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108" windowWidth="9624" windowHeight="5568"/>
  </bookViews>
  <sheets>
    <sheet name="STAMP1" sheetId="1" r:id="rId1"/>
    <sheet name="Sheet1" sheetId="2" r:id="rId2"/>
  </sheets>
  <definedNames>
    <definedName name="_Regression_Int" localSheetId="0" hidden="1">1</definedName>
    <definedName name="_xlnm.Print_Area" localSheetId="0">STAMP1!$A$3:$I$794</definedName>
    <definedName name="Print_Area_MI" localSheetId="0">STAMP1!$A$3:$I$794</definedName>
  </definedNames>
  <calcPr calcId="145621"/>
</workbook>
</file>

<file path=xl/calcChain.xml><?xml version="1.0" encoding="utf-8"?>
<calcChain xmlns="http://schemas.openxmlformats.org/spreadsheetml/2006/main">
  <c r="X794" i="1" l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44" i="1"/>
  <c r="AK794" i="1"/>
  <c r="AJ794" i="1"/>
  <c r="AI794" i="1"/>
  <c r="AH794" i="1"/>
  <c r="AG794" i="1"/>
  <c r="AF794" i="1"/>
  <c r="AE794" i="1"/>
  <c r="AD794" i="1"/>
  <c r="AB794" i="1"/>
  <c r="AA794" i="1"/>
  <c r="Z794" i="1"/>
  <c r="Y794" i="1"/>
  <c r="W794" i="1"/>
  <c r="V794" i="1"/>
  <c r="U794" i="1"/>
  <c r="T794" i="1"/>
  <c r="S794" i="1"/>
  <c r="R794" i="1"/>
  <c r="Q794" i="1"/>
  <c r="P794" i="1"/>
  <c r="O794" i="1"/>
  <c r="N794" i="1"/>
  <c r="AK793" i="1"/>
  <c r="AJ793" i="1"/>
  <c r="AI793" i="1"/>
  <c r="AH793" i="1"/>
  <c r="AG793" i="1"/>
  <c r="AF793" i="1"/>
  <c r="AE793" i="1"/>
  <c r="AD793" i="1"/>
  <c r="AB793" i="1"/>
  <c r="AA793" i="1"/>
  <c r="Z793" i="1"/>
  <c r="Y793" i="1"/>
  <c r="W793" i="1"/>
  <c r="V793" i="1"/>
  <c r="U793" i="1"/>
  <c r="T793" i="1"/>
  <c r="S793" i="1"/>
  <c r="R793" i="1"/>
  <c r="Q793" i="1"/>
  <c r="P793" i="1"/>
  <c r="O793" i="1"/>
  <c r="N793" i="1"/>
  <c r="AK792" i="1"/>
  <c r="AJ792" i="1"/>
  <c r="AI792" i="1"/>
  <c r="AH792" i="1"/>
  <c r="AG792" i="1"/>
  <c r="AF792" i="1"/>
  <c r="AE792" i="1"/>
  <c r="AD792" i="1"/>
  <c r="AB792" i="1"/>
  <c r="AA792" i="1"/>
  <c r="Z792" i="1"/>
  <c r="Y792" i="1"/>
  <c r="W792" i="1"/>
  <c r="V792" i="1"/>
  <c r="U792" i="1"/>
  <c r="T792" i="1"/>
  <c r="S792" i="1"/>
  <c r="R792" i="1"/>
  <c r="Q792" i="1"/>
  <c r="P792" i="1"/>
  <c r="O792" i="1"/>
  <c r="N792" i="1"/>
  <c r="AK791" i="1"/>
  <c r="AJ791" i="1"/>
  <c r="AI791" i="1"/>
  <c r="AH791" i="1"/>
  <c r="AG791" i="1"/>
  <c r="AF791" i="1"/>
  <c r="AE791" i="1"/>
  <c r="AD791" i="1"/>
  <c r="AB791" i="1"/>
  <c r="AA791" i="1"/>
  <c r="Z791" i="1"/>
  <c r="Y791" i="1"/>
  <c r="W791" i="1"/>
  <c r="V791" i="1"/>
  <c r="U791" i="1"/>
  <c r="T791" i="1"/>
  <c r="S791" i="1"/>
  <c r="R791" i="1"/>
  <c r="Q791" i="1"/>
  <c r="P791" i="1"/>
  <c r="O791" i="1"/>
  <c r="N791" i="1"/>
  <c r="AK790" i="1"/>
  <c r="AJ790" i="1"/>
  <c r="AI790" i="1"/>
  <c r="AH790" i="1"/>
  <c r="AG790" i="1"/>
  <c r="AF790" i="1"/>
  <c r="AE790" i="1"/>
  <c r="AD790" i="1"/>
  <c r="AB790" i="1"/>
  <c r="AA790" i="1"/>
  <c r="Z790" i="1"/>
  <c r="Y790" i="1"/>
  <c r="W790" i="1"/>
  <c r="V790" i="1"/>
  <c r="U790" i="1"/>
  <c r="T790" i="1"/>
  <c r="S790" i="1"/>
  <c r="R790" i="1"/>
  <c r="Q790" i="1"/>
  <c r="P790" i="1"/>
  <c r="O790" i="1"/>
  <c r="N790" i="1"/>
  <c r="AK789" i="1"/>
  <c r="AJ789" i="1"/>
  <c r="AI789" i="1"/>
  <c r="AH789" i="1"/>
  <c r="AG789" i="1"/>
  <c r="AF789" i="1"/>
  <c r="AE789" i="1"/>
  <c r="AD789" i="1"/>
  <c r="AB789" i="1"/>
  <c r="AA789" i="1"/>
  <c r="Z789" i="1"/>
  <c r="Y789" i="1"/>
  <c r="W789" i="1"/>
  <c r="V789" i="1"/>
  <c r="U789" i="1"/>
  <c r="T789" i="1"/>
  <c r="S789" i="1"/>
  <c r="R789" i="1"/>
  <c r="Q789" i="1"/>
  <c r="P789" i="1"/>
  <c r="O789" i="1"/>
  <c r="N789" i="1"/>
  <c r="AK788" i="1"/>
  <c r="AJ788" i="1"/>
  <c r="AI788" i="1"/>
  <c r="AH788" i="1"/>
  <c r="AG788" i="1"/>
  <c r="AF788" i="1"/>
  <c r="AE788" i="1"/>
  <c r="AD788" i="1"/>
  <c r="AB788" i="1"/>
  <c r="AA788" i="1"/>
  <c r="Z788" i="1"/>
  <c r="Y788" i="1"/>
  <c r="W788" i="1"/>
  <c r="V788" i="1"/>
  <c r="U788" i="1"/>
  <c r="T788" i="1"/>
  <c r="S788" i="1"/>
  <c r="R788" i="1"/>
  <c r="Q788" i="1"/>
  <c r="P788" i="1"/>
  <c r="O788" i="1"/>
  <c r="N788" i="1"/>
  <c r="AK787" i="1"/>
  <c r="AJ787" i="1"/>
  <c r="AI787" i="1"/>
  <c r="AH787" i="1"/>
  <c r="AG787" i="1"/>
  <c r="AF787" i="1"/>
  <c r="AE787" i="1"/>
  <c r="AD787" i="1"/>
  <c r="AB787" i="1"/>
  <c r="AA787" i="1"/>
  <c r="Z787" i="1"/>
  <c r="Y787" i="1"/>
  <c r="W787" i="1"/>
  <c r="V787" i="1"/>
  <c r="U787" i="1"/>
  <c r="T787" i="1"/>
  <c r="S787" i="1"/>
  <c r="R787" i="1"/>
  <c r="Q787" i="1"/>
  <c r="P787" i="1"/>
  <c r="O787" i="1"/>
  <c r="N787" i="1"/>
  <c r="AK786" i="1"/>
  <c r="AJ786" i="1"/>
  <c r="AI786" i="1"/>
  <c r="AH786" i="1"/>
  <c r="AG786" i="1"/>
  <c r="AF786" i="1"/>
  <c r="AE786" i="1"/>
  <c r="AD786" i="1"/>
  <c r="AB786" i="1"/>
  <c r="AA786" i="1"/>
  <c r="Z786" i="1"/>
  <c r="Y786" i="1"/>
  <c r="W786" i="1"/>
  <c r="V786" i="1"/>
  <c r="U786" i="1"/>
  <c r="T786" i="1"/>
  <c r="S786" i="1"/>
  <c r="R786" i="1"/>
  <c r="Q786" i="1"/>
  <c r="P786" i="1"/>
  <c r="O786" i="1"/>
  <c r="N786" i="1"/>
  <c r="AK785" i="1"/>
  <c r="AJ785" i="1"/>
  <c r="AI785" i="1"/>
  <c r="AH785" i="1"/>
  <c r="AG785" i="1"/>
  <c r="AF785" i="1"/>
  <c r="AE785" i="1"/>
  <c r="AD785" i="1"/>
  <c r="AB785" i="1"/>
  <c r="AA785" i="1"/>
  <c r="Z785" i="1"/>
  <c r="Y785" i="1"/>
  <c r="W785" i="1"/>
  <c r="V785" i="1"/>
  <c r="U785" i="1"/>
  <c r="T785" i="1"/>
  <c r="S785" i="1"/>
  <c r="R785" i="1"/>
  <c r="Q785" i="1"/>
  <c r="P785" i="1"/>
  <c r="O785" i="1"/>
  <c r="N785" i="1"/>
  <c r="AJ784" i="1"/>
  <c r="AI784" i="1"/>
  <c r="AH784" i="1"/>
  <c r="AG784" i="1"/>
  <c r="AF784" i="1"/>
  <c r="AE784" i="1"/>
  <c r="AD784" i="1"/>
  <c r="AB784" i="1"/>
  <c r="AA784" i="1"/>
  <c r="Z784" i="1"/>
  <c r="Y784" i="1"/>
  <c r="W784" i="1"/>
  <c r="V784" i="1"/>
  <c r="U784" i="1"/>
  <c r="T784" i="1"/>
  <c r="S784" i="1"/>
  <c r="R784" i="1"/>
  <c r="Q784" i="1"/>
  <c r="P784" i="1"/>
  <c r="O784" i="1"/>
  <c r="N784" i="1"/>
  <c r="AJ783" i="1"/>
  <c r="AI783" i="1"/>
  <c r="AH783" i="1"/>
  <c r="AG783" i="1"/>
  <c r="AF783" i="1"/>
  <c r="AE783" i="1"/>
  <c r="AD783" i="1"/>
  <c r="AB783" i="1"/>
  <c r="AA783" i="1"/>
  <c r="Z783" i="1"/>
  <c r="Y783" i="1"/>
  <c r="W783" i="1"/>
  <c r="V783" i="1"/>
  <c r="U783" i="1"/>
  <c r="T783" i="1"/>
  <c r="S783" i="1"/>
  <c r="R783" i="1"/>
  <c r="Q783" i="1"/>
  <c r="P783" i="1"/>
  <c r="O783" i="1"/>
  <c r="N783" i="1"/>
  <c r="AJ782" i="1"/>
  <c r="AI782" i="1"/>
  <c r="AH782" i="1"/>
  <c r="AG782" i="1"/>
  <c r="AF782" i="1"/>
  <c r="AE782" i="1"/>
  <c r="AD782" i="1"/>
  <c r="AB782" i="1"/>
  <c r="AA782" i="1"/>
  <c r="Z782" i="1"/>
  <c r="Y782" i="1"/>
  <c r="W782" i="1"/>
  <c r="V782" i="1"/>
  <c r="U782" i="1"/>
  <c r="T782" i="1"/>
  <c r="S782" i="1"/>
  <c r="R782" i="1"/>
  <c r="Q782" i="1"/>
  <c r="P782" i="1"/>
  <c r="O782" i="1"/>
  <c r="N782" i="1"/>
  <c r="AJ781" i="1"/>
  <c r="AI781" i="1"/>
  <c r="AH781" i="1"/>
  <c r="AG781" i="1"/>
  <c r="AF781" i="1"/>
  <c r="AE781" i="1"/>
  <c r="AD781" i="1"/>
  <c r="AB781" i="1"/>
  <c r="AA781" i="1"/>
  <c r="Z781" i="1"/>
  <c r="Y781" i="1"/>
  <c r="W781" i="1"/>
  <c r="V781" i="1"/>
  <c r="U781" i="1"/>
  <c r="T781" i="1"/>
  <c r="S781" i="1"/>
  <c r="R781" i="1"/>
  <c r="Q781" i="1"/>
  <c r="P781" i="1"/>
  <c r="O781" i="1"/>
  <c r="N781" i="1"/>
  <c r="AJ780" i="1"/>
  <c r="AI780" i="1"/>
  <c r="AH780" i="1"/>
  <c r="AG780" i="1"/>
  <c r="AF780" i="1"/>
  <c r="AE780" i="1"/>
  <c r="AD780" i="1"/>
  <c r="AB780" i="1"/>
  <c r="AA780" i="1"/>
  <c r="Z780" i="1"/>
  <c r="Y780" i="1"/>
  <c r="W780" i="1"/>
  <c r="V780" i="1"/>
  <c r="U780" i="1"/>
  <c r="T780" i="1"/>
  <c r="S780" i="1"/>
  <c r="R780" i="1"/>
  <c r="Q780" i="1"/>
  <c r="P780" i="1"/>
  <c r="O780" i="1"/>
  <c r="N780" i="1"/>
  <c r="AJ779" i="1"/>
  <c r="AI779" i="1"/>
  <c r="AH779" i="1"/>
  <c r="AG779" i="1"/>
  <c r="AF779" i="1"/>
  <c r="AE779" i="1"/>
  <c r="AD779" i="1"/>
  <c r="AB779" i="1"/>
  <c r="AA779" i="1"/>
  <c r="Z779" i="1"/>
  <c r="Y779" i="1"/>
  <c r="W779" i="1"/>
  <c r="V779" i="1"/>
  <c r="U779" i="1"/>
  <c r="T779" i="1"/>
  <c r="S779" i="1"/>
  <c r="R779" i="1"/>
  <c r="Q779" i="1"/>
  <c r="P779" i="1"/>
  <c r="O779" i="1"/>
  <c r="N779" i="1"/>
  <c r="AJ778" i="1"/>
  <c r="AI778" i="1"/>
  <c r="AH778" i="1"/>
  <c r="AG778" i="1"/>
  <c r="AF778" i="1"/>
  <c r="AE778" i="1"/>
  <c r="AD778" i="1"/>
  <c r="AB778" i="1"/>
  <c r="AA778" i="1"/>
  <c r="Z778" i="1"/>
  <c r="Y778" i="1"/>
  <c r="W778" i="1"/>
  <c r="V778" i="1"/>
  <c r="U778" i="1"/>
  <c r="T778" i="1"/>
  <c r="S778" i="1"/>
  <c r="R778" i="1"/>
  <c r="Q778" i="1"/>
  <c r="P778" i="1"/>
  <c r="O778" i="1"/>
  <c r="N778" i="1"/>
  <c r="AJ777" i="1"/>
  <c r="AI777" i="1"/>
  <c r="AH777" i="1"/>
  <c r="AG777" i="1"/>
  <c r="AF777" i="1"/>
  <c r="AE777" i="1"/>
  <c r="AD777" i="1"/>
  <c r="AB777" i="1"/>
  <c r="AA777" i="1"/>
  <c r="Z777" i="1"/>
  <c r="Y777" i="1"/>
  <c r="W777" i="1"/>
  <c r="V777" i="1"/>
  <c r="U777" i="1"/>
  <c r="T777" i="1"/>
  <c r="S777" i="1"/>
  <c r="R777" i="1"/>
  <c r="Q777" i="1"/>
  <c r="P777" i="1"/>
  <c r="O777" i="1"/>
  <c r="N777" i="1"/>
  <c r="AJ776" i="1"/>
  <c r="AI776" i="1"/>
  <c r="AH776" i="1"/>
  <c r="AG776" i="1"/>
  <c r="AF776" i="1"/>
  <c r="AE776" i="1"/>
  <c r="AD776" i="1"/>
  <c r="AB776" i="1"/>
  <c r="AA776" i="1"/>
  <c r="Z776" i="1"/>
  <c r="Y776" i="1"/>
  <c r="W776" i="1"/>
  <c r="V776" i="1"/>
  <c r="U776" i="1"/>
  <c r="T776" i="1"/>
  <c r="S776" i="1"/>
  <c r="R776" i="1"/>
  <c r="Q776" i="1"/>
  <c r="P776" i="1"/>
  <c r="O776" i="1"/>
  <c r="N776" i="1"/>
  <c r="AJ775" i="1"/>
  <c r="AI775" i="1"/>
  <c r="AH775" i="1"/>
  <c r="AG775" i="1"/>
  <c r="AF775" i="1"/>
  <c r="AE775" i="1"/>
  <c r="AD775" i="1"/>
  <c r="AB775" i="1"/>
  <c r="AA775" i="1"/>
  <c r="Z775" i="1"/>
  <c r="Y775" i="1"/>
  <c r="W775" i="1"/>
  <c r="V775" i="1"/>
  <c r="U775" i="1"/>
  <c r="T775" i="1"/>
  <c r="S775" i="1"/>
  <c r="R775" i="1"/>
  <c r="Q775" i="1"/>
  <c r="P775" i="1"/>
  <c r="O775" i="1"/>
  <c r="N775" i="1"/>
  <c r="AJ774" i="1"/>
  <c r="AI774" i="1"/>
  <c r="AH774" i="1"/>
  <c r="AG774" i="1"/>
  <c r="AF774" i="1"/>
  <c r="AE774" i="1"/>
  <c r="AD774" i="1"/>
  <c r="AB774" i="1"/>
  <c r="AA774" i="1"/>
  <c r="Z774" i="1"/>
  <c r="Y774" i="1"/>
  <c r="W774" i="1"/>
  <c r="V774" i="1"/>
  <c r="U774" i="1"/>
  <c r="T774" i="1"/>
  <c r="S774" i="1"/>
  <c r="R774" i="1"/>
  <c r="Q774" i="1"/>
  <c r="P774" i="1"/>
  <c r="O774" i="1"/>
  <c r="N774" i="1"/>
  <c r="AJ773" i="1"/>
  <c r="AI773" i="1"/>
  <c r="AH773" i="1"/>
  <c r="AG773" i="1"/>
  <c r="AF773" i="1"/>
  <c r="AE773" i="1"/>
  <c r="AD773" i="1"/>
  <c r="AB773" i="1"/>
  <c r="AA773" i="1"/>
  <c r="Z773" i="1"/>
  <c r="Y773" i="1"/>
  <c r="W773" i="1"/>
  <c r="V773" i="1"/>
  <c r="U773" i="1"/>
  <c r="T773" i="1"/>
  <c r="S773" i="1"/>
  <c r="R773" i="1"/>
  <c r="Q773" i="1"/>
  <c r="P773" i="1"/>
  <c r="O773" i="1"/>
  <c r="N773" i="1"/>
  <c r="AJ772" i="1"/>
  <c r="AI772" i="1"/>
  <c r="AH772" i="1"/>
  <c r="AG772" i="1"/>
  <c r="AF772" i="1"/>
  <c r="AE772" i="1"/>
  <c r="AD772" i="1"/>
  <c r="AB772" i="1"/>
  <c r="AA772" i="1"/>
  <c r="Z772" i="1"/>
  <c r="Y772" i="1"/>
  <c r="W772" i="1"/>
  <c r="V772" i="1"/>
  <c r="U772" i="1"/>
  <c r="T772" i="1"/>
  <c r="S772" i="1"/>
  <c r="R772" i="1"/>
  <c r="Q772" i="1"/>
  <c r="P772" i="1"/>
  <c r="O772" i="1"/>
  <c r="N772" i="1"/>
  <c r="AK771" i="1"/>
  <c r="AJ771" i="1"/>
  <c r="AI771" i="1"/>
  <c r="AH771" i="1"/>
  <c r="AG771" i="1"/>
  <c r="AF771" i="1"/>
  <c r="AE771" i="1"/>
  <c r="AD771" i="1"/>
  <c r="AB771" i="1"/>
  <c r="AA771" i="1"/>
  <c r="Z771" i="1"/>
  <c r="Y771" i="1"/>
  <c r="W771" i="1"/>
  <c r="V771" i="1"/>
  <c r="U771" i="1"/>
  <c r="T771" i="1"/>
  <c r="S771" i="1"/>
  <c r="R771" i="1"/>
  <c r="Q771" i="1"/>
  <c r="P771" i="1"/>
  <c r="O771" i="1"/>
  <c r="N771" i="1"/>
  <c r="AJ770" i="1"/>
  <c r="AI770" i="1"/>
  <c r="AK770" i="1" s="1"/>
  <c r="AH770" i="1"/>
  <c r="AG770" i="1"/>
  <c r="AF770" i="1"/>
  <c r="AE770" i="1"/>
  <c r="AD770" i="1"/>
  <c r="AB770" i="1"/>
  <c r="AA770" i="1"/>
  <c r="Z770" i="1"/>
  <c r="Y770" i="1"/>
  <c r="W770" i="1"/>
  <c r="V770" i="1"/>
  <c r="U770" i="1"/>
  <c r="T770" i="1"/>
  <c r="S770" i="1"/>
  <c r="R770" i="1"/>
  <c r="Q770" i="1"/>
  <c r="P770" i="1"/>
  <c r="O770" i="1"/>
  <c r="N770" i="1"/>
  <c r="AJ769" i="1"/>
  <c r="AI769" i="1"/>
  <c r="AH769" i="1"/>
  <c r="AG769" i="1"/>
  <c r="AF769" i="1"/>
  <c r="AE769" i="1"/>
  <c r="AD769" i="1"/>
  <c r="AB769" i="1"/>
  <c r="AA769" i="1"/>
  <c r="Z769" i="1"/>
  <c r="Y769" i="1"/>
  <c r="W769" i="1"/>
  <c r="V769" i="1"/>
  <c r="U769" i="1"/>
  <c r="T769" i="1"/>
  <c r="S769" i="1"/>
  <c r="R769" i="1"/>
  <c r="Q769" i="1"/>
  <c r="P769" i="1"/>
  <c r="O769" i="1"/>
  <c r="N769" i="1"/>
  <c r="AK768" i="1"/>
  <c r="AJ768" i="1"/>
  <c r="AI768" i="1"/>
  <c r="AH768" i="1"/>
  <c r="AG768" i="1"/>
  <c r="AF768" i="1"/>
  <c r="AE768" i="1"/>
  <c r="AD768" i="1"/>
  <c r="AB768" i="1"/>
  <c r="AA768" i="1"/>
  <c r="Z768" i="1"/>
  <c r="Y768" i="1"/>
  <c r="W768" i="1"/>
  <c r="V768" i="1"/>
  <c r="U768" i="1"/>
  <c r="T768" i="1"/>
  <c r="S768" i="1"/>
  <c r="R768" i="1"/>
  <c r="Q768" i="1"/>
  <c r="P768" i="1"/>
  <c r="O768" i="1"/>
  <c r="N768" i="1"/>
  <c r="AJ767" i="1"/>
  <c r="AI767" i="1"/>
  <c r="AH767" i="1"/>
  <c r="AG767" i="1"/>
  <c r="AF767" i="1"/>
  <c r="AE767" i="1"/>
  <c r="AD767" i="1"/>
  <c r="AB767" i="1"/>
  <c r="AA767" i="1"/>
  <c r="Z767" i="1"/>
  <c r="Y767" i="1"/>
  <c r="W767" i="1"/>
  <c r="V767" i="1"/>
  <c r="U767" i="1"/>
  <c r="T767" i="1"/>
  <c r="S767" i="1"/>
  <c r="R767" i="1"/>
  <c r="Q767" i="1"/>
  <c r="P767" i="1"/>
  <c r="O767" i="1"/>
  <c r="N767" i="1"/>
  <c r="AK766" i="1"/>
  <c r="AJ766" i="1"/>
  <c r="AI766" i="1"/>
  <c r="AH766" i="1"/>
  <c r="AG766" i="1"/>
  <c r="AF766" i="1"/>
  <c r="AE766" i="1"/>
  <c r="AD766" i="1"/>
  <c r="AB766" i="1"/>
  <c r="AA766" i="1"/>
  <c r="Z766" i="1"/>
  <c r="Y766" i="1"/>
  <c r="W766" i="1"/>
  <c r="V766" i="1"/>
  <c r="U766" i="1"/>
  <c r="T766" i="1"/>
  <c r="S766" i="1"/>
  <c r="R766" i="1"/>
  <c r="Q766" i="1"/>
  <c r="P766" i="1"/>
  <c r="O766" i="1"/>
  <c r="N766" i="1"/>
  <c r="AJ765" i="1"/>
  <c r="AI765" i="1"/>
  <c r="AH765" i="1"/>
  <c r="AG765" i="1"/>
  <c r="AF765" i="1"/>
  <c r="AE765" i="1"/>
  <c r="AD765" i="1"/>
  <c r="AB765" i="1"/>
  <c r="AA765" i="1"/>
  <c r="Z765" i="1"/>
  <c r="Y765" i="1"/>
  <c r="W765" i="1"/>
  <c r="V765" i="1"/>
  <c r="U765" i="1"/>
  <c r="T765" i="1"/>
  <c r="S765" i="1"/>
  <c r="R765" i="1"/>
  <c r="Q765" i="1"/>
  <c r="P765" i="1"/>
  <c r="O765" i="1"/>
  <c r="N765" i="1"/>
  <c r="AJ764" i="1"/>
  <c r="AI764" i="1"/>
  <c r="AH764" i="1"/>
  <c r="AG764" i="1"/>
  <c r="AF764" i="1"/>
  <c r="AE764" i="1"/>
  <c r="AD764" i="1"/>
  <c r="AB764" i="1"/>
  <c r="AA764" i="1"/>
  <c r="Z764" i="1"/>
  <c r="Y764" i="1"/>
  <c r="W764" i="1"/>
  <c r="V764" i="1"/>
  <c r="U764" i="1"/>
  <c r="T764" i="1"/>
  <c r="S764" i="1"/>
  <c r="R764" i="1"/>
  <c r="Q764" i="1"/>
  <c r="P764" i="1"/>
  <c r="O764" i="1"/>
  <c r="N764" i="1"/>
  <c r="AJ763" i="1"/>
  <c r="AI763" i="1"/>
  <c r="AH763" i="1"/>
  <c r="AG763" i="1"/>
  <c r="AF763" i="1"/>
  <c r="AE763" i="1"/>
  <c r="AD763" i="1"/>
  <c r="AB763" i="1"/>
  <c r="AA763" i="1"/>
  <c r="Z763" i="1"/>
  <c r="Y763" i="1"/>
  <c r="W763" i="1"/>
  <c r="V763" i="1"/>
  <c r="U763" i="1"/>
  <c r="T763" i="1"/>
  <c r="S763" i="1"/>
  <c r="R763" i="1"/>
  <c r="Q763" i="1"/>
  <c r="P763" i="1"/>
  <c r="O763" i="1"/>
  <c r="N763" i="1"/>
  <c r="AJ762" i="1"/>
  <c r="AI762" i="1"/>
  <c r="AH762" i="1"/>
  <c r="AG762" i="1"/>
  <c r="AF762" i="1"/>
  <c r="AE762" i="1"/>
  <c r="AD762" i="1"/>
  <c r="AB762" i="1"/>
  <c r="AA762" i="1"/>
  <c r="Z762" i="1"/>
  <c r="Y762" i="1"/>
  <c r="W762" i="1"/>
  <c r="V762" i="1"/>
  <c r="U762" i="1"/>
  <c r="T762" i="1"/>
  <c r="S762" i="1"/>
  <c r="R762" i="1"/>
  <c r="Q762" i="1"/>
  <c r="P762" i="1"/>
  <c r="O762" i="1"/>
  <c r="N762" i="1"/>
  <c r="AJ761" i="1"/>
  <c r="AI761" i="1"/>
  <c r="AH761" i="1"/>
  <c r="AG761" i="1"/>
  <c r="AF761" i="1"/>
  <c r="AE761" i="1"/>
  <c r="AD761" i="1"/>
  <c r="AB761" i="1"/>
  <c r="AA761" i="1"/>
  <c r="Z761" i="1"/>
  <c r="Y761" i="1"/>
  <c r="W761" i="1"/>
  <c r="V761" i="1"/>
  <c r="U761" i="1"/>
  <c r="T761" i="1"/>
  <c r="S761" i="1"/>
  <c r="R761" i="1"/>
  <c r="Q761" i="1"/>
  <c r="P761" i="1"/>
  <c r="O761" i="1"/>
  <c r="N761" i="1"/>
  <c r="AJ760" i="1"/>
  <c r="AI760" i="1"/>
  <c r="AH760" i="1"/>
  <c r="AG760" i="1"/>
  <c r="AF760" i="1"/>
  <c r="AE760" i="1"/>
  <c r="AD760" i="1"/>
  <c r="AB760" i="1"/>
  <c r="AA760" i="1"/>
  <c r="Z760" i="1"/>
  <c r="Y760" i="1"/>
  <c r="W760" i="1"/>
  <c r="V760" i="1"/>
  <c r="U760" i="1"/>
  <c r="T760" i="1"/>
  <c r="S760" i="1"/>
  <c r="R760" i="1"/>
  <c r="Q760" i="1"/>
  <c r="P760" i="1"/>
  <c r="O760" i="1"/>
  <c r="N760" i="1"/>
  <c r="AJ759" i="1"/>
  <c r="AI759" i="1"/>
  <c r="AH759" i="1"/>
  <c r="AG759" i="1"/>
  <c r="AF759" i="1"/>
  <c r="AE759" i="1"/>
  <c r="AD759" i="1"/>
  <c r="AB759" i="1"/>
  <c r="AA759" i="1"/>
  <c r="Z759" i="1"/>
  <c r="Y759" i="1"/>
  <c r="W759" i="1"/>
  <c r="V759" i="1"/>
  <c r="U759" i="1"/>
  <c r="T759" i="1"/>
  <c r="S759" i="1"/>
  <c r="R759" i="1"/>
  <c r="Q759" i="1"/>
  <c r="P759" i="1"/>
  <c r="O759" i="1"/>
  <c r="N759" i="1"/>
  <c r="AJ758" i="1"/>
  <c r="AI758" i="1"/>
  <c r="AH758" i="1"/>
  <c r="AG758" i="1"/>
  <c r="AF758" i="1"/>
  <c r="AE758" i="1"/>
  <c r="AD758" i="1"/>
  <c r="AB758" i="1"/>
  <c r="AA758" i="1"/>
  <c r="Z758" i="1"/>
  <c r="Y758" i="1"/>
  <c r="W758" i="1"/>
  <c r="V758" i="1"/>
  <c r="U758" i="1"/>
  <c r="T758" i="1"/>
  <c r="S758" i="1"/>
  <c r="R758" i="1"/>
  <c r="Q758" i="1"/>
  <c r="P758" i="1"/>
  <c r="O758" i="1"/>
  <c r="N758" i="1"/>
  <c r="AJ757" i="1"/>
  <c r="AI757" i="1"/>
  <c r="AH757" i="1"/>
  <c r="AG757" i="1"/>
  <c r="AF757" i="1"/>
  <c r="AE757" i="1"/>
  <c r="AD757" i="1"/>
  <c r="AB757" i="1"/>
  <c r="AA757" i="1"/>
  <c r="Z757" i="1"/>
  <c r="Y757" i="1"/>
  <c r="W757" i="1"/>
  <c r="V757" i="1"/>
  <c r="U757" i="1"/>
  <c r="T757" i="1"/>
  <c r="S757" i="1"/>
  <c r="R757" i="1"/>
  <c r="Q757" i="1"/>
  <c r="P757" i="1"/>
  <c r="O757" i="1"/>
  <c r="N757" i="1"/>
  <c r="AJ756" i="1"/>
  <c r="AI756" i="1"/>
  <c r="AH756" i="1"/>
  <c r="AG756" i="1"/>
  <c r="AF756" i="1"/>
  <c r="AE756" i="1"/>
  <c r="AD756" i="1"/>
  <c r="AB756" i="1"/>
  <c r="AA756" i="1"/>
  <c r="Z756" i="1"/>
  <c r="Y756" i="1"/>
  <c r="W756" i="1"/>
  <c r="V756" i="1"/>
  <c r="U756" i="1"/>
  <c r="T756" i="1"/>
  <c r="S756" i="1"/>
  <c r="R756" i="1"/>
  <c r="Q756" i="1"/>
  <c r="P756" i="1"/>
  <c r="O756" i="1"/>
  <c r="N756" i="1"/>
  <c r="AJ755" i="1"/>
  <c r="AI755" i="1"/>
  <c r="AH755" i="1"/>
  <c r="AG755" i="1"/>
  <c r="AF755" i="1"/>
  <c r="AE755" i="1"/>
  <c r="AD755" i="1"/>
  <c r="AB755" i="1"/>
  <c r="AA755" i="1"/>
  <c r="Z755" i="1"/>
  <c r="Y755" i="1"/>
  <c r="W755" i="1"/>
  <c r="V755" i="1"/>
  <c r="U755" i="1"/>
  <c r="T755" i="1"/>
  <c r="S755" i="1"/>
  <c r="R755" i="1"/>
  <c r="Q755" i="1"/>
  <c r="P755" i="1"/>
  <c r="O755" i="1"/>
  <c r="N755" i="1"/>
  <c r="AJ754" i="1"/>
  <c r="AI754" i="1"/>
  <c r="AH754" i="1"/>
  <c r="AG754" i="1"/>
  <c r="AF754" i="1"/>
  <c r="AE754" i="1"/>
  <c r="AD754" i="1"/>
  <c r="AB754" i="1"/>
  <c r="AA754" i="1"/>
  <c r="Z754" i="1"/>
  <c r="Y754" i="1"/>
  <c r="W754" i="1"/>
  <c r="V754" i="1"/>
  <c r="U754" i="1"/>
  <c r="T754" i="1"/>
  <c r="S754" i="1"/>
  <c r="R754" i="1"/>
  <c r="Q754" i="1"/>
  <c r="P754" i="1"/>
  <c r="O754" i="1"/>
  <c r="N754" i="1"/>
  <c r="AJ753" i="1"/>
  <c r="AI753" i="1"/>
  <c r="AH753" i="1"/>
  <c r="AG753" i="1"/>
  <c r="AF753" i="1"/>
  <c r="AE753" i="1"/>
  <c r="AD753" i="1"/>
  <c r="AB753" i="1"/>
  <c r="AA753" i="1"/>
  <c r="Z753" i="1"/>
  <c r="Y753" i="1"/>
  <c r="W753" i="1"/>
  <c r="V753" i="1"/>
  <c r="U753" i="1"/>
  <c r="T753" i="1"/>
  <c r="S753" i="1"/>
  <c r="R753" i="1"/>
  <c r="Q753" i="1"/>
  <c r="P753" i="1"/>
  <c r="O753" i="1"/>
  <c r="N753" i="1"/>
  <c r="AJ752" i="1"/>
  <c r="AI752" i="1"/>
  <c r="AH752" i="1"/>
  <c r="AG752" i="1"/>
  <c r="AF752" i="1"/>
  <c r="AE752" i="1"/>
  <c r="AD752" i="1"/>
  <c r="AB752" i="1"/>
  <c r="AA752" i="1"/>
  <c r="Z752" i="1"/>
  <c r="Y752" i="1"/>
  <c r="W752" i="1"/>
  <c r="V752" i="1"/>
  <c r="U752" i="1"/>
  <c r="T752" i="1"/>
  <c r="S752" i="1"/>
  <c r="R752" i="1"/>
  <c r="Q752" i="1"/>
  <c r="P752" i="1"/>
  <c r="O752" i="1"/>
  <c r="N752" i="1"/>
  <c r="AJ751" i="1"/>
  <c r="AK751" i="1" s="1"/>
  <c r="AI751" i="1"/>
  <c r="AH751" i="1"/>
  <c r="AG751" i="1"/>
  <c r="AF751" i="1"/>
  <c r="AE751" i="1"/>
  <c r="AD751" i="1"/>
  <c r="AB751" i="1"/>
  <c r="AA751" i="1"/>
  <c r="Z751" i="1"/>
  <c r="Y751" i="1"/>
  <c r="W751" i="1"/>
  <c r="V751" i="1"/>
  <c r="U751" i="1"/>
  <c r="T751" i="1"/>
  <c r="S751" i="1"/>
  <c r="R751" i="1"/>
  <c r="Q751" i="1"/>
  <c r="P751" i="1"/>
  <c r="O751" i="1"/>
  <c r="N751" i="1"/>
  <c r="AJ750" i="1"/>
  <c r="AI750" i="1"/>
  <c r="AH750" i="1"/>
  <c r="AG750" i="1"/>
  <c r="AF750" i="1"/>
  <c r="AE750" i="1"/>
  <c r="AD750" i="1"/>
  <c r="AB750" i="1"/>
  <c r="AA750" i="1"/>
  <c r="Z750" i="1"/>
  <c r="Y750" i="1"/>
  <c r="W750" i="1"/>
  <c r="V750" i="1"/>
  <c r="U750" i="1"/>
  <c r="T750" i="1"/>
  <c r="S750" i="1"/>
  <c r="R750" i="1"/>
  <c r="Q750" i="1"/>
  <c r="P750" i="1"/>
  <c r="O750" i="1"/>
  <c r="N750" i="1"/>
  <c r="AJ749" i="1"/>
  <c r="AI749" i="1"/>
  <c r="AH749" i="1"/>
  <c r="AG749" i="1"/>
  <c r="AF749" i="1"/>
  <c r="AE749" i="1"/>
  <c r="AD749" i="1"/>
  <c r="AB749" i="1"/>
  <c r="AA749" i="1"/>
  <c r="Z749" i="1"/>
  <c r="Y749" i="1"/>
  <c r="W749" i="1"/>
  <c r="V749" i="1"/>
  <c r="U749" i="1"/>
  <c r="T749" i="1"/>
  <c r="S749" i="1"/>
  <c r="R749" i="1"/>
  <c r="Q749" i="1"/>
  <c r="P749" i="1"/>
  <c r="O749" i="1"/>
  <c r="N749" i="1"/>
  <c r="AJ748" i="1"/>
  <c r="AI748" i="1"/>
  <c r="AH748" i="1"/>
  <c r="AG748" i="1"/>
  <c r="AF748" i="1"/>
  <c r="AE748" i="1"/>
  <c r="AD748" i="1"/>
  <c r="AB748" i="1"/>
  <c r="AA748" i="1"/>
  <c r="Z748" i="1"/>
  <c r="Y748" i="1"/>
  <c r="W748" i="1"/>
  <c r="V748" i="1"/>
  <c r="U748" i="1"/>
  <c r="T748" i="1"/>
  <c r="S748" i="1"/>
  <c r="R748" i="1"/>
  <c r="Q748" i="1"/>
  <c r="P748" i="1"/>
  <c r="O748" i="1"/>
  <c r="N748" i="1"/>
  <c r="AJ747" i="1"/>
  <c r="AI747" i="1"/>
  <c r="AH747" i="1"/>
  <c r="AG747" i="1"/>
  <c r="AF747" i="1"/>
  <c r="AE747" i="1"/>
  <c r="AD747" i="1"/>
  <c r="AB747" i="1"/>
  <c r="AA747" i="1"/>
  <c r="Z747" i="1"/>
  <c r="Y747" i="1"/>
  <c r="W747" i="1"/>
  <c r="V747" i="1"/>
  <c r="U747" i="1"/>
  <c r="T747" i="1"/>
  <c r="S747" i="1"/>
  <c r="R747" i="1"/>
  <c r="Q747" i="1"/>
  <c r="P747" i="1"/>
  <c r="O747" i="1"/>
  <c r="N747" i="1"/>
  <c r="AK746" i="1"/>
  <c r="AJ746" i="1"/>
  <c r="AI746" i="1"/>
  <c r="AH746" i="1"/>
  <c r="AG746" i="1"/>
  <c r="AF746" i="1"/>
  <c r="AE746" i="1"/>
  <c r="AD746" i="1"/>
  <c r="AB746" i="1"/>
  <c r="AA746" i="1"/>
  <c r="Z746" i="1"/>
  <c r="Y746" i="1"/>
  <c r="W746" i="1"/>
  <c r="V746" i="1"/>
  <c r="U746" i="1"/>
  <c r="T746" i="1"/>
  <c r="S746" i="1"/>
  <c r="R746" i="1"/>
  <c r="Q746" i="1"/>
  <c r="P746" i="1"/>
  <c r="O746" i="1"/>
  <c r="N746" i="1"/>
  <c r="AJ745" i="1"/>
  <c r="AI745" i="1"/>
  <c r="AH745" i="1"/>
  <c r="AG745" i="1"/>
  <c r="AF745" i="1"/>
  <c r="AE745" i="1"/>
  <c r="AD745" i="1"/>
  <c r="AB745" i="1"/>
  <c r="AA745" i="1"/>
  <c r="Z745" i="1"/>
  <c r="Y745" i="1"/>
  <c r="W745" i="1"/>
  <c r="V745" i="1"/>
  <c r="U745" i="1"/>
  <c r="T745" i="1"/>
  <c r="S745" i="1"/>
  <c r="R745" i="1"/>
  <c r="Q745" i="1"/>
  <c r="P745" i="1"/>
  <c r="O745" i="1"/>
  <c r="N745" i="1"/>
  <c r="AJ744" i="1"/>
  <c r="AI744" i="1"/>
  <c r="AH744" i="1"/>
  <c r="AG744" i="1"/>
  <c r="AF744" i="1"/>
  <c r="AE744" i="1"/>
  <c r="AD744" i="1"/>
  <c r="AB744" i="1"/>
  <c r="AA744" i="1"/>
  <c r="Z744" i="1"/>
  <c r="Y744" i="1"/>
  <c r="W744" i="1"/>
  <c r="V744" i="1"/>
  <c r="U744" i="1"/>
  <c r="T744" i="1"/>
  <c r="S744" i="1"/>
  <c r="R744" i="1"/>
  <c r="Q744" i="1"/>
  <c r="P744" i="1"/>
  <c r="O744" i="1"/>
  <c r="N744" i="1"/>
  <c r="AK743" i="1"/>
  <c r="AJ743" i="1"/>
  <c r="AI743" i="1"/>
  <c r="AH743" i="1"/>
  <c r="AG743" i="1"/>
  <c r="AF743" i="1"/>
  <c r="AE743" i="1"/>
  <c r="AD743" i="1"/>
  <c r="AB743" i="1"/>
  <c r="AA743" i="1"/>
  <c r="Z743" i="1"/>
  <c r="Y743" i="1"/>
  <c r="W743" i="1"/>
  <c r="V743" i="1"/>
  <c r="U743" i="1"/>
  <c r="T743" i="1"/>
  <c r="S743" i="1"/>
  <c r="R743" i="1"/>
  <c r="Q743" i="1"/>
  <c r="P743" i="1"/>
  <c r="O743" i="1"/>
  <c r="N743" i="1"/>
  <c r="AJ742" i="1"/>
  <c r="AI742" i="1"/>
  <c r="AH742" i="1"/>
  <c r="AG742" i="1"/>
  <c r="AF742" i="1"/>
  <c r="AE742" i="1"/>
  <c r="AD742" i="1"/>
  <c r="AB742" i="1"/>
  <c r="AA742" i="1"/>
  <c r="Z742" i="1"/>
  <c r="Y742" i="1"/>
  <c r="W742" i="1"/>
  <c r="V742" i="1"/>
  <c r="U742" i="1"/>
  <c r="T742" i="1"/>
  <c r="S742" i="1"/>
  <c r="R742" i="1"/>
  <c r="Q742" i="1"/>
  <c r="P742" i="1"/>
  <c r="O742" i="1"/>
  <c r="N742" i="1"/>
  <c r="AJ741" i="1"/>
  <c r="AI741" i="1"/>
  <c r="AH741" i="1"/>
  <c r="AG741" i="1"/>
  <c r="AF741" i="1"/>
  <c r="AE741" i="1"/>
  <c r="AD741" i="1"/>
  <c r="AB741" i="1"/>
  <c r="AA741" i="1"/>
  <c r="Z741" i="1"/>
  <c r="Y741" i="1"/>
  <c r="W741" i="1"/>
  <c r="V741" i="1"/>
  <c r="U741" i="1"/>
  <c r="T741" i="1"/>
  <c r="S741" i="1"/>
  <c r="R741" i="1"/>
  <c r="Q741" i="1"/>
  <c r="P741" i="1"/>
  <c r="O741" i="1"/>
  <c r="N741" i="1"/>
  <c r="AJ740" i="1"/>
  <c r="AI740" i="1"/>
  <c r="AH740" i="1"/>
  <c r="AG740" i="1"/>
  <c r="AF740" i="1"/>
  <c r="AE740" i="1"/>
  <c r="AD740" i="1"/>
  <c r="AB740" i="1"/>
  <c r="AA740" i="1"/>
  <c r="Z740" i="1"/>
  <c r="Y740" i="1"/>
  <c r="W740" i="1"/>
  <c r="V740" i="1"/>
  <c r="U740" i="1"/>
  <c r="T740" i="1"/>
  <c r="S740" i="1"/>
  <c r="R740" i="1"/>
  <c r="Q740" i="1"/>
  <c r="P740" i="1"/>
  <c r="O740" i="1"/>
  <c r="N740" i="1"/>
  <c r="AJ739" i="1"/>
  <c r="AI739" i="1"/>
  <c r="AH739" i="1"/>
  <c r="AG739" i="1"/>
  <c r="AF739" i="1"/>
  <c r="AE739" i="1"/>
  <c r="AD739" i="1"/>
  <c r="AB739" i="1"/>
  <c r="AA739" i="1"/>
  <c r="Z739" i="1"/>
  <c r="Y739" i="1"/>
  <c r="W739" i="1"/>
  <c r="V739" i="1"/>
  <c r="U739" i="1"/>
  <c r="T739" i="1"/>
  <c r="S739" i="1"/>
  <c r="R739" i="1"/>
  <c r="Q739" i="1"/>
  <c r="P739" i="1"/>
  <c r="O739" i="1"/>
  <c r="N739" i="1"/>
  <c r="AJ738" i="1"/>
  <c r="AI738" i="1"/>
  <c r="AH738" i="1"/>
  <c r="AG738" i="1"/>
  <c r="AF738" i="1"/>
  <c r="AE738" i="1"/>
  <c r="AD738" i="1"/>
  <c r="AB738" i="1"/>
  <c r="AA738" i="1"/>
  <c r="Z738" i="1"/>
  <c r="Y738" i="1"/>
  <c r="W738" i="1"/>
  <c r="V738" i="1"/>
  <c r="U738" i="1"/>
  <c r="T738" i="1"/>
  <c r="S738" i="1"/>
  <c r="R738" i="1"/>
  <c r="Q738" i="1"/>
  <c r="P738" i="1"/>
  <c r="O738" i="1"/>
  <c r="N738" i="1"/>
  <c r="AJ737" i="1"/>
  <c r="AI737" i="1"/>
  <c r="AH737" i="1"/>
  <c r="AG737" i="1"/>
  <c r="AF737" i="1"/>
  <c r="AE737" i="1"/>
  <c r="AD737" i="1"/>
  <c r="AB737" i="1"/>
  <c r="AA737" i="1"/>
  <c r="Z737" i="1"/>
  <c r="Y737" i="1"/>
  <c r="W737" i="1"/>
  <c r="V737" i="1"/>
  <c r="U737" i="1"/>
  <c r="T737" i="1"/>
  <c r="S737" i="1"/>
  <c r="R737" i="1"/>
  <c r="Q737" i="1"/>
  <c r="P737" i="1"/>
  <c r="O737" i="1"/>
  <c r="N737" i="1"/>
  <c r="AK736" i="1"/>
  <c r="AJ736" i="1"/>
  <c r="AI736" i="1"/>
  <c r="AH736" i="1"/>
  <c r="AG736" i="1"/>
  <c r="AF736" i="1"/>
  <c r="AE736" i="1"/>
  <c r="AD736" i="1"/>
  <c r="AB736" i="1"/>
  <c r="AA736" i="1"/>
  <c r="Z736" i="1"/>
  <c r="Y736" i="1"/>
  <c r="W736" i="1"/>
  <c r="V736" i="1"/>
  <c r="U736" i="1"/>
  <c r="T736" i="1"/>
  <c r="S736" i="1"/>
  <c r="R736" i="1"/>
  <c r="Q736" i="1"/>
  <c r="P736" i="1"/>
  <c r="O736" i="1"/>
  <c r="N736" i="1"/>
  <c r="AK735" i="1"/>
  <c r="AJ735" i="1"/>
  <c r="AI735" i="1"/>
  <c r="AH735" i="1"/>
  <c r="AG735" i="1"/>
  <c r="AF735" i="1"/>
  <c r="AE735" i="1"/>
  <c r="AD735" i="1"/>
  <c r="AB735" i="1"/>
  <c r="AA735" i="1"/>
  <c r="Z735" i="1"/>
  <c r="Y735" i="1"/>
  <c r="W735" i="1"/>
  <c r="V735" i="1"/>
  <c r="U735" i="1"/>
  <c r="T735" i="1"/>
  <c r="S735" i="1"/>
  <c r="R735" i="1"/>
  <c r="Q735" i="1"/>
  <c r="P735" i="1"/>
  <c r="O735" i="1"/>
  <c r="N735" i="1"/>
  <c r="AJ734" i="1"/>
  <c r="AI734" i="1"/>
  <c r="AH734" i="1"/>
  <c r="AG734" i="1"/>
  <c r="AF734" i="1"/>
  <c r="AE734" i="1"/>
  <c r="AD734" i="1"/>
  <c r="AB734" i="1"/>
  <c r="AA734" i="1"/>
  <c r="Z734" i="1"/>
  <c r="Y734" i="1"/>
  <c r="W734" i="1"/>
  <c r="V734" i="1"/>
  <c r="U734" i="1"/>
  <c r="T734" i="1"/>
  <c r="S734" i="1"/>
  <c r="R734" i="1"/>
  <c r="Q734" i="1"/>
  <c r="P734" i="1"/>
  <c r="O734" i="1"/>
  <c r="N734" i="1"/>
  <c r="AJ733" i="1"/>
  <c r="AI733" i="1"/>
  <c r="AH733" i="1"/>
  <c r="AG733" i="1"/>
  <c r="AF733" i="1"/>
  <c r="AE733" i="1"/>
  <c r="AD733" i="1"/>
  <c r="AB733" i="1"/>
  <c r="AA733" i="1"/>
  <c r="Z733" i="1"/>
  <c r="Y733" i="1"/>
  <c r="W733" i="1"/>
  <c r="V733" i="1"/>
  <c r="U733" i="1"/>
  <c r="T733" i="1"/>
  <c r="S733" i="1"/>
  <c r="R733" i="1"/>
  <c r="Q733" i="1"/>
  <c r="P733" i="1"/>
  <c r="O733" i="1"/>
  <c r="N733" i="1"/>
  <c r="AJ732" i="1"/>
  <c r="AI732" i="1"/>
  <c r="AH732" i="1"/>
  <c r="AG732" i="1"/>
  <c r="AF732" i="1"/>
  <c r="AE732" i="1"/>
  <c r="AD732" i="1"/>
  <c r="AB732" i="1"/>
  <c r="AA732" i="1"/>
  <c r="Z732" i="1"/>
  <c r="Y732" i="1"/>
  <c r="W732" i="1"/>
  <c r="V732" i="1"/>
  <c r="U732" i="1"/>
  <c r="T732" i="1"/>
  <c r="S732" i="1"/>
  <c r="R732" i="1"/>
  <c r="Q732" i="1"/>
  <c r="P732" i="1"/>
  <c r="O732" i="1"/>
  <c r="N732" i="1"/>
  <c r="AJ731" i="1"/>
  <c r="AI731" i="1"/>
  <c r="AH731" i="1"/>
  <c r="AG731" i="1"/>
  <c r="AF731" i="1"/>
  <c r="AE731" i="1"/>
  <c r="AD731" i="1"/>
  <c r="AB731" i="1"/>
  <c r="AA731" i="1"/>
  <c r="Z731" i="1"/>
  <c r="Y731" i="1"/>
  <c r="W731" i="1"/>
  <c r="V731" i="1"/>
  <c r="U731" i="1"/>
  <c r="T731" i="1"/>
  <c r="S731" i="1"/>
  <c r="R731" i="1"/>
  <c r="Q731" i="1"/>
  <c r="P731" i="1"/>
  <c r="O731" i="1"/>
  <c r="N731" i="1"/>
  <c r="AJ730" i="1"/>
  <c r="AI730" i="1"/>
  <c r="AH730" i="1"/>
  <c r="AG730" i="1"/>
  <c r="AF730" i="1"/>
  <c r="AE730" i="1"/>
  <c r="AD730" i="1"/>
  <c r="AB730" i="1"/>
  <c r="AA730" i="1"/>
  <c r="Z730" i="1"/>
  <c r="Y730" i="1"/>
  <c r="W730" i="1"/>
  <c r="V730" i="1"/>
  <c r="U730" i="1"/>
  <c r="T730" i="1"/>
  <c r="S730" i="1"/>
  <c r="R730" i="1"/>
  <c r="Q730" i="1"/>
  <c r="P730" i="1"/>
  <c r="O730" i="1"/>
  <c r="N730" i="1"/>
  <c r="AJ729" i="1"/>
  <c r="AI729" i="1"/>
  <c r="AH729" i="1"/>
  <c r="AG729" i="1"/>
  <c r="AF729" i="1"/>
  <c r="AE729" i="1"/>
  <c r="AD729" i="1"/>
  <c r="AB729" i="1"/>
  <c r="AA729" i="1"/>
  <c r="Z729" i="1"/>
  <c r="Y729" i="1"/>
  <c r="W729" i="1"/>
  <c r="V729" i="1"/>
  <c r="U729" i="1"/>
  <c r="T729" i="1"/>
  <c r="S729" i="1"/>
  <c r="R729" i="1"/>
  <c r="Q729" i="1"/>
  <c r="P729" i="1"/>
  <c r="O729" i="1"/>
  <c r="N729" i="1"/>
  <c r="AJ728" i="1"/>
  <c r="AI728" i="1"/>
  <c r="AH728" i="1"/>
  <c r="AG728" i="1"/>
  <c r="AF728" i="1"/>
  <c r="AE728" i="1"/>
  <c r="AD728" i="1"/>
  <c r="AB728" i="1"/>
  <c r="AA728" i="1"/>
  <c r="Z728" i="1"/>
  <c r="Y728" i="1"/>
  <c r="W728" i="1"/>
  <c r="V728" i="1"/>
  <c r="U728" i="1"/>
  <c r="T728" i="1"/>
  <c r="S728" i="1"/>
  <c r="R728" i="1"/>
  <c r="Q728" i="1"/>
  <c r="P728" i="1"/>
  <c r="O728" i="1"/>
  <c r="N728" i="1"/>
  <c r="AJ727" i="1"/>
  <c r="AI727" i="1"/>
  <c r="AH727" i="1"/>
  <c r="AG727" i="1"/>
  <c r="AF727" i="1"/>
  <c r="AE727" i="1"/>
  <c r="AD727" i="1"/>
  <c r="AB727" i="1"/>
  <c r="AA727" i="1"/>
  <c r="Z727" i="1"/>
  <c r="Y727" i="1"/>
  <c r="W727" i="1"/>
  <c r="V727" i="1"/>
  <c r="U727" i="1"/>
  <c r="T727" i="1"/>
  <c r="S727" i="1"/>
  <c r="R727" i="1"/>
  <c r="Q727" i="1"/>
  <c r="P727" i="1"/>
  <c r="O727" i="1"/>
  <c r="N727" i="1"/>
  <c r="AJ726" i="1"/>
  <c r="AI726" i="1"/>
  <c r="AH726" i="1"/>
  <c r="AG726" i="1"/>
  <c r="AF726" i="1"/>
  <c r="AE726" i="1"/>
  <c r="AD726" i="1"/>
  <c r="AB726" i="1"/>
  <c r="AA726" i="1"/>
  <c r="Z726" i="1"/>
  <c r="Y726" i="1"/>
  <c r="W726" i="1"/>
  <c r="V726" i="1"/>
  <c r="U726" i="1"/>
  <c r="T726" i="1"/>
  <c r="S726" i="1"/>
  <c r="R726" i="1"/>
  <c r="Q726" i="1"/>
  <c r="P726" i="1"/>
  <c r="O726" i="1"/>
  <c r="N726" i="1"/>
  <c r="AJ725" i="1"/>
  <c r="AI725" i="1"/>
  <c r="AH725" i="1"/>
  <c r="AG725" i="1"/>
  <c r="AF725" i="1"/>
  <c r="AE725" i="1"/>
  <c r="AD725" i="1"/>
  <c r="AB725" i="1"/>
  <c r="AA725" i="1"/>
  <c r="Z725" i="1"/>
  <c r="Y725" i="1"/>
  <c r="W725" i="1"/>
  <c r="V725" i="1"/>
  <c r="U725" i="1"/>
  <c r="T725" i="1"/>
  <c r="S725" i="1"/>
  <c r="R725" i="1"/>
  <c r="Q725" i="1"/>
  <c r="P725" i="1"/>
  <c r="O725" i="1"/>
  <c r="N725" i="1"/>
  <c r="AJ724" i="1"/>
  <c r="AI724" i="1"/>
  <c r="AH724" i="1"/>
  <c r="AG724" i="1"/>
  <c r="AF724" i="1"/>
  <c r="AE724" i="1"/>
  <c r="AD724" i="1"/>
  <c r="AB724" i="1"/>
  <c r="AA724" i="1"/>
  <c r="Z724" i="1"/>
  <c r="Y724" i="1"/>
  <c r="W724" i="1"/>
  <c r="V724" i="1"/>
  <c r="U724" i="1"/>
  <c r="T724" i="1"/>
  <c r="S724" i="1"/>
  <c r="R724" i="1"/>
  <c r="Q724" i="1"/>
  <c r="P724" i="1"/>
  <c r="O724" i="1"/>
  <c r="N724" i="1"/>
  <c r="AJ723" i="1"/>
  <c r="AI723" i="1"/>
  <c r="AH723" i="1"/>
  <c r="AG723" i="1"/>
  <c r="AF723" i="1"/>
  <c r="AE723" i="1"/>
  <c r="AD723" i="1"/>
  <c r="AB723" i="1"/>
  <c r="AA723" i="1"/>
  <c r="Z723" i="1"/>
  <c r="Y723" i="1"/>
  <c r="W723" i="1"/>
  <c r="V723" i="1"/>
  <c r="U723" i="1"/>
  <c r="T723" i="1"/>
  <c r="S723" i="1"/>
  <c r="R723" i="1"/>
  <c r="Q723" i="1"/>
  <c r="P723" i="1"/>
  <c r="O723" i="1"/>
  <c r="N723" i="1"/>
  <c r="AJ722" i="1"/>
  <c r="AI722" i="1"/>
  <c r="AH722" i="1"/>
  <c r="AG722" i="1"/>
  <c r="AF722" i="1"/>
  <c r="AE722" i="1"/>
  <c r="AD722" i="1"/>
  <c r="AB722" i="1"/>
  <c r="AA722" i="1"/>
  <c r="Z722" i="1"/>
  <c r="Y722" i="1"/>
  <c r="W722" i="1"/>
  <c r="V722" i="1"/>
  <c r="U722" i="1"/>
  <c r="T722" i="1"/>
  <c r="S722" i="1"/>
  <c r="R722" i="1"/>
  <c r="Q722" i="1"/>
  <c r="P722" i="1"/>
  <c r="O722" i="1"/>
  <c r="N722" i="1"/>
  <c r="AJ721" i="1"/>
  <c r="AI721" i="1"/>
  <c r="AH721" i="1"/>
  <c r="AG721" i="1"/>
  <c r="AF721" i="1"/>
  <c r="AE721" i="1"/>
  <c r="AD721" i="1"/>
  <c r="AB721" i="1"/>
  <c r="AA721" i="1"/>
  <c r="Z721" i="1"/>
  <c r="Y721" i="1"/>
  <c r="W721" i="1"/>
  <c r="V721" i="1"/>
  <c r="U721" i="1"/>
  <c r="T721" i="1"/>
  <c r="S721" i="1"/>
  <c r="R721" i="1"/>
  <c r="Q721" i="1"/>
  <c r="P721" i="1"/>
  <c r="O721" i="1"/>
  <c r="N721" i="1"/>
  <c r="AJ720" i="1"/>
  <c r="AI720" i="1"/>
  <c r="AH720" i="1"/>
  <c r="AG720" i="1"/>
  <c r="AF720" i="1"/>
  <c r="AE720" i="1"/>
  <c r="AD720" i="1"/>
  <c r="AB720" i="1"/>
  <c r="AA720" i="1"/>
  <c r="Z720" i="1"/>
  <c r="Y720" i="1"/>
  <c r="W720" i="1"/>
  <c r="V720" i="1"/>
  <c r="U720" i="1"/>
  <c r="T720" i="1"/>
  <c r="S720" i="1"/>
  <c r="R720" i="1"/>
  <c r="Q720" i="1"/>
  <c r="P720" i="1"/>
  <c r="O720" i="1"/>
  <c r="N720" i="1"/>
  <c r="AJ719" i="1"/>
  <c r="AI719" i="1"/>
  <c r="AH719" i="1"/>
  <c r="AG719" i="1"/>
  <c r="AF719" i="1"/>
  <c r="AE719" i="1"/>
  <c r="AD719" i="1"/>
  <c r="AB719" i="1"/>
  <c r="AA719" i="1"/>
  <c r="Z719" i="1"/>
  <c r="Y719" i="1"/>
  <c r="W719" i="1"/>
  <c r="V719" i="1"/>
  <c r="U719" i="1"/>
  <c r="T719" i="1"/>
  <c r="S719" i="1"/>
  <c r="R719" i="1"/>
  <c r="Q719" i="1"/>
  <c r="P719" i="1"/>
  <c r="O719" i="1"/>
  <c r="N719" i="1"/>
  <c r="AJ718" i="1"/>
  <c r="AI718" i="1"/>
  <c r="AH718" i="1"/>
  <c r="AG718" i="1"/>
  <c r="AF718" i="1"/>
  <c r="AE718" i="1"/>
  <c r="AD718" i="1"/>
  <c r="AB718" i="1"/>
  <c r="AA718" i="1"/>
  <c r="Z718" i="1"/>
  <c r="Y718" i="1"/>
  <c r="W718" i="1"/>
  <c r="V718" i="1"/>
  <c r="U718" i="1"/>
  <c r="T718" i="1"/>
  <c r="S718" i="1"/>
  <c r="R718" i="1"/>
  <c r="Q718" i="1"/>
  <c r="P718" i="1"/>
  <c r="O718" i="1"/>
  <c r="N718" i="1"/>
  <c r="AJ717" i="1"/>
  <c r="AI717" i="1"/>
  <c r="AH717" i="1"/>
  <c r="AG717" i="1"/>
  <c r="AF717" i="1"/>
  <c r="AE717" i="1"/>
  <c r="AD717" i="1"/>
  <c r="AB717" i="1"/>
  <c r="AA717" i="1"/>
  <c r="Z717" i="1"/>
  <c r="Y717" i="1"/>
  <c r="W717" i="1"/>
  <c r="V717" i="1"/>
  <c r="U717" i="1"/>
  <c r="T717" i="1"/>
  <c r="S717" i="1"/>
  <c r="R717" i="1"/>
  <c r="Q717" i="1"/>
  <c r="P717" i="1"/>
  <c r="O717" i="1"/>
  <c r="N717" i="1"/>
  <c r="AJ716" i="1"/>
  <c r="AI716" i="1"/>
  <c r="AH716" i="1"/>
  <c r="AG716" i="1"/>
  <c r="AF716" i="1"/>
  <c r="AE716" i="1"/>
  <c r="AD716" i="1"/>
  <c r="AB716" i="1"/>
  <c r="AA716" i="1"/>
  <c r="Z716" i="1"/>
  <c r="Y716" i="1"/>
  <c r="W716" i="1"/>
  <c r="V716" i="1"/>
  <c r="U716" i="1"/>
  <c r="T716" i="1"/>
  <c r="S716" i="1"/>
  <c r="R716" i="1"/>
  <c r="Q716" i="1"/>
  <c r="P716" i="1"/>
  <c r="O716" i="1"/>
  <c r="N716" i="1"/>
  <c r="AJ715" i="1"/>
  <c r="AI715" i="1"/>
  <c r="AH715" i="1"/>
  <c r="AG715" i="1"/>
  <c r="AF715" i="1"/>
  <c r="AE715" i="1"/>
  <c r="AD715" i="1"/>
  <c r="AB715" i="1"/>
  <c r="AA715" i="1"/>
  <c r="Z715" i="1"/>
  <c r="Y715" i="1"/>
  <c r="W715" i="1"/>
  <c r="V715" i="1"/>
  <c r="U715" i="1"/>
  <c r="T715" i="1"/>
  <c r="S715" i="1"/>
  <c r="R715" i="1"/>
  <c r="Q715" i="1"/>
  <c r="P715" i="1"/>
  <c r="O715" i="1"/>
  <c r="N715" i="1"/>
  <c r="AJ714" i="1"/>
  <c r="AI714" i="1"/>
  <c r="AH714" i="1"/>
  <c r="AG714" i="1"/>
  <c r="AF714" i="1"/>
  <c r="AE714" i="1"/>
  <c r="AD714" i="1"/>
  <c r="AB714" i="1"/>
  <c r="AA714" i="1"/>
  <c r="Z714" i="1"/>
  <c r="Y714" i="1"/>
  <c r="W714" i="1"/>
  <c r="V714" i="1"/>
  <c r="U714" i="1"/>
  <c r="T714" i="1"/>
  <c r="S714" i="1"/>
  <c r="R714" i="1"/>
  <c r="Q714" i="1"/>
  <c r="P714" i="1"/>
  <c r="O714" i="1"/>
  <c r="N714" i="1"/>
  <c r="AJ713" i="1"/>
  <c r="AI713" i="1"/>
  <c r="AH713" i="1"/>
  <c r="AG713" i="1"/>
  <c r="AF713" i="1"/>
  <c r="AE713" i="1"/>
  <c r="AD713" i="1"/>
  <c r="AB713" i="1"/>
  <c r="AA713" i="1"/>
  <c r="Z713" i="1"/>
  <c r="Y713" i="1"/>
  <c r="W713" i="1"/>
  <c r="V713" i="1"/>
  <c r="U713" i="1"/>
  <c r="T713" i="1"/>
  <c r="S713" i="1"/>
  <c r="R713" i="1"/>
  <c r="Q713" i="1"/>
  <c r="P713" i="1"/>
  <c r="O713" i="1"/>
  <c r="N713" i="1"/>
  <c r="AJ712" i="1"/>
  <c r="AI712" i="1"/>
  <c r="AH712" i="1"/>
  <c r="AG712" i="1"/>
  <c r="AF712" i="1"/>
  <c r="AE712" i="1"/>
  <c r="AD712" i="1"/>
  <c r="AB712" i="1"/>
  <c r="AA712" i="1"/>
  <c r="Z712" i="1"/>
  <c r="Y712" i="1"/>
  <c r="W712" i="1"/>
  <c r="V712" i="1"/>
  <c r="U712" i="1"/>
  <c r="T712" i="1"/>
  <c r="S712" i="1"/>
  <c r="R712" i="1"/>
  <c r="Q712" i="1"/>
  <c r="P712" i="1"/>
  <c r="O712" i="1"/>
  <c r="N712" i="1"/>
  <c r="AJ711" i="1"/>
  <c r="AI711" i="1"/>
  <c r="AH711" i="1"/>
  <c r="AG711" i="1"/>
  <c r="AF711" i="1"/>
  <c r="AE711" i="1"/>
  <c r="AD711" i="1"/>
  <c r="AB711" i="1"/>
  <c r="AA711" i="1"/>
  <c r="Z711" i="1"/>
  <c r="Y711" i="1"/>
  <c r="W711" i="1"/>
  <c r="V711" i="1"/>
  <c r="U711" i="1"/>
  <c r="T711" i="1"/>
  <c r="S711" i="1"/>
  <c r="R711" i="1"/>
  <c r="Q711" i="1"/>
  <c r="P711" i="1"/>
  <c r="O711" i="1"/>
  <c r="N711" i="1"/>
  <c r="AJ710" i="1"/>
  <c r="AI710" i="1"/>
  <c r="AH710" i="1"/>
  <c r="AG710" i="1"/>
  <c r="AF710" i="1"/>
  <c r="AE710" i="1"/>
  <c r="AD710" i="1"/>
  <c r="AB710" i="1"/>
  <c r="AA710" i="1"/>
  <c r="Z710" i="1"/>
  <c r="Y710" i="1"/>
  <c r="W710" i="1"/>
  <c r="V710" i="1"/>
  <c r="U710" i="1"/>
  <c r="T710" i="1"/>
  <c r="S710" i="1"/>
  <c r="R710" i="1"/>
  <c r="Q710" i="1"/>
  <c r="P710" i="1"/>
  <c r="O710" i="1"/>
  <c r="N710" i="1"/>
  <c r="AJ709" i="1"/>
  <c r="AI709" i="1"/>
  <c r="AH709" i="1"/>
  <c r="AG709" i="1"/>
  <c r="AF709" i="1"/>
  <c r="AE709" i="1"/>
  <c r="AD709" i="1"/>
  <c r="AB709" i="1"/>
  <c r="AA709" i="1"/>
  <c r="Z709" i="1"/>
  <c r="Y709" i="1"/>
  <c r="W709" i="1"/>
  <c r="V709" i="1"/>
  <c r="U709" i="1"/>
  <c r="T709" i="1"/>
  <c r="S709" i="1"/>
  <c r="R709" i="1"/>
  <c r="Q709" i="1"/>
  <c r="P709" i="1"/>
  <c r="O709" i="1"/>
  <c r="N709" i="1"/>
  <c r="AJ708" i="1"/>
  <c r="AI708" i="1"/>
  <c r="AH708" i="1"/>
  <c r="AG708" i="1"/>
  <c r="AF708" i="1"/>
  <c r="AE708" i="1"/>
  <c r="AD708" i="1"/>
  <c r="AB708" i="1"/>
  <c r="AA708" i="1"/>
  <c r="Z708" i="1"/>
  <c r="Y708" i="1"/>
  <c r="W708" i="1"/>
  <c r="V708" i="1"/>
  <c r="U708" i="1"/>
  <c r="T708" i="1"/>
  <c r="S708" i="1"/>
  <c r="R708" i="1"/>
  <c r="Q708" i="1"/>
  <c r="P708" i="1"/>
  <c r="O708" i="1"/>
  <c r="N708" i="1"/>
  <c r="AJ707" i="1"/>
  <c r="AI707" i="1"/>
  <c r="AH707" i="1"/>
  <c r="AG707" i="1"/>
  <c r="AF707" i="1"/>
  <c r="AE707" i="1"/>
  <c r="AD707" i="1"/>
  <c r="AB707" i="1"/>
  <c r="AA707" i="1"/>
  <c r="Z707" i="1"/>
  <c r="Y707" i="1"/>
  <c r="W707" i="1"/>
  <c r="V707" i="1"/>
  <c r="U707" i="1"/>
  <c r="T707" i="1"/>
  <c r="S707" i="1"/>
  <c r="R707" i="1"/>
  <c r="Q707" i="1"/>
  <c r="P707" i="1"/>
  <c r="O707" i="1"/>
  <c r="N707" i="1"/>
  <c r="AJ706" i="1"/>
  <c r="AI706" i="1"/>
  <c r="AH706" i="1"/>
  <c r="AG706" i="1"/>
  <c r="AF706" i="1"/>
  <c r="AE706" i="1"/>
  <c r="AD706" i="1"/>
  <c r="AB706" i="1"/>
  <c r="AA706" i="1"/>
  <c r="Z706" i="1"/>
  <c r="Y706" i="1"/>
  <c r="W706" i="1"/>
  <c r="V706" i="1"/>
  <c r="U706" i="1"/>
  <c r="T706" i="1"/>
  <c r="S706" i="1"/>
  <c r="R706" i="1"/>
  <c r="Q706" i="1"/>
  <c r="P706" i="1"/>
  <c r="O706" i="1"/>
  <c r="N706" i="1"/>
  <c r="AJ705" i="1"/>
  <c r="AI705" i="1"/>
  <c r="AH705" i="1"/>
  <c r="AG705" i="1"/>
  <c r="AF705" i="1"/>
  <c r="AE705" i="1"/>
  <c r="AD705" i="1"/>
  <c r="AB705" i="1"/>
  <c r="AA705" i="1"/>
  <c r="Z705" i="1"/>
  <c r="Y705" i="1"/>
  <c r="W705" i="1"/>
  <c r="V705" i="1"/>
  <c r="U705" i="1"/>
  <c r="T705" i="1"/>
  <c r="S705" i="1"/>
  <c r="R705" i="1"/>
  <c r="Q705" i="1"/>
  <c r="P705" i="1"/>
  <c r="O705" i="1"/>
  <c r="N705" i="1"/>
  <c r="AJ704" i="1"/>
  <c r="AI704" i="1"/>
  <c r="AH704" i="1"/>
  <c r="AG704" i="1"/>
  <c r="AF704" i="1"/>
  <c r="AE704" i="1"/>
  <c r="AD704" i="1"/>
  <c r="AB704" i="1"/>
  <c r="AA704" i="1"/>
  <c r="Z704" i="1"/>
  <c r="Y704" i="1"/>
  <c r="W704" i="1"/>
  <c r="V704" i="1"/>
  <c r="U704" i="1"/>
  <c r="T704" i="1"/>
  <c r="S704" i="1"/>
  <c r="R704" i="1"/>
  <c r="Q704" i="1"/>
  <c r="P704" i="1"/>
  <c r="O704" i="1"/>
  <c r="N704" i="1"/>
  <c r="AJ703" i="1"/>
  <c r="AI703" i="1"/>
  <c r="AH703" i="1"/>
  <c r="AG703" i="1"/>
  <c r="AF703" i="1"/>
  <c r="AE703" i="1"/>
  <c r="AD703" i="1"/>
  <c r="AB703" i="1"/>
  <c r="AA703" i="1"/>
  <c r="Z703" i="1"/>
  <c r="Y703" i="1"/>
  <c r="W703" i="1"/>
  <c r="V703" i="1"/>
  <c r="U703" i="1"/>
  <c r="T703" i="1"/>
  <c r="S703" i="1"/>
  <c r="R703" i="1"/>
  <c r="Q703" i="1"/>
  <c r="P703" i="1"/>
  <c r="O703" i="1"/>
  <c r="N703" i="1"/>
  <c r="AJ702" i="1"/>
  <c r="AI702" i="1"/>
  <c r="AH702" i="1"/>
  <c r="AG702" i="1"/>
  <c r="AF702" i="1"/>
  <c r="AE702" i="1"/>
  <c r="AD702" i="1"/>
  <c r="AB702" i="1"/>
  <c r="AA702" i="1"/>
  <c r="Z702" i="1"/>
  <c r="Y702" i="1"/>
  <c r="W702" i="1"/>
  <c r="V702" i="1"/>
  <c r="U702" i="1"/>
  <c r="T702" i="1"/>
  <c r="S702" i="1"/>
  <c r="R702" i="1"/>
  <c r="Q702" i="1"/>
  <c r="P702" i="1"/>
  <c r="O702" i="1"/>
  <c r="N702" i="1"/>
  <c r="AJ701" i="1"/>
  <c r="AI701" i="1"/>
  <c r="AH701" i="1"/>
  <c r="AG701" i="1"/>
  <c r="AF701" i="1"/>
  <c r="AE701" i="1"/>
  <c r="AD701" i="1"/>
  <c r="AB701" i="1"/>
  <c r="AA701" i="1"/>
  <c r="Z701" i="1"/>
  <c r="Y701" i="1"/>
  <c r="W701" i="1"/>
  <c r="V701" i="1"/>
  <c r="U701" i="1"/>
  <c r="T701" i="1"/>
  <c r="S701" i="1"/>
  <c r="R701" i="1"/>
  <c r="Q701" i="1"/>
  <c r="P701" i="1"/>
  <c r="O701" i="1"/>
  <c r="N701" i="1"/>
  <c r="AJ700" i="1"/>
  <c r="AI700" i="1"/>
  <c r="AH700" i="1"/>
  <c r="AG700" i="1"/>
  <c r="AF700" i="1"/>
  <c r="AE700" i="1"/>
  <c r="AD700" i="1"/>
  <c r="AB700" i="1"/>
  <c r="AA700" i="1"/>
  <c r="Z700" i="1"/>
  <c r="Y700" i="1"/>
  <c r="W700" i="1"/>
  <c r="V700" i="1"/>
  <c r="U700" i="1"/>
  <c r="T700" i="1"/>
  <c r="S700" i="1"/>
  <c r="R700" i="1"/>
  <c r="Q700" i="1"/>
  <c r="P700" i="1"/>
  <c r="O700" i="1"/>
  <c r="N700" i="1"/>
  <c r="AJ699" i="1"/>
  <c r="AI699" i="1"/>
  <c r="AH699" i="1"/>
  <c r="AG699" i="1"/>
  <c r="AF699" i="1"/>
  <c r="AE699" i="1"/>
  <c r="AD699" i="1"/>
  <c r="AB699" i="1"/>
  <c r="AA699" i="1"/>
  <c r="Z699" i="1"/>
  <c r="Y699" i="1"/>
  <c r="W699" i="1"/>
  <c r="V699" i="1"/>
  <c r="U699" i="1"/>
  <c r="T699" i="1"/>
  <c r="S699" i="1"/>
  <c r="R699" i="1"/>
  <c r="Q699" i="1"/>
  <c r="P699" i="1"/>
  <c r="O699" i="1"/>
  <c r="N699" i="1"/>
  <c r="AJ698" i="1"/>
  <c r="AI698" i="1"/>
  <c r="AH698" i="1"/>
  <c r="AG698" i="1"/>
  <c r="AF698" i="1"/>
  <c r="AE698" i="1"/>
  <c r="AD698" i="1"/>
  <c r="AB698" i="1"/>
  <c r="AA698" i="1"/>
  <c r="Z698" i="1"/>
  <c r="Y698" i="1"/>
  <c r="W698" i="1"/>
  <c r="V698" i="1"/>
  <c r="U698" i="1"/>
  <c r="T698" i="1"/>
  <c r="S698" i="1"/>
  <c r="R698" i="1"/>
  <c r="Q698" i="1"/>
  <c r="P698" i="1"/>
  <c r="O698" i="1"/>
  <c r="N698" i="1"/>
  <c r="AJ697" i="1"/>
  <c r="AI697" i="1"/>
  <c r="AH697" i="1"/>
  <c r="AG697" i="1"/>
  <c r="AF697" i="1"/>
  <c r="AE697" i="1"/>
  <c r="AD697" i="1"/>
  <c r="AB697" i="1"/>
  <c r="AA697" i="1"/>
  <c r="Z697" i="1"/>
  <c r="Y697" i="1"/>
  <c r="W697" i="1"/>
  <c r="V697" i="1"/>
  <c r="U697" i="1"/>
  <c r="T697" i="1"/>
  <c r="S697" i="1"/>
  <c r="R697" i="1"/>
  <c r="Q697" i="1"/>
  <c r="P697" i="1"/>
  <c r="O697" i="1"/>
  <c r="N697" i="1"/>
  <c r="AJ696" i="1"/>
  <c r="AI696" i="1"/>
  <c r="AH696" i="1"/>
  <c r="AG696" i="1"/>
  <c r="AF696" i="1"/>
  <c r="AK696" i="1" s="1"/>
  <c r="AE696" i="1"/>
  <c r="AD696" i="1"/>
  <c r="AB696" i="1"/>
  <c r="AA696" i="1"/>
  <c r="Z696" i="1"/>
  <c r="Y696" i="1"/>
  <c r="W696" i="1"/>
  <c r="V696" i="1"/>
  <c r="U696" i="1"/>
  <c r="T696" i="1"/>
  <c r="S696" i="1"/>
  <c r="R696" i="1"/>
  <c r="Q696" i="1"/>
  <c r="P696" i="1"/>
  <c r="O696" i="1"/>
  <c r="N696" i="1"/>
  <c r="AJ695" i="1"/>
  <c r="AI695" i="1"/>
  <c r="AH695" i="1"/>
  <c r="AG695" i="1"/>
  <c r="AF695" i="1"/>
  <c r="AE695" i="1"/>
  <c r="AD695" i="1"/>
  <c r="AB695" i="1"/>
  <c r="AA695" i="1"/>
  <c r="Z695" i="1"/>
  <c r="Y695" i="1"/>
  <c r="W695" i="1"/>
  <c r="V695" i="1"/>
  <c r="U695" i="1"/>
  <c r="T695" i="1"/>
  <c r="S695" i="1"/>
  <c r="R695" i="1"/>
  <c r="Q695" i="1"/>
  <c r="P695" i="1"/>
  <c r="O695" i="1"/>
  <c r="N695" i="1"/>
  <c r="AJ694" i="1"/>
  <c r="AI694" i="1"/>
  <c r="AH694" i="1"/>
  <c r="AG694" i="1"/>
  <c r="AF694" i="1"/>
  <c r="AE694" i="1"/>
  <c r="AD694" i="1"/>
  <c r="AB694" i="1"/>
  <c r="AA694" i="1"/>
  <c r="Z694" i="1"/>
  <c r="Y694" i="1"/>
  <c r="W694" i="1"/>
  <c r="V694" i="1"/>
  <c r="U694" i="1"/>
  <c r="T694" i="1"/>
  <c r="S694" i="1"/>
  <c r="R694" i="1"/>
  <c r="Q694" i="1"/>
  <c r="P694" i="1"/>
  <c r="O694" i="1"/>
  <c r="N694" i="1"/>
  <c r="AK693" i="1"/>
  <c r="AJ693" i="1"/>
  <c r="AI693" i="1"/>
  <c r="AH693" i="1"/>
  <c r="AG693" i="1"/>
  <c r="AF693" i="1"/>
  <c r="AE693" i="1"/>
  <c r="AD693" i="1"/>
  <c r="AB693" i="1"/>
  <c r="AA693" i="1"/>
  <c r="Z693" i="1"/>
  <c r="Y693" i="1"/>
  <c r="W693" i="1"/>
  <c r="V693" i="1"/>
  <c r="U693" i="1"/>
  <c r="T693" i="1"/>
  <c r="S693" i="1"/>
  <c r="R693" i="1"/>
  <c r="Q693" i="1"/>
  <c r="P693" i="1"/>
  <c r="O693" i="1"/>
  <c r="N693" i="1"/>
  <c r="AJ692" i="1"/>
  <c r="AI692" i="1"/>
  <c r="AH692" i="1"/>
  <c r="AG692" i="1"/>
  <c r="AF692" i="1"/>
  <c r="AE692" i="1"/>
  <c r="AD692" i="1"/>
  <c r="AB692" i="1"/>
  <c r="AA692" i="1"/>
  <c r="Z692" i="1"/>
  <c r="Y692" i="1"/>
  <c r="W692" i="1"/>
  <c r="V692" i="1"/>
  <c r="U692" i="1"/>
  <c r="T692" i="1"/>
  <c r="S692" i="1"/>
  <c r="R692" i="1"/>
  <c r="Q692" i="1"/>
  <c r="P692" i="1"/>
  <c r="O692" i="1"/>
  <c r="N692" i="1"/>
  <c r="AK691" i="1"/>
  <c r="AJ691" i="1"/>
  <c r="AI691" i="1"/>
  <c r="AH691" i="1"/>
  <c r="AG691" i="1"/>
  <c r="AF691" i="1"/>
  <c r="AE691" i="1"/>
  <c r="AD691" i="1"/>
  <c r="AB691" i="1"/>
  <c r="AA691" i="1"/>
  <c r="Z691" i="1"/>
  <c r="Y691" i="1"/>
  <c r="W691" i="1"/>
  <c r="V691" i="1"/>
  <c r="U691" i="1"/>
  <c r="T691" i="1"/>
  <c r="S691" i="1"/>
  <c r="R691" i="1"/>
  <c r="Q691" i="1"/>
  <c r="P691" i="1"/>
  <c r="O691" i="1"/>
  <c r="N691" i="1"/>
  <c r="AK690" i="1"/>
  <c r="AJ690" i="1"/>
  <c r="AI690" i="1"/>
  <c r="AH690" i="1"/>
  <c r="AG690" i="1"/>
  <c r="AF690" i="1"/>
  <c r="AE690" i="1"/>
  <c r="AD690" i="1"/>
  <c r="AB690" i="1"/>
  <c r="AA690" i="1"/>
  <c r="Z690" i="1"/>
  <c r="Y690" i="1"/>
  <c r="W690" i="1"/>
  <c r="V690" i="1"/>
  <c r="U690" i="1"/>
  <c r="T690" i="1"/>
  <c r="S690" i="1"/>
  <c r="R690" i="1"/>
  <c r="Q690" i="1"/>
  <c r="P690" i="1"/>
  <c r="O690" i="1"/>
  <c r="N690" i="1"/>
  <c r="AJ689" i="1"/>
  <c r="AI689" i="1"/>
  <c r="AH689" i="1"/>
  <c r="AG689" i="1"/>
  <c r="AF689" i="1"/>
  <c r="AK689" i="1" s="1"/>
  <c r="AE689" i="1"/>
  <c r="AD689" i="1"/>
  <c r="AB689" i="1"/>
  <c r="AA689" i="1"/>
  <c r="Z689" i="1"/>
  <c r="Y689" i="1"/>
  <c r="W689" i="1"/>
  <c r="V689" i="1"/>
  <c r="U689" i="1"/>
  <c r="T689" i="1"/>
  <c r="S689" i="1"/>
  <c r="R689" i="1"/>
  <c r="Q689" i="1"/>
  <c r="P689" i="1"/>
  <c r="O689" i="1"/>
  <c r="N689" i="1"/>
  <c r="AK688" i="1"/>
  <c r="AJ688" i="1"/>
  <c r="AI688" i="1"/>
  <c r="AH688" i="1"/>
  <c r="AG688" i="1"/>
  <c r="AF688" i="1"/>
  <c r="AE688" i="1"/>
  <c r="AD688" i="1"/>
  <c r="AB688" i="1"/>
  <c r="AA688" i="1"/>
  <c r="Z688" i="1"/>
  <c r="Y688" i="1"/>
  <c r="W688" i="1"/>
  <c r="V688" i="1"/>
  <c r="U688" i="1"/>
  <c r="T688" i="1"/>
  <c r="S688" i="1"/>
  <c r="R688" i="1"/>
  <c r="Q688" i="1"/>
  <c r="P688" i="1"/>
  <c r="O688" i="1"/>
  <c r="N688" i="1"/>
  <c r="AK687" i="1"/>
  <c r="AJ687" i="1"/>
  <c r="AI687" i="1"/>
  <c r="AH687" i="1"/>
  <c r="AG687" i="1"/>
  <c r="AF687" i="1"/>
  <c r="AE687" i="1"/>
  <c r="AD687" i="1"/>
  <c r="AB687" i="1"/>
  <c r="AA687" i="1"/>
  <c r="Z687" i="1"/>
  <c r="Y687" i="1"/>
  <c r="W687" i="1"/>
  <c r="V687" i="1"/>
  <c r="U687" i="1"/>
  <c r="T687" i="1"/>
  <c r="S687" i="1"/>
  <c r="R687" i="1"/>
  <c r="Q687" i="1"/>
  <c r="P687" i="1"/>
  <c r="O687" i="1"/>
  <c r="N687" i="1"/>
  <c r="AK686" i="1"/>
  <c r="AJ686" i="1"/>
  <c r="AI686" i="1"/>
  <c r="AH686" i="1"/>
  <c r="AG686" i="1"/>
  <c r="AF686" i="1"/>
  <c r="AE686" i="1"/>
  <c r="AD686" i="1"/>
  <c r="AB686" i="1"/>
  <c r="AA686" i="1"/>
  <c r="Z686" i="1"/>
  <c r="Y686" i="1"/>
  <c r="W686" i="1"/>
  <c r="V686" i="1"/>
  <c r="U686" i="1"/>
  <c r="T686" i="1"/>
  <c r="S686" i="1"/>
  <c r="R686" i="1"/>
  <c r="Q686" i="1"/>
  <c r="P686" i="1"/>
  <c r="O686" i="1"/>
  <c r="N686" i="1"/>
  <c r="AJ685" i="1"/>
  <c r="AI685" i="1"/>
  <c r="AH685" i="1"/>
  <c r="AG685" i="1"/>
  <c r="AF685" i="1"/>
  <c r="AE685" i="1"/>
  <c r="AD685" i="1"/>
  <c r="AB685" i="1"/>
  <c r="AA685" i="1"/>
  <c r="Z685" i="1"/>
  <c r="Y685" i="1"/>
  <c r="W685" i="1"/>
  <c r="V685" i="1"/>
  <c r="U685" i="1"/>
  <c r="T685" i="1"/>
  <c r="S685" i="1"/>
  <c r="R685" i="1"/>
  <c r="Q685" i="1"/>
  <c r="P685" i="1"/>
  <c r="O685" i="1"/>
  <c r="N685" i="1"/>
  <c r="AJ684" i="1"/>
  <c r="AI684" i="1"/>
  <c r="AH684" i="1"/>
  <c r="AG684" i="1"/>
  <c r="AF684" i="1"/>
  <c r="AE684" i="1"/>
  <c r="AD684" i="1"/>
  <c r="AK684" i="1" s="1"/>
  <c r="AB684" i="1"/>
  <c r="AA684" i="1"/>
  <c r="Z684" i="1"/>
  <c r="Y684" i="1"/>
  <c r="W684" i="1"/>
  <c r="V684" i="1"/>
  <c r="U684" i="1"/>
  <c r="T684" i="1"/>
  <c r="S684" i="1"/>
  <c r="R684" i="1"/>
  <c r="Q684" i="1"/>
  <c r="P684" i="1"/>
  <c r="O684" i="1"/>
  <c r="N684" i="1"/>
  <c r="AJ683" i="1"/>
  <c r="AI683" i="1"/>
  <c r="AH683" i="1"/>
  <c r="AG683" i="1"/>
  <c r="AF683" i="1"/>
  <c r="AE683" i="1"/>
  <c r="AD683" i="1"/>
  <c r="AB683" i="1"/>
  <c r="AA683" i="1"/>
  <c r="Z683" i="1"/>
  <c r="Y683" i="1"/>
  <c r="W683" i="1"/>
  <c r="V683" i="1"/>
  <c r="U683" i="1"/>
  <c r="T683" i="1"/>
  <c r="S683" i="1"/>
  <c r="R683" i="1"/>
  <c r="Q683" i="1"/>
  <c r="P683" i="1"/>
  <c r="O683" i="1"/>
  <c r="N683" i="1"/>
  <c r="AJ682" i="1"/>
  <c r="AI682" i="1"/>
  <c r="AH682" i="1"/>
  <c r="AG682" i="1"/>
  <c r="AF682" i="1"/>
  <c r="AE682" i="1"/>
  <c r="AD682" i="1"/>
  <c r="AB682" i="1"/>
  <c r="AA682" i="1"/>
  <c r="Z682" i="1"/>
  <c r="Y682" i="1"/>
  <c r="W682" i="1"/>
  <c r="V682" i="1"/>
  <c r="U682" i="1"/>
  <c r="T682" i="1"/>
  <c r="S682" i="1"/>
  <c r="R682" i="1"/>
  <c r="Q682" i="1"/>
  <c r="P682" i="1"/>
  <c r="O682" i="1"/>
  <c r="N682" i="1"/>
  <c r="AK681" i="1"/>
  <c r="AJ681" i="1"/>
  <c r="AI681" i="1"/>
  <c r="AH681" i="1"/>
  <c r="AG681" i="1"/>
  <c r="AF681" i="1"/>
  <c r="AE681" i="1"/>
  <c r="AD681" i="1"/>
  <c r="AB681" i="1"/>
  <c r="AA681" i="1"/>
  <c r="Z681" i="1"/>
  <c r="Y681" i="1"/>
  <c r="W681" i="1"/>
  <c r="V681" i="1"/>
  <c r="U681" i="1"/>
  <c r="T681" i="1"/>
  <c r="S681" i="1"/>
  <c r="R681" i="1"/>
  <c r="Q681" i="1"/>
  <c r="P681" i="1"/>
  <c r="O681" i="1"/>
  <c r="N681" i="1"/>
  <c r="AJ680" i="1"/>
  <c r="AI680" i="1"/>
  <c r="AH680" i="1"/>
  <c r="AG680" i="1"/>
  <c r="AF680" i="1"/>
  <c r="AE680" i="1"/>
  <c r="AD680" i="1"/>
  <c r="AB680" i="1"/>
  <c r="AA680" i="1"/>
  <c r="Z680" i="1"/>
  <c r="Y680" i="1"/>
  <c r="W680" i="1"/>
  <c r="V680" i="1"/>
  <c r="U680" i="1"/>
  <c r="T680" i="1"/>
  <c r="S680" i="1"/>
  <c r="R680" i="1"/>
  <c r="Q680" i="1"/>
  <c r="P680" i="1"/>
  <c r="O680" i="1"/>
  <c r="N680" i="1"/>
  <c r="AK679" i="1"/>
  <c r="AJ679" i="1"/>
  <c r="AI679" i="1"/>
  <c r="AH679" i="1"/>
  <c r="AG679" i="1"/>
  <c r="AF679" i="1"/>
  <c r="AE679" i="1"/>
  <c r="AD679" i="1"/>
  <c r="AB679" i="1"/>
  <c r="AA679" i="1"/>
  <c r="Z679" i="1"/>
  <c r="Y679" i="1"/>
  <c r="W679" i="1"/>
  <c r="V679" i="1"/>
  <c r="U679" i="1"/>
  <c r="T679" i="1"/>
  <c r="S679" i="1"/>
  <c r="R679" i="1"/>
  <c r="Q679" i="1"/>
  <c r="P679" i="1"/>
  <c r="O679" i="1"/>
  <c r="N679" i="1"/>
  <c r="AJ678" i="1"/>
  <c r="AI678" i="1"/>
  <c r="AH678" i="1"/>
  <c r="AG678" i="1"/>
  <c r="AF678" i="1"/>
  <c r="AE678" i="1"/>
  <c r="AD678" i="1"/>
  <c r="AK678" i="1" s="1"/>
  <c r="AB678" i="1"/>
  <c r="AA678" i="1"/>
  <c r="Z678" i="1"/>
  <c r="Y678" i="1"/>
  <c r="W678" i="1"/>
  <c r="V678" i="1"/>
  <c r="U678" i="1"/>
  <c r="T678" i="1"/>
  <c r="S678" i="1"/>
  <c r="R678" i="1"/>
  <c r="Q678" i="1"/>
  <c r="P678" i="1"/>
  <c r="O678" i="1"/>
  <c r="N678" i="1"/>
  <c r="AK677" i="1"/>
  <c r="AJ677" i="1"/>
  <c r="AI677" i="1"/>
  <c r="AH677" i="1"/>
  <c r="AG677" i="1"/>
  <c r="AF677" i="1"/>
  <c r="AE677" i="1"/>
  <c r="AD677" i="1"/>
  <c r="AB677" i="1"/>
  <c r="AA677" i="1"/>
  <c r="Z677" i="1"/>
  <c r="Y677" i="1"/>
  <c r="W677" i="1"/>
  <c r="V677" i="1"/>
  <c r="U677" i="1"/>
  <c r="T677" i="1"/>
  <c r="S677" i="1"/>
  <c r="R677" i="1"/>
  <c r="Q677" i="1"/>
  <c r="P677" i="1"/>
  <c r="O677" i="1"/>
  <c r="N677" i="1"/>
  <c r="AJ676" i="1"/>
  <c r="AI676" i="1"/>
  <c r="AH676" i="1"/>
  <c r="AG676" i="1"/>
  <c r="AF676" i="1"/>
  <c r="AE676" i="1"/>
  <c r="AD676" i="1"/>
  <c r="AB676" i="1"/>
  <c r="AA676" i="1"/>
  <c r="Z676" i="1"/>
  <c r="Y676" i="1"/>
  <c r="W676" i="1"/>
  <c r="V676" i="1"/>
  <c r="U676" i="1"/>
  <c r="T676" i="1"/>
  <c r="S676" i="1"/>
  <c r="R676" i="1"/>
  <c r="Q676" i="1"/>
  <c r="P676" i="1"/>
  <c r="O676" i="1"/>
  <c r="N676" i="1"/>
  <c r="AJ675" i="1"/>
  <c r="AI675" i="1"/>
  <c r="AH675" i="1"/>
  <c r="AG675" i="1"/>
  <c r="AF675" i="1"/>
  <c r="AE675" i="1"/>
  <c r="AD675" i="1"/>
  <c r="AK675" i="1" s="1"/>
  <c r="AB675" i="1"/>
  <c r="AA675" i="1"/>
  <c r="Z675" i="1"/>
  <c r="Y675" i="1"/>
  <c r="W675" i="1"/>
  <c r="V675" i="1"/>
  <c r="U675" i="1"/>
  <c r="T675" i="1"/>
  <c r="S675" i="1"/>
  <c r="R675" i="1"/>
  <c r="Q675" i="1"/>
  <c r="P675" i="1"/>
  <c r="O675" i="1"/>
  <c r="N675" i="1"/>
  <c r="AJ674" i="1"/>
  <c r="AI674" i="1"/>
  <c r="AH674" i="1"/>
  <c r="AG674" i="1"/>
  <c r="AF674" i="1"/>
  <c r="AE674" i="1"/>
  <c r="AD674" i="1"/>
  <c r="AB674" i="1"/>
  <c r="AA674" i="1"/>
  <c r="Z674" i="1"/>
  <c r="Y674" i="1"/>
  <c r="W674" i="1"/>
  <c r="V674" i="1"/>
  <c r="U674" i="1"/>
  <c r="T674" i="1"/>
  <c r="S674" i="1"/>
  <c r="R674" i="1"/>
  <c r="Q674" i="1"/>
  <c r="P674" i="1"/>
  <c r="O674" i="1"/>
  <c r="N674" i="1"/>
  <c r="AK673" i="1"/>
  <c r="AJ673" i="1"/>
  <c r="AI673" i="1"/>
  <c r="AH673" i="1"/>
  <c r="AG673" i="1"/>
  <c r="AF673" i="1"/>
  <c r="AE673" i="1"/>
  <c r="AD673" i="1"/>
  <c r="AB673" i="1"/>
  <c r="AA673" i="1"/>
  <c r="Z673" i="1"/>
  <c r="Y673" i="1"/>
  <c r="W673" i="1"/>
  <c r="V673" i="1"/>
  <c r="U673" i="1"/>
  <c r="T673" i="1"/>
  <c r="S673" i="1"/>
  <c r="R673" i="1"/>
  <c r="Q673" i="1"/>
  <c r="P673" i="1"/>
  <c r="O673" i="1"/>
  <c r="N673" i="1"/>
  <c r="AJ672" i="1"/>
  <c r="AI672" i="1"/>
  <c r="AH672" i="1"/>
  <c r="AG672" i="1"/>
  <c r="AF672" i="1"/>
  <c r="AK672" i="1" s="1"/>
  <c r="AE672" i="1"/>
  <c r="AD672" i="1"/>
  <c r="AB672" i="1"/>
  <c r="AA672" i="1"/>
  <c r="Z672" i="1"/>
  <c r="Y672" i="1"/>
  <c r="W672" i="1"/>
  <c r="V672" i="1"/>
  <c r="U672" i="1"/>
  <c r="T672" i="1"/>
  <c r="S672" i="1"/>
  <c r="R672" i="1"/>
  <c r="Q672" i="1"/>
  <c r="P672" i="1"/>
  <c r="O672" i="1"/>
  <c r="N672" i="1"/>
  <c r="AJ671" i="1"/>
  <c r="AI671" i="1"/>
  <c r="AH671" i="1"/>
  <c r="AG671" i="1"/>
  <c r="AF671" i="1"/>
  <c r="AE671" i="1"/>
  <c r="AD671" i="1"/>
  <c r="AB671" i="1"/>
  <c r="AA671" i="1"/>
  <c r="Z671" i="1"/>
  <c r="Y671" i="1"/>
  <c r="W671" i="1"/>
  <c r="V671" i="1"/>
  <c r="U671" i="1"/>
  <c r="T671" i="1"/>
  <c r="S671" i="1"/>
  <c r="R671" i="1"/>
  <c r="Q671" i="1"/>
  <c r="P671" i="1"/>
  <c r="O671" i="1"/>
  <c r="N671" i="1"/>
  <c r="AJ670" i="1"/>
  <c r="AI670" i="1"/>
  <c r="AH670" i="1"/>
  <c r="AG670" i="1"/>
  <c r="AF670" i="1"/>
  <c r="AE670" i="1"/>
  <c r="AD670" i="1"/>
  <c r="AB670" i="1"/>
  <c r="AA670" i="1"/>
  <c r="Z670" i="1"/>
  <c r="Y670" i="1"/>
  <c r="W670" i="1"/>
  <c r="V670" i="1"/>
  <c r="U670" i="1"/>
  <c r="T670" i="1"/>
  <c r="S670" i="1"/>
  <c r="R670" i="1"/>
  <c r="Q670" i="1"/>
  <c r="P670" i="1"/>
  <c r="O670" i="1"/>
  <c r="N670" i="1"/>
  <c r="AJ669" i="1"/>
  <c r="AI669" i="1"/>
  <c r="AH669" i="1"/>
  <c r="AG669" i="1"/>
  <c r="AF669" i="1"/>
  <c r="AE669" i="1"/>
  <c r="AD669" i="1"/>
  <c r="AB669" i="1"/>
  <c r="AA669" i="1"/>
  <c r="Z669" i="1"/>
  <c r="Y669" i="1"/>
  <c r="W669" i="1"/>
  <c r="V669" i="1"/>
  <c r="U669" i="1"/>
  <c r="T669" i="1"/>
  <c r="S669" i="1"/>
  <c r="R669" i="1"/>
  <c r="Q669" i="1"/>
  <c r="P669" i="1"/>
  <c r="O669" i="1"/>
  <c r="N669" i="1"/>
  <c r="AJ668" i="1"/>
  <c r="AI668" i="1"/>
  <c r="AH668" i="1"/>
  <c r="AG668" i="1"/>
  <c r="AF668" i="1"/>
  <c r="AE668" i="1"/>
  <c r="AD668" i="1"/>
  <c r="AB668" i="1"/>
  <c r="AA668" i="1"/>
  <c r="Z668" i="1"/>
  <c r="Y668" i="1"/>
  <c r="W668" i="1"/>
  <c r="V668" i="1"/>
  <c r="U668" i="1"/>
  <c r="T668" i="1"/>
  <c r="S668" i="1"/>
  <c r="R668" i="1"/>
  <c r="Q668" i="1"/>
  <c r="P668" i="1"/>
  <c r="O668" i="1"/>
  <c r="N668" i="1"/>
  <c r="AJ667" i="1"/>
  <c r="AI667" i="1"/>
  <c r="AH667" i="1"/>
  <c r="AG667" i="1"/>
  <c r="AF667" i="1"/>
  <c r="AE667" i="1"/>
  <c r="AD667" i="1"/>
  <c r="AB667" i="1"/>
  <c r="AA667" i="1"/>
  <c r="Z667" i="1"/>
  <c r="Y667" i="1"/>
  <c r="W667" i="1"/>
  <c r="V667" i="1"/>
  <c r="U667" i="1"/>
  <c r="T667" i="1"/>
  <c r="S667" i="1"/>
  <c r="R667" i="1"/>
  <c r="Q667" i="1"/>
  <c r="P667" i="1"/>
  <c r="O667" i="1"/>
  <c r="N667" i="1"/>
  <c r="AK666" i="1"/>
  <c r="AJ666" i="1"/>
  <c r="AI666" i="1"/>
  <c r="AH666" i="1"/>
  <c r="AG666" i="1"/>
  <c r="AF666" i="1"/>
  <c r="AE666" i="1"/>
  <c r="AD666" i="1"/>
  <c r="AB666" i="1"/>
  <c r="AA666" i="1"/>
  <c r="Z666" i="1"/>
  <c r="Y666" i="1"/>
  <c r="W666" i="1"/>
  <c r="V666" i="1"/>
  <c r="U666" i="1"/>
  <c r="T666" i="1"/>
  <c r="S666" i="1"/>
  <c r="R666" i="1"/>
  <c r="Q666" i="1"/>
  <c r="P666" i="1"/>
  <c r="O666" i="1"/>
  <c r="N666" i="1"/>
  <c r="AJ665" i="1"/>
  <c r="AI665" i="1"/>
  <c r="AH665" i="1"/>
  <c r="AG665" i="1"/>
  <c r="AF665" i="1"/>
  <c r="AE665" i="1"/>
  <c r="AD665" i="1"/>
  <c r="AB665" i="1"/>
  <c r="AA665" i="1"/>
  <c r="Z665" i="1"/>
  <c r="Y665" i="1"/>
  <c r="W665" i="1"/>
  <c r="V665" i="1"/>
  <c r="U665" i="1"/>
  <c r="T665" i="1"/>
  <c r="S665" i="1"/>
  <c r="R665" i="1"/>
  <c r="Q665" i="1"/>
  <c r="P665" i="1"/>
  <c r="O665" i="1"/>
  <c r="N665" i="1"/>
  <c r="AJ664" i="1"/>
  <c r="AI664" i="1"/>
  <c r="AH664" i="1"/>
  <c r="AG664" i="1"/>
  <c r="AF664" i="1"/>
  <c r="AE664" i="1"/>
  <c r="AD664" i="1"/>
  <c r="AB664" i="1"/>
  <c r="AA664" i="1"/>
  <c r="Z664" i="1"/>
  <c r="Y664" i="1"/>
  <c r="W664" i="1"/>
  <c r="V664" i="1"/>
  <c r="U664" i="1"/>
  <c r="T664" i="1"/>
  <c r="S664" i="1"/>
  <c r="R664" i="1"/>
  <c r="Q664" i="1"/>
  <c r="P664" i="1"/>
  <c r="O664" i="1"/>
  <c r="N664" i="1"/>
  <c r="AK663" i="1"/>
  <c r="AJ663" i="1"/>
  <c r="AI663" i="1"/>
  <c r="AH663" i="1"/>
  <c r="AG663" i="1"/>
  <c r="AF663" i="1"/>
  <c r="AE663" i="1"/>
  <c r="AD663" i="1"/>
  <c r="AB663" i="1"/>
  <c r="AA663" i="1"/>
  <c r="Z663" i="1"/>
  <c r="Y663" i="1"/>
  <c r="W663" i="1"/>
  <c r="V663" i="1"/>
  <c r="U663" i="1"/>
  <c r="T663" i="1"/>
  <c r="S663" i="1"/>
  <c r="R663" i="1"/>
  <c r="Q663" i="1"/>
  <c r="P663" i="1"/>
  <c r="O663" i="1"/>
  <c r="N663" i="1"/>
  <c r="AK662" i="1"/>
  <c r="AJ662" i="1"/>
  <c r="AI662" i="1"/>
  <c r="AH662" i="1"/>
  <c r="AG662" i="1"/>
  <c r="AF662" i="1"/>
  <c r="AE662" i="1"/>
  <c r="AD662" i="1"/>
  <c r="AB662" i="1"/>
  <c r="AA662" i="1"/>
  <c r="Z662" i="1"/>
  <c r="Y662" i="1"/>
  <c r="W662" i="1"/>
  <c r="V662" i="1"/>
  <c r="U662" i="1"/>
  <c r="T662" i="1"/>
  <c r="S662" i="1"/>
  <c r="R662" i="1"/>
  <c r="Q662" i="1"/>
  <c r="P662" i="1"/>
  <c r="O662" i="1"/>
  <c r="N662" i="1"/>
  <c r="AJ661" i="1"/>
  <c r="AI661" i="1"/>
  <c r="AH661" i="1"/>
  <c r="AG661" i="1"/>
  <c r="AF661" i="1"/>
  <c r="AE661" i="1"/>
  <c r="AD661" i="1"/>
  <c r="AB661" i="1"/>
  <c r="AA661" i="1"/>
  <c r="Z661" i="1"/>
  <c r="Y661" i="1"/>
  <c r="W661" i="1"/>
  <c r="V661" i="1"/>
  <c r="U661" i="1"/>
  <c r="T661" i="1"/>
  <c r="S661" i="1"/>
  <c r="R661" i="1"/>
  <c r="Q661" i="1"/>
  <c r="P661" i="1"/>
  <c r="O661" i="1"/>
  <c r="N661" i="1"/>
  <c r="AJ660" i="1"/>
  <c r="AI660" i="1"/>
  <c r="AH660" i="1"/>
  <c r="AG660" i="1"/>
  <c r="AF660" i="1"/>
  <c r="AE660" i="1"/>
  <c r="AD660" i="1"/>
  <c r="AB660" i="1"/>
  <c r="AA660" i="1"/>
  <c r="Z660" i="1"/>
  <c r="Y660" i="1"/>
  <c r="W660" i="1"/>
  <c r="V660" i="1"/>
  <c r="U660" i="1"/>
  <c r="T660" i="1"/>
  <c r="S660" i="1"/>
  <c r="R660" i="1"/>
  <c r="Q660" i="1"/>
  <c r="P660" i="1"/>
  <c r="O660" i="1"/>
  <c r="N660" i="1"/>
  <c r="AJ659" i="1"/>
  <c r="AI659" i="1"/>
  <c r="AH659" i="1"/>
  <c r="AG659" i="1"/>
  <c r="AF659" i="1"/>
  <c r="AE659" i="1"/>
  <c r="AD659" i="1"/>
  <c r="AB659" i="1"/>
  <c r="AA659" i="1"/>
  <c r="Z659" i="1"/>
  <c r="Y659" i="1"/>
  <c r="W659" i="1"/>
  <c r="V659" i="1"/>
  <c r="U659" i="1"/>
  <c r="T659" i="1"/>
  <c r="S659" i="1"/>
  <c r="R659" i="1"/>
  <c r="Q659" i="1"/>
  <c r="P659" i="1"/>
  <c r="O659" i="1"/>
  <c r="N659" i="1"/>
  <c r="AJ658" i="1"/>
  <c r="AI658" i="1"/>
  <c r="AH658" i="1"/>
  <c r="AG658" i="1"/>
  <c r="AF658" i="1"/>
  <c r="AE658" i="1"/>
  <c r="AD658" i="1"/>
  <c r="AB658" i="1"/>
  <c r="AA658" i="1"/>
  <c r="Z658" i="1"/>
  <c r="Y658" i="1"/>
  <c r="W658" i="1"/>
  <c r="V658" i="1"/>
  <c r="U658" i="1"/>
  <c r="T658" i="1"/>
  <c r="S658" i="1"/>
  <c r="R658" i="1"/>
  <c r="Q658" i="1"/>
  <c r="P658" i="1"/>
  <c r="O658" i="1"/>
  <c r="N658" i="1"/>
  <c r="AJ657" i="1"/>
  <c r="AI657" i="1"/>
  <c r="AH657" i="1"/>
  <c r="AG657" i="1"/>
  <c r="AF657" i="1"/>
  <c r="AE657" i="1"/>
  <c r="AD657" i="1"/>
  <c r="AB657" i="1"/>
  <c r="AA657" i="1"/>
  <c r="Z657" i="1"/>
  <c r="Y657" i="1"/>
  <c r="W657" i="1"/>
  <c r="V657" i="1"/>
  <c r="U657" i="1"/>
  <c r="T657" i="1"/>
  <c r="S657" i="1"/>
  <c r="R657" i="1"/>
  <c r="Q657" i="1"/>
  <c r="P657" i="1"/>
  <c r="O657" i="1"/>
  <c r="N657" i="1"/>
  <c r="AJ656" i="1"/>
  <c r="AI656" i="1"/>
  <c r="AH656" i="1"/>
  <c r="AG656" i="1"/>
  <c r="AF656" i="1"/>
  <c r="AE656" i="1"/>
  <c r="AD656" i="1"/>
  <c r="AB656" i="1"/>
  <c r="AA656" i="1"/>
  <c r="Z656" i="1"/>
  <c r="Y656" i="1"/>
  <c r="W656" i="1"/>
  <c r="V656" i="1"/>
  <c r="U656" i="1"/>
  <c r="T656" i="1"/>
  <c r="S656" i="1"/>
  <c r="R656" i="1"/>
  <c r="Q656" i="1"/>
  <c r="P656" i="1"/>
  <c r="O656" i="1"/>
  <c r="N656" i="1"/>
  <c r="AJ655" i="1"/>
  <c r="AI655" i="1"/>
  <c r="AH655" i="1"/>
  <c r="AG655" i="1"/>
  <c r="AF655" i="1"/>
  <c r="AE655" i="1"/>
  <c r="AD655" i="1"/>
  <c r="AB655" i="1"/>
  <c r="AA655" i="1"/>
  <c r="Z655" i="1"/>
  <c r="Y655" i="1"/>
  <c r="W655" i="1"/>
  <c r="V655" i="1"/>
  <c r="U655" i="1"/>
  <c r="T655" i="1"/>
  <c r="S655" i="1"/>
  <c r="R655" i="1"/>
  <c r="Q655" i="1"/>
  <c r="P655" i="1"/>
  <c r="O655" i="1"/>
  <c r="N655" i="1"/>
  <c r="AJ654" i="1"/>
  <c r="AI654" i="1"/>
  <c r="AH654" i="1"/>
  <c r="AG654" i="1"/>
  <c r="AF654" i="1"/>
  <c r="AE654" i="1"/>
  <c r="AD654" i="1"/>
  <c r="AB654" i="1"/>
  <c r="AA654" i="1"/>
  <c r="Z654" i="1"/>
  <c r="Y654" i="1"/>
  <c r="W654" i="1"/>
  <c r="V654" i="1"/>
  <c r="U654" i="1"/>
  <c r="T654" i="1"/>
  <c r="S654" i="1"/>
  <c r="R654" i="1"/>
  <c r="Q654" i="1"/>
  <c r="P654" i="1"/>
  <c r="O654" i="1"/>
  <c r="N654" i="1"/>
  <c r="AJ653" i="1"/>
  <c r="AI653" i="1"/>
  <c r="AH653" i="1"/>
  <c r="AG653" i="1"/>
  <c r="AF653" i="1"/>
  <c r="AE653" i="1"/>
  <c r="AD653" i="1"/>
  <c r="AB653" i="1"/>
  <c r="AA653" i="1"/>
  <c r="Z653" i="1"/>
  <c r="Y653" i="1"/>
  <c r="W653" i="1"/>
  <c r="V653" i="1"/>
  <c r="U653" i="1"/>
  <c r="T653" i="1"/>
  <c r="S653" i="1"/>
  <c r="R653" i="1"/>
  <c r="Q653" i="1"/>
  <c r="P653" i="1"/>
  <c r="O653" i="1"/>
  <c r="N653" i="1"/>
  <c r="AJ652" i="1"/>
  <c r="AI652" i="1"/>
  <c r="AH652" i="1"/>
  <c r="AG652" i="1"/>
  <c r="AF652" i="1"/>
  <c r="AE652" i="1"/>
  <c r="AD652" i="1"/>
  <c r="AB652" i="1"/>
  <c r="AA652" i="1"/>
  <c r="Z652" i="1"/>
  <c r="Y652" i="1"/>
  <c r="W652" i="1"/>
  <c r="V652" i="1"/>
  <c r="U652" i="1"/>
  <c r="T652" i="1"/>
  <c r="S652" i="1"/>
  <c r="R652" i="1"/>
  <c r="Q652" i="1"/>
  <c r="P652" i="1"/>
  <c r="O652" i="1"/>
  <c r="N652" i="1"/>
  <c r="AJ651" i="1"/>
  <c r="AI651" i="1"/>
  <c r="AH651" i="1"/>
  <c r="AG651" i="1"/>
  <c r="AF651" i="1"/>
  <c r="AE651" i="1"/>
  <c r="AD651" i="1"/>
  <c r="AB651" i="1"/>
  <c r="AA651" i="1"/>
  <c r="Z651" i="1"/>
  <c r="Y651" i="1"/>
  <c r="W651" i="1"/>
  <c r="V651" i="1"/>
  <c r="U651" i="1"/>
  <c r="T651" i="1"/>
  <c r="S651" i="1"/>
  <c r="R651" i="1"/>
  <c r="Q651" i="1"/>
  <c r="P651" i="1"/>
  <c r="O651" i="1"/>
  <c r="N651" i="1"/>
  <c r="AJ650" i="1"/>
  <c r="AI650" i="1"/>
  <c r="AH650" i="1"/>
  <c r="AG650" i="1"/>
  <c r="AF650" i="1"/>
  <c r="AE650" i="1"/>
  <c r="AD650" i="1"/>
  <c r="AB650" i="1"/>
  <c r="AA650" i="1"/>
  <c r="Z650" i="1"/>
  <c r="Y650" i="1"/>
  <c r="W650" i="1"/>
  <c r="V650" i="1"/>
  <c r="U650" i="1"/>
  <c r="T650" i="1"/>
  <c r="S650" i="1"/>
  <c r="R650" i="1"/>
  <c r="Q650" i="1"/>
  <c r="P650" i="1"/>
  <c r="O650" i="1"/>
  <c r="N650" i="1"/>
  <c r="AJ649" i="1"/>
  <c r="AI649" i="1"/>
  <c r="AH649" i="1"/>
  <c r="AG649" i="1"/>
  <c r="AF649" i="1"/>
  <c r="AE649" i="1"/>
  <c r="AD649" i="1"/>
  <c r="AB649" i="1"/>
  <c r="AA649" i="1"/>
  <c r="Z649" i="1"/>
  <c r="Y649" i="1"/>
  <c r="W649" i="1"/>
  <c r="V649" i="1"/>
  <c r="U649" i="1"/>
  <c r="T649" i="1"/>
  <c r="S649" i="1"/>
  <c r="R649" i="1"/>
  <c r="Q649" i="1"/>
  <c r="P649" i="1"/>
  <c r="O649" i="1"/>
  <c r="N649" i="1"/>
  <c r="AJ648" i="1"/>
  <c r="AI648" i="1"/>
  <c r="AH648" i="1"/>
  <c r="AG648" i="1"/>
  <c r="AF648" i="1"/>
  <c r="AE648" i="1"/>
  <c r="AD648" i="1"/>
  <c r="AB648" i="1"/>
  <c r="AA648" i="1"/>
  <c r="Z648" i="1"/>
  <c r="Y648" i="1"/>
  <c r="W648" i="1"/>
  <c r="V648" i="1"/>
  <c r="U648" i="1"/>
  <c r="T648" i="1"/>
  <c r="S648" i="1"/>
  <c r="R648" i="1"/>
  <c r="Q648" i="1"/>
  <c r="P648" i="1"/>
  <c r="O648" i="1"/>
  <c r="N648" i="1"/>
  <c r="AJ647" i="1"/>
  <c r="AI647" i="1"/>
  <c r="AH647" i="1"/>
  <c r="AG647" i="1"/>
  <c r="AF647" i="1"/>
  <c r="AE647" i="1"/>
  <c r="AD647" i="1"/>
  <c r="AB647" i="1"/>
  <c r="AA647" i="1"/>
  <c r="Z647" i="1"/>
  <c r="Y647" i="1"/>
  <c r="W647" i="1"/>
  <c r="V647" i="1"/>
  <c r="U647" i="1"/>
  <c r="T647" i="1"/>
  <c r="S647" i="1"/>
  <c r="R647" i="1"/>
  <c r="Q647" i="1"/>
  <c r="P647" i="1"/>
  <c r="O647" i="1"/>
  <c r="N647" i="1"/>
  <c r="AJ646" i="1"/>
  <c r="AI646" i="1"/>
  <c r="AH646" i="1"/>
  <c r="AG646" i="1"/>
  <c r="AF646" i="1"/>
  <c r="AE646" i="1"/>
  <c r="AD646" i="1"/>
  <c r="AB646" i="1"/>
  <c r="AA646" i="1"/>
  <c r="Z646" i="1"/>
  <c r="Y646" i="1"/>
  <c r="W646" i="1"/>
  <c r="V646" i="1"/>
  <c r="U646" i="1"/>
  <c r="T646" i="1"/>
  <c r="S646" i="1"/>
  <c r="R646" i="1"/>
  <c r="Q646" i="1"/>
  <c r="P646" i="1"/>
  <c r="O646" i="1"/>
  <c r="N646" i="1"/>
  <c r="AJ645" i="1"/>
  <c r="AI645" i="1"/>
  <c r="AH645" i="1"/>
  <c r="AG645" i="1"/>
  <c r="AF645" i="1"/>
  <c r="AK645" i="1" s="1"/>
  <c r="AE645" i="1"/>
  <c r="AD645" i="1"/>
  <c r="AB645" i="1"/>
  <c r="AA645" i="1"/>
  <c r="Z645" i="1"/>
  <c r="Y645" i="1"/>
  <c r="W645" i="1"/>
  <c r="V645" i="1"/>
  <c r="U645" i="1"/>
  <c r="T645" i="1"/>
  <c r="S645" i="1"/>
  <c r="R645" i="1"/>
  <c r="Q645" i="1"/>
  <c r="P645" i="1"/>
  <c r="O645" i="1"/>
  <c r="N645" i="1"/>
  <c r="AJ644" i="1"/>
  <c r="AI644" i="1"/>
  <c r="AH644" i="1"/>
  <c r="AG644" i="1"/>
  <c r="AF644" i="1"/>
  <c r="AE644" i="1"/>
  <c r="AD644" i="1"/>
  <c r="AK644" i="1" s="1"/>
  <c r="AB644" i="1"/>
  <c r="AA644" i="1"/>
  <c r="Z644" i="1"/>
  <c r="Y644" i="1"/>
  <c r="W644" i="1"/>
  <c r="V644" i="1"/>
  <c r="U644" i="1"/>
  <c r="T644" i="1"/>
  <c r="S644" i="1"/>
  <c r="R644" i="1"/>
  <c r="Q644" i="1"/>
  <c r="P644" i="1"/>
  <c r="O644" i="1"/>
  <c r="N644" i="1"/>
  <c r="AJ643" i="1"/>
  <c r="AI643" i="1"/>
  <c r="AH643" i="1"/>
  <c r="AG643" i="1"/>
  <c r="AF643" i="1"/>
  <c r="AE643" i="1"/>
  <c r="AD643" i="1"/>
  <c r="AB643" i="1"/>
  <c r="AA643" i="1"/>
  <c r="Z643" i="1"/>
  <c r="Y643" i="1"/>
  <c r="W643" i="1"/>
  <c r="V643" i="1"/>
  <c r="U643" i="1"/>
  <c r="T643" i="1"/>
  <c r="S643" i="1"/>
  <c r="R643" i="1"/>
  <c r="Q643" i="1"/>
  <c r="P643" i="1"/>
  <c r="O643" i="1"/>
  <c r="N643" i="1"/>
  <c r="AJ642" i="1"/>
  <c r="AI642" i="1"/>
  <c r="AH642" i="1"/>
  <c r="AG642" i="1"/>
  <c r="AF642" i="1"/>
  <c r="AE642" i="1"/>
  <c r="AD642" i="1"/>
  <c r="AB642" i="1"/>
  <c r="AA642" i="1"/>
  <c r="Z642" i="1"/>
  <c r="Y642" i="1"/>
  <c r="W642" i="1"/>
  <c r="V642" i="1"/>
  <c r="U642" i="1"/>
  <c r="T642" i="1"/>
  <c r="S642" i="1"/>
  <c r="R642" i="1"/>
  <c r="Q642" i="1"/>
  <c r="P642" i="1"/>
  <c r="O642" i="1"/>
  <c r="N642" i="1"/>
  <c r="AJ641" i="1"/>
  <c r="AI641" i="1"/>
  <c r="AH641" i="1"/>
  <c r="AG641" i="1"/>
  <c r="AF641" i="1"/>
  <c r="AE641" i="1"/>
  <c r="AD641" i="1"/>
  <c r="AB641" i="1"/>
  <c r="AA641" i="1"/>
  <c r="Z641" i="1"/>
  <c r="Y641" i="1"/>
  <c r="W641" i="1"/>
  <c r="V641" i="1"/>
  <c r="U641" i="1"/>
  <c r="T641" i="1"/>
  <c r="S641" i="1"/>
  <c r="R641" i="1"/>
  <c r="Q641" i="1"/>
  <c r="P641" i="1"/>
  <c r="O641" i="1"/>
  <c r="N641" i="1"/>
  <c r="AJ640" i="1"/>
  <c r="AI640" i="1"/>
  <c r="AH640" i="1"/>
  <c r="AG640" i="1"/>
  <c r="AF640" i="1"/>
  <c r="AE640" i="1"/>
  <c r="AD640" i="1"/>
  <c r="AB640" i="1"/>
  <c r="AA640" i="1"/>
  <c r="Z640" i="1"/>
  <c r="Y640" i="1"/>
  <c r="W640" i="1"/>
  <c r="V640" i="1"/>
  <c r="U640" i="1"/>
  <c r="T640" i="1"/>
  <c r="S640" i="1"/>
  <c r="R640" i="1"/>
  <c r="Q640" i="1"/>
  <c r="P640" i="1"/>
  <c r="O640" i="1"/>
  <c r="N640" i="1"/>
  <c r="AJ639" i="1"/>
  <c r="AI639" i="1"/>
  <c r="AH639" i="1"/>
  <c r="AG639" i="1"/>
  <c r="AF639" i="1"/>
  <c r="AE639" i="1"/>
  <c r="AD639" i="1"/>
  <c r="AB639" i="1"/>
  <c r="AA639" i="1"/>
  <c r="Z639" i="1"/>
  <c r="Y639" i="1"/>
  <c r="W639" i="1"/>
  <c r="V639" i="1"/>
  <c r="U639" i="1"/>
  <c r="T639" i="1"/>
  <c r="S639" i="1"/>
  <c r="R639" i="1"/>
  <c r="Q639" i="1"/>
  <c r="P639" i="1"/>
  <c r="O639" i="1"/>
  <c r="N639" i="1"/>
  <c r="AK638" i="1"/>
  <c r="AJ638" i="1"/>
  <c r="AI638" i="1"/>
  <c r="AH638" i="1"/>
  <c r="AG638" i="1"/>
  <c r="AF638" i="1"/>
  <c r="AE638" i="1"/>
  <c r="AD638" i="1"/>
  <c r="AB638" i="1"/>
  <c r="AA638" i="1"/>
  <c r="Z638" i="1"/>
  <c r="Y638" i="1"/>
  <c r="W638" i="1"/>
  <c r="V638" i="1"/>
  <c r="U638" i="1"/>
  <c r="T638" i="1"/>
  <c r="S638" i="1"/>
  <c r="R638" i="1"/>
  <c r="Q638" i="1"/>
  <c r="P638" i="1"/>
  <c r="O638" i="1"/>
  <c r="N638" i="1"/>
  <c r="AJ637" i="1"/>
  <c r="AI637" i="1"/>
  <c r="AH637" i="1"/>
  <c r="AG637" i="1"/>
  <c r="AF637" i="1"/>
  <c r="AE637" i="1"/>
  <c r="AD637" i="1"/>
  <c r="AB637" i="1"/>
  <c r="AA637" i="1"/>
  <c r="Z637" i="1"/>
  <c r="Y637" i="1"/>
  <c r="W637" i="1"/>
  <c r="V637" i="1"/>
  <c r="U637" i="1"/>
  <c r="T637" i="1"/>
  <c r="S637" i="1"/>
  <c r="R637" i="1"/>
  <c r="Q637" i="1"/>
  <c r="P637" i="1"/>
  <c r="O637" i="1"/>
  <c r="N637" i="1"/>
  <c r="AJ636" i="1"/>
  <c r="AI636" i="1"/>
  <c r="AH636" i="1"/>
  <c r="AG636" i="1"/>
  <c r="AF636" i="1"/>
  <c r="AE636" i="1"/>
  <c r="AD636" i="1"/>
  <c r="AB636" i="1"/>
  <c r="AA636" i="1"/>
  <c r="Z636" i="1"/>
  <c r="Y636" i="1"/>
  <c r="W636" i="1"/>
  <c r="V636" i="1"/>
  <c r="U636" i="1"/>
  <c r="T636" i="1"/>
  <c r="S636" i="1"/>
  <c r="R636" i="1"/>
  <c r="Q636" i="1"/>
  <c r="P636" i="1"/>
  <c r="O636" i="1"/>
  <c r="N636" i="1"/>
  <c r="AJ635" i="1"/>
  <c r="AI635" i="1"/>
  <c r="AH635" i="1"/>
  <c r="AG635" i="1"/>
  <c r="AF635" i="1"/>
  <c r="AE635" i="1"/>
  <c r="AD635" i="1"/>
  <c r="AB635" i="1"/>
  <c r="AA635" i="1"/>
  <c r="Z635" i="1"/>
  <c r="Y635" i="1"/>
  <c r="W635" i="1"/>
  <c r="V635" i="1"/>
  <c r="U635" i="1"/>
  <c r="T635" i="1"/>
  <c r="S635" i="1"/>
  <c r="R635" i="1"/>
  <c r="Q635" i="1"/>
  <c r="P635" i="1"/>
  <c r="O635" i="1"/>
  <c r="N635" i="1"/>
  <c r="AJ634" i="1"/>
  <c r="AI634" i="1"/>
  <c r="AH634" i="1"/>
  <c r="AG634" i="1"/>
  <c r="AF634" i="1"/>
  <c r="AE634" i="1"/>
  <c r="AD634" i="1"/>
  <c r="AB634" i="1"/>
  <c r="AA634" i="1"/>
  <c r="Z634" i="1"/>
  <c r="Y634" i="1"/>
  <c r="W634" i="1"/>
  <c r="V634" i="1"/>
  <c r="U634" i="1"/>
  <c r="T634" i="1"/>
  <c r="S634" i="1"/>
  <c r="R634" i="1"/>
  <c r="Q634" i="1"/>
  <c r="P634" i="1"/>
  <c r="O634" i="1"/>
  <c r="N634" i="1"/>
  <c r="AJ633" i="1"/>
  <c r="AI633" i="1"/>
  <c r="AH633" i="1"/>
  <c r="AG633" i="1"/>
  <c r="AF633" i="1"/>
  <c r="AE633" i="1"/>
  <c r="AD633" i="1"/>
  <c r="AK633" i="1" s="1"/>
  <c r="AB633" i="1"/>
  <c r="AA633" i="1"/>
  <c r="Z633" i="1"/>
  <c r="Y633" i="1"/>
  <c r="W633" i="1"/>
  <c r="V633" i="1"/>
  <c r="U633" i="1"/>
  <c r="T633" i="1"/>
  <c r="S633" i="1"/>
  <c r="R633" i="1"/>
  <c r="Q633" i="1"/>
  <c r="P633" i="1"/>
  <c r="O633" i="1"/>
  <c r="N633" i="1"/>
  <c r="AJ632" i="1"/>
  <c r="AI632" i="1"/>
  <c r="AH632" i="1"/>
  <c r="AG632" i="1"/>
  <c r="AF632" i="1"/>
  <c r="AE632" i="1"/>
  <c r="AD632" i="1"/>
  <c r="AB632" i="1"/>
  <c r="AA632" i="1"/>
  <c r="Z632" i="1"/>
  <c r="Y632" i="1"/>
  <c r="W632" i="1"/>
  <c r="V632" i="1"/>
  <c r="U632" i="1"/>
  <c r="T632" i="1"/>
  <c r="S632" i="1"/>
  <c r="R632" i="1"/>
  <c r="Q632" i="1"/>
  <c r="P632" i="1"/>
  <c r="O632" i="1"/>
  <c r="N632" i="1"/>
  <c r="AJ631" i="1"/>
  <c r="AI631" i="1"/>
  <c r="AH631" i="1"/>
  <c r="AG631" i="1"/>
  <c r="AF631" i="1"/>
  <c r="AE631" i="1"/>
  <c r="AD631" i="1"/>
  <c r="AB631" i="1"/>
  <c r="AA631" i="1"/>
  <c r="Z631" i="1"/>
  <c r="Y631" i="1"/>
  <c r="W631" i="1"/>
  <c r="V631" i="1"/>
  <c r="U631" i="1"/>
  <c r="T631" i="1"/>
  <c r="S631" i="1"/>
  <c r="R631" i="1"/>
  <c r="Q631" i="1"/>
  <c r="P631" i="1"/>
  <c r="O631" i="1"/>
  <c r="N631" i="1"/>
  <c r="AJ630" i="1"/>
  <c r="AI630" i="1"/>
  <c r="AH630" i="1"/>
  <c r="AG630" i="1"/>
  <c r="AF630" i="1"/>
  <c r="AE630" i="1"/>
  <c r="AD630" i="1"/>
  <c r="AK630" i="1" s="1"/>
  <c r="AB630" i="1"/>
  <c r="AA630" i="1"/>
  <c r="Z630" i="1"/>
  <c r="Y630" i="1"/>
  <c r="W630" i="1"/>
  <c r="V630" i="1"/>
  <c r="U630" i="1"/>
  <c r="T630" i="1"/>
  <c r="S630" i="1"/>
  <c r="R630" i="1"/>
  <c r="Q630" i="1"/>
  <c r="P630" i="1"/>
  <c r="O630" i="1"/>
  <c r="N630" i="1"/>
  <c r="AJ629" i="1"/>
  <c r="AI629" i="1"/>
  <c r="AH629" i="1"/>
  <c r="AG629" i="1"/>
  <c r="AF629" i="1"/>
  <c r="AE629" i="1"/>
  <c r="AD629" i="1"/>
  <c r="AB629" i="1"/>
  <c r="AA629" i="1"/>
  <c r="Z629" i="1"/>
  <c r="Y629" i="1"/>
  <c r="W629" i="1"/>
  <c r="V629" i="1"/>
  <c r="U629" i="1"/>
  <c r="T629" i="1"/>
  <c r="S629" i="1"/>
  <c r="R629" i="1"/>
  <c r="Q629" i="1"/>
  <c r="P629" i="1"/>
  <c r="O629" i="1"/>
  <c r="N629" i="1"/>
  <c r="AJ628" i="1"/>
  <c r="AI628" i="1"/>
  <c r="AH628" i="1"/>
  <c r="AG628" i="1"/>
  <c r="AF628" i="1"/>
  <c r="AE628" i="1"/>
  <c r="AD628" i="1"/>
  <c r="AB628" i="1"/>
  <c r="AA628" i="1"/>
  <c r="Z628" i="1"/>
  <c r="Y628" i="1"/>
  <c r="W628" i="1"/>
  <c r="V628" i="1"/>
  <c r="U628" i="1"/>
  <c r="T628" i="1"/>
  <c r="S628" i="1"/>
  <c r="R628" i="1"/>
  <c r="Q628" i="1"/>
  <c r="P628" i="1"/>
  <c r="O628" i="1"/>
  <c r="N628" i="1"/>
  <c r="AJ627" i="1"/>
  <c r="AI627" i="1"/>
  <c r="AH627" i="1"/>
  <c r="AG627" i="1"/>
  <c r="AF627" i="1"/>
  <c r="AE627" i="1"/>
  <c r="AD627" i="1"/>
  <c r="AB627" i="1"/>
  <c r="AA627" i="1"/>
  <c r="Z627" i="1"/>
  <c r="Y627" i="1"/>
  <c r="W627" i="1"/>
  <c r="V627" i="1"/>
  <c r="U627" i="1"/>
  <c r="T627" i="1"/>
  <c r="S627" i="1"/>
  <c r="R627" i="1"/>
  <c r="Q627" i="1"/>
  <c r="P627" i="1"/>
  <c r="O627" i="1"/>
  <c r="N627" i="1"/>
  <c r="AJ626" i="1"/>
  <c r="AI626" i="1"/>
  <c r="AH626" i="1"/>
  <c r="AG626" i="1"/>
  <c r="AF626" i="1"/>
  <c r="AE626" i="1"/>
  <c r="AD626" i="1"/>
  <c r="AB626" i="1"/>
  <c r="AA626" i="1"/>
  <c r="Z626" i="1"/>
  <c r="Y626" i="1"/>
  <c r="W626" i="1"/>
  <c r="V626" i="1"/>
  <c r="U626" i="1"/>
  <c r="T626" i="1"/>
  <c r="S626" i="1"/>
  <c r="R626" i="1"/>
  <c r="Q626" i="1"/>
  <c r="P626" i="1"/>
  <c r="O626" i="1"/>
  <c r="N626" i="1"/>
  <c r="AJ625" i="1"/>
  <c r="AI625" i="1"/>
  <c r="AH625" i="1"/>
  <c r="AG625" i="1"/>
  <c r="AF625" i="1"/>
  <c r="AE625" i="1"/>
  <c r="AD625" i="1"/>
  <c r="AB625" i="1"/>
  <c r="AA625" i="1"/>
  <c r="Z625" i="1"/>
  <c r="Y625" i="1"/>
  <c r="W625" i="1"/>
  <c r="V625" i="1"/>
  <c r="U625" i="1"/>
  <c r="T625" i="1"/>
  <c r="S625" i="1"/>
  <c r="R625" i="1"/>
  <c r="Q625" i="1"/>
  <c r="P625" i="1"/>
  <c r="O625" i="1"/>
  <c r="N625" i="1"/>
  <c r="AJ624" i="1"/>
  <c r="AI624" i="1"/>
  <c r="AH624" i="1"/>
  <c r="AG624" i="1"/>
  <c r="AF624" i="1"/>
  <c r="AE624" i="1"/>
  <c r="AD624" i="1"/>
  <c r="AB624" i="1"/>
  <c r="AA624" i="1"/>
  <c r="Z624" i="1"/>
  <c r="Y624" i="1"/>
  <c r="W624" i="1"/>
  <c r="V624" i="1"/>
  <c r="U624" i="1"/>
  <c r="T624" i="1"/>
  <c r="S624" i="1"/>
  <c r="R624" i="1"/>
  <c r="Q624" i="1"/>
  <c r="P624" i="1"/>
  <c r="O624" i="1"/>
  <c r="N624" i="1"/>
  <c r="AJ623" i="1"/>
  <c r="AI623" i="1"/>
  <c r="AH623" i="1"/>
  <c r="AG623" i="1"/>
  <c r="AF623" i="1"/>
  <c r="AE623" i="1"/>
  <c r="AD623" i="1"/>
  <c r="AB623" i="1"/>
  <c r="AA623" i="1"/>
  <c r="Z623" i="1"/>
  <c r="Y623" i="1"/>
  <c r="W623" i="1"/>
  <c r="V623" i="1"/>
  <c r="U623" i="1"/>
  <c r="T623" i="1"/>
  <c r="S623" i="1"/>
  <c r="R623" i="1"/>
  <c r="Q623" i="1"/>
  <c r="P623" i="1"/>
  <c r="O623" i="1"/>
  <c r="N623" i="1"/>
  <c r="AJ622" i="1"/>
  <c r="AI622" i="1"/>
  <c r="AH622" i="1"/>
  <c r="AG622" i="1"/>
  <c r="AF622" i="1"/>
  <c r="AE622" i="1"/>
  <c r="AD622" i="1"/>
  <c r="AB622" i="1"/>
  <c r="AA622" i="1"/>
  <c r="Z622" i="1"/>
  <c r="Y622" i="1"/>
  <c r="W622" i="1"/>
  <c r="V622" i="1"/>
  <c r="U622" i="1"/>
  <c r="T622" i="1"/>
  <c r="S622" i="1"/>
  <c r="R622" i="1"/>
  <c r="Q622" i="1"/>
  <c r="P622" i="1"/>
  <c r="O622" i="1"/>
  <c r="N622" i="1"/>
  <c r="AJ621" i="1"/>
  <c r="AI621" i="1"/>
  <c r="AH621" i="1"/>
  <c r="AG621" i="1"/>
  <c r="AF621" i="1"/>
  <c r="AE621" i="1"/>
  <c r="AD621" i="1"/>
  <c r="AB621" i="1"/>
  <c r="AA621" i="1"/>
  <c r="Z621" i="1"/>
  <c r="Y621" i="1"/>
  <c r="W621" i="1"/>
  <c r="V621" i="1"/>
  <c r="U621" i="1"/>
  <c r="T621" i="1"/>
  <c r="S621" i="1"/>
  <c r="R621" i="1"/>
  <c r="Q621" i="1"/>
  <c r="P621" i="1"/>
  <c r="O621" i="1"/>
  <c r="N621" i="1"/>
  <c r="AJ620" i="1"/>
  <c r="AI620" i="1"/>
  <c r="AH620" i="1"/>
  <c r="AG620" i="1"/>
  <c r="AF620" i="1"/>
  <c r="AE620" i="1"/>
  <c r="AD620" i="1"/>
  <c r="AB620" i="1"/>
  <c r="AA620" i="1"/>
  <c r="Z620" i="1"/>
  <c r="Y620" i="1"/>
  <c r="W620" i="1"/>
  <c r="V620" i="1"/>
  <c r="U620" i="1"/>
  <c r="T620" i="1"/>
  <c r="S620" i="1"/>
  <c r="R620" i="1"/>
  <c r="Q620" i="1"/>
  <c r="P620" i="1"/>
  <c r="O620" i="1"/>
  <c r="N620" i="1"/>
  <c r="AJ619" i="1"/>
  <c r="AI619" i="1"/>
  <c r="AH619" i="1"/>
  <c r="AG619" i="1"/>
  <c r="AF619" i="1"/>
  <c r="AE619" i="1"/>
  <c r="AD619" i="1"/>
  <c r="AB619" i="1"/>
  <c r="AA619" i="1"/>
  <c r="Z619" i="1"/>
  <c r="Y619" i="1"/>
  <c r="W619" i="1"/>
  <c r="V619" i="1"/>
  <c r="U619" i="1"/>
  <c r="T619" i="1"/>
  <c r="S619" i="1"/>
  <c r="R619" i="1"/>
  <c r="Q619" i="1"/>
  <c r="P619" i="1"/>
  <c r="O619" i="1"/>
  <c r="N619" i="1"/>
  <c r="AJ618" i="1"/>
  <c r="AI618" i="1"/>
  <c r="AH618" i="1"/>
  <c r="AG618" i="1"/>
  <c r="AF618" i="1"/>
  <c r="AE618" i="1"/>
  <c r="AD618" i="1"/>
  <c r="AB618" i="1"/>
  <c r="AA618" i="1"/>
  <c r="Z618" i="1"/>
  <c r="Y618" i="1"/>
  <c r="W618" i="1"/>
  <c r="V618" i="1"/>
  <c r="U618" i="1"/>
  <c r="T618" i="1"/>
  <c r="S618" i="1"/>
  <c r="R618" i="1"/>
  <c r="Q618" i="1"/>
  <c r="P618" i="1"/>
  <c r="O618" i="1"/>
  <c r="N618" i="1"/>
  <c r="AJ617" i="1"/>
  <c r="AI617" i="1"/>
  <c r="AH617" i="1"/>
  <c r="AG617" i="1"/>
  <c r="AF617" i="1"/>
  <c r="AE617" i="1"/>
  <c r="AD617" i="1"/>
  <c r="AB617" i="1"/>
  <c r="AA617" i="1"/>
  <c r="Z617" i="1"/>
  <c r="Y617" i="1"/>
  <c r="W617" i="1"/>
  <c r="V617" i="1"/>
  <c r="U617" i="1"/>
  <c r="T617" i="1"/>
  <c r="S617" i="1"/>
  <c r="R617" i="1"/>
  <c r="Q617" i="1"/>
  <c r="P617" i="1"/>
  <c r="O617" i="1"/>
  <c r="N617" i="1"/>
  <c r="AJ616" i="1"/>
  <c r="AI616" i="1"/>
  <c r="AH616" i="1"/>
  <c r="AG616" i="1"/>
  <c r="AF616" i="1"/>
  <c r="AE616" i="1"/>
  <c r="AD616" i="1"/>
  <c r="AB616" i="1"/>
  <c r="AA616" i="1"/>
  <c r="Z616" i="1"/>
  <c r="Y616" i="1"/>
  <c r="W616" i="1"/>
  <c r="V616" i="1"/>
  <c r="U616" i="1"/>
  <c r="T616" i="1"/>
  <c r="S616" i="1"/>
  <c r="R616" i="1"/>
  <c r="Q616" i="1"/>
  <c r="P616" i="1"/>
  <c r="O616" i="1"/>
  <c r="N616" i="1"/>
  <c r="AJ615" i="1"/>
  <c r="AI615" i="1"/>
  <c r="AH615" i="1"/>
  <c r="AG615" i="1"/>
  <c r="AF615" i="1"/>
  <c r="AE615" i="1"/>
  <c r="AD615" i="1"/>
  <c r="AB615" i="1"/>
  <c r="AA615" i="1"/>
  <c r="Z615" i="1"/>
  <c r="Y615" i="1"/>
  <c r="W615" i="1"/>
  <c r="V615" i="1"/>
  <c r="U615" i="1"/>
  <c r="T615" i="1"/>
  <c r="S615" i="1"/>
  <c r="R615" i="1"/>
  <c r="Q615" i="1"/>
  <c r="P615" i="1"/>
  <c r="O615" i="1"/>
  <c r="N615" i="1"/>
  <c r="AJ614" i="1"/>
  <c r="AI614" i="1"/>
  <c r="AH614" i="1"/>
  <c r="AG614" i="1"/>
  <c r="AF614" i="1"/>
  <c r="AE614" i="1"/>
  <c r="AD614" i="1"/>
  <c r="AK614" i="1" s="1"/>
  <c r="AB614" i="1"/>
  <c r="AA614" i="1"/>
  <c r="Z614" i="1"/>
  <c r="Y614" i="1"/>
  <c r="W614" i="1"/>
  <c r="V614" i="1"/>
  <c r="U614" i="1"/>
  <c r="T614" i="1"/>
  <c r="S614" i="1"/>
  <c r="R614" i="1"/>
  <c r="Q614" i="1"/>
  <c r="P614" i="1"/>
  <c r="O614" i="1"/>
  <c r="N614" i="1"/>
  <c r="AJ613" i="1"/>
  <c r="AI613" i="1"/>
  <c r="AH613" i="1"/>
  <c r="AG613" i="1"/>
  <c r="AF613" i="1"/>
  <c r="AE613" i="1"/>
  <c r="AD613" i="1"/>
  <c r="AB613" i="1"/>
  <c r="AA613" i="1"/>
  <c r="Z613" i="1"/>
  <c r="Y613" i="1"/>
  <c r="W613" i="1"/>
  <c r="V613" i="1"/>
  <c r="U613" i="1"/>
  <c r="T613" i="1"/>
  <c r="S613" i="1"/>
  <c r="R613" i="1"/>
  <c r="Q613" i="1"/>
  <c r="P613" i="1"/>
  <c r="O613" i="1"/>
  <c r="N613" i="1"/>
  <c r="AJ612" i="1"/>
  <c r="AI612" i="1"/>
  <c r="AH612" i="1"/>
  <c r="AG612" i="1"/>
  <c r="AF612" i="1"/>
  <c r="AE612" i="1"/>
  <c r="AD612" i="1"/>
  <c r="AB612" i="1"/>
  <c r="AA612" i="1"/>
  <c r="Z612" i="1"/>
  <c r="Y612" i="1"/>
  <c r="W612" i="1"/>
  <c r="V612" i="1"/>
  <c r="U612" i="1"/>
  <c r="T612" i="1"/>
  <c r="S612" i="1"/>
  <c r="R612" i="1"/>
  <c r="Q612" i="1"/>
  <c r="P612" i="1"/>
  <c r="O612" i="1"/>
  <c r="N612" i="1"/>
  <c r="AJ611" i="1"/>
  <c r="AI611" i="1"/>
  <c r="AH611" i="1"/>
  <c r="AG611" i="1"/>
  <c r="AF611" i="1"/>
  <c r="AE611" i="1"/>
  <c r="AD611" i="1"/>
  <c r="AB611" i="1"/>
  <c r="AA611" i="1"/>
  <c r="Z611" i="1"/>
  <c r="Y611" i="1"/>
  <c r="W611" i="1"/>
  <c r="V611" i="1"/>
  <c r="U611" i="1"/>
  <c r="T611" i="1"/>
  <c r="S611" i="1"/>
  <c r="R611" i="1"/>
  <c r="Q611" i="1"/>
  <c r="P611" i="1"/>
  <c r="O611" i="1"/>
  <c r="N611" i="1"/>
  <c r="AJ610" i="1"/>
  <c r="AI610" i="1"/>
  <c r="AH610" i="1"/>
  <c r="AG610" i="1"/>
  <c r="AF610" i="1"/>
  <c r="AE610" i="1"/>
  <c r="AD610" i="1"/>
  <c r="AB610" i="1"/>
  <c r="AA610" i="1"/>
  <c r="Z610" i="1"/>
  <c r="Y610" i="1"/>
  <c r="W610" i="1"/>
  <c r="V610" i="1"/>
  <c r="U610" i="1"/>
  <c r="T610" i="1"/>
  <c r="S610" i="1"/>
  <c r="R610" i="1"/>
  <c r="Q610" i="1"/>
  <c r="P610" i="1"/>
  <c r="O610" i="1"/>
  <c r="N610" i="1"/>
  <c r="AJ609" i="1"/>
  <c r="AI609" i="1"/>
  <c r="AH609" i="1"/>
  <c r="AG609" i="1"/>
  <c r="AF609" i="1"/>
  <c r="AE609" i="1"/>
  <c r="AD609" i="1"/>
  <c r="AB609" i="1"/>
  <c r="AA609" i="1"/>
  <c r="Z609" i="1"/>
  <c r="Y609" i="1"/>
  <c r="W609" i="1"/>
  <c r="V609" i="1"/>
  <c r="U609" i="1"/>
  <c r="T609" i="1"/>
  <c r="S609" i="1"/>
  <c r="R609" i="1"/>
  <c r="Q609" i="1"/>
  <c r="P609" i="1"/>
  <c r="O609" i="1"/>
  <c r="N609" i="1"/>
  <c r="AJ608" i="1"/>
  <c r="AI608" i="1"/>
  <c r="AH608" i="1"/>
  <c r="AG608" i="1"/>
  <c r="AF608" i="1"/>
  <c r="AE608" i="1"/>
  <c r="AD608" i="1"/>
  <c r="AB608" i="1"/>
  <c r="AA608" i="1"/>
  <c r="Z608" i="1"/>
  <c r="Y608" i="1"/>
  <c r="W608" i="1"/>
  <c r="V608" i="1"/>
  <c r="U608" i="1"/>
  <c r="T608" i="1"/>
  <c r="S608" i="1"/>
  <c r="R608" i="1"/>
  <c r="Q608" i="1"/>
  <c r="P608" i="1"/>
  <c r="O608" i="1"/>
  <c r="N608" i="1"/>
  <c r="AJ607" i="1"/>
  <c r="AI607" i="1"/>
  <c r="AH607" i="1"/>
  <c r="AG607" i="1"/>
  <c r="AF607" i="1"/>
  <c r="AE607" i="1"/>
  <c r="AD607" i="1"/>
  <c r="AB607" i="1"/>
  <c r="AA607" i="1"/>
  <c r="Z607" i="1"/>
  <c r="Y607" i="1"/>
  <c r="W607" i="1"/>
  <c r="V607" i="1"/>
  <c r="U607" i="1"/>
  <c r="T607" i="1"/>
  <c r="S607" i="1"/>
  <c r="R607" i="1"/>
  <c r="Q607" i="1"/>
  <c r="P607" i="1"/>
  <c r="O607" i="1"/>
  <c r="N607" i="1"/>
  <c r="AJ606" i="1"/>
  <c r="AI606" i="1"/>
  <c r="AH606" i="1"/>
  <c r="AG606" i="1"/>
  <c r="AF606" i="1"/>
  <c r="AE606" i="1"/>
  <c r="AD606" i="1"/>
  <c r="AB606" i="1"/>
  <c r="AA606" i="1"/>
  <c r="Z606" i="1"/>
  <c r="Y606" i="1"/>
  <c r="W606" i="1"/>
  <c r="V606" i="1"/>
  <c r="U606" i="1"/>
  <c r="T606" i="1"/>
  <c r="S606" i="1"/>
  <c r="R606" i="1"/>
  <c r="Q606" i="1"/>
  <c r="P606" i="1"/>
  <c r="O606" i="1"/>
  <c r="N606" i="1"/>
  <c r="AJ605" i="1"/>
  <c r="AI605" i="1"/>
  <c r="AH605" i="1"/>
  <c r="AG605" i="1"/>
  <c r="AF605" i="1"/>
  <c r="AE605" i="1"/>
  <c r="AD605" i="1"/>
  <c r="AB605" i="1"/>
  <c r="AA605" i="1"/>
  <c r="Z605" i="1"/>
  <c r="Y605" i="1"/>
  <c r="W605" i="1"/>
  <c r="V605" i="1"/>
  <c r="U605" i="1"/>
  <c r="T605" i="1"/>
  <c r="S605" i="1"/>
  <c r="R605" i="1"/>
  <c r="Q605" i="1"/>
  <c r="P605" i="1"/>
  <c r="O605" i="1"/>
  <c r="N605" i="1"/>
  <c r="AJ604" i="1"/>
  <c r="AI604" i="1"/>
  <c r="AH604" i="1"/>
  <c r="AG604" i="1"/>
  <c r="AF604" i="1"/>
  <c r="AE604" i="1"/>
  <c r="AD604" i="1"/>
  <c r="AB604" i="1"/>
  <c r="AA604" i="1"/>
  <c r="Z604" i="1"/>
  <c r="Y604" i="1"/>
  <c r="W604" i="1"/>
  <c r="V604" i="1"/>
  <c r="U604" i="1"/>
  <c r="T604" i="1"/>
  <c r="S604" i="1"/>
  <c r="R604" i="1"/>
  <c r="Q604" i="1"/>
  <c r="P604" i="1"/>
  <c r="O604" i="1"/>
  <c r="N604" i="1"/>
  <c r="AJ603" i="1"/>
  <c r="AI603" i="1"/>
  <c r="AH603" i="1"/>
  <c r="AG603" i="1"/>
  <c r="AF603" i="1"/>
  <c r="AE603" i="1"/>
  <c r="AD603" i="1"/>
  <c r="AB603" i="1"/>
  <c r="AA603" i="1"/>
  <c r="Z603" i="1"/>
  <c r="Y603" i="1"/>
  <c r="W603" i="1"/>
  <c r="V603" i="1"/>
  <c r="U603" i="1"/>
  <c r="T603" i="1"/>
  <c r="S603" i="1"/>
  <c r="R603" i="1"/>
  <c r="Q603" i="1"/>
  <c r="P603" i="1"/>
  <c r="O603" i="1"/>
  <c r="N603" i="1"/>
  <c r="AJ602" i="1"/>
  <c r="AI602" i="1"/>
  <c r="AH602" i="1"/>
  <c r="AG602" i="1"/>
  <c r="AF602" i="1"/>
  <c r="AE602" i="1"/>
  <c r="AD602" i="1"/>
  <c r="AB602" i="1"/>
  <c r="AA602" i="1"/>
  <c r="Z602" i="1"/>
  <c r="Y602" i="1"/>
  <c r="W602" i="1"/>
  <c r="V602" i="1"/>
  <c r="U602" i="1"/>
  <c r="T602" i="1"/>
  <c r="S602" i="1"/>
  <c r="R602" i="1"/>
  <c r="Q602" i="1"/>
  <c r="P602" i="1"/>
  <c r="O602" i="1"/>
  <c r="N602" i="1"/>
  <c r="AJ601" i="1"/>
  <c r="AI601" i="1"/>
  <c r="AH601" i="1"/>
  <c r="AG601" i="1"/>
  <c r="AF601" i="1"/>
  <c r="AE601" i="1"/>
  <c r="AD601" i="1"/>
  <c r="AK601" i="1" s="1"/>
  <c r="AB601" i="1"/>
  <c r="AA601" i="1"/>
  <c r="Z601" i="1"/>
  <c r="Y601" i="1"/>
  <c r="W601" i="1"/>
  <c r="V601" i="1"/>
  <c r="U601" i="1"/>
  <c r="T601" i="1"/>
  <c r="S601" i="1"/>
  <c r="R601" i="1"/>
  <c r="Q601" i="1"/>
  <c r="P601" i="1"/>
  <c r="O601" i="1"/>
  <c r="N601" i="1"/>
  <c r="AK600" i="1"/>
  <c r="AJ600" i="1"/>
  <c r="AI600" i="1"/>
  <c r="AH600" i="1"/>
  <c r="AG600" i="1"/>
  <c r="AF600" i="1"/>
  <c r="AE600" i="1"/>
  <c r="AD600" i="1"/>
  <c r="AB600" i="1"/>
  <c r="AA600" i="1"/>
  <c r="Z600" i="1"/>
  <c r="Y600" i="1"/>
  <c r="W600" i="1"/>
  <c r="V600" i="1"/>
  <c r="U600" i="1"/>
  <c r="T600" i="1"/>
  <c r="S600" i="1"/>
  <c r="R600" i="1"/>
  <c r="Q600" i="1"/>
  <c r="P600" i="1"/>
  <c r="O600" i="1"/>
  <c r="N600" i="1"/>
  <c r="AJ599" i="1"/>
  <c r="AI599" i="1"/>
  <c r="AH599" i="1"/>
  <c r="AG599" i="1"/>
  <c r="AF599" i="1"/>
  <c r="AE599" i="1"/>
  <c r="AD599" i="1"/>
  <c r="AB599" i="1"/>
  <c r="AA599" i="1"/>
  <c r="Z599" i="1"/>
  <c r="Y599" i="1"/>
  <c r="W599" i="1"/>
  <c r="V599" i="1"/>
  <c r="U599" i="1"/>
  <c r="T599" i="1"/>
  <c r="S599" i="1"/>
  <c r="R599" i="1"/>
  <c r="Q599" i="1"/>
  <c r="P599" i="1"/>
  <c r="O599" i="1"/>
  <c r="N599" i="1"/>
  <c r="AJ598" i="1"/>
  <c r="AI598" i="1"/>
  <c r="AH598" i="1"/>
  <c r="AG598" i="1"/>
  <c r="AF598" i="1"/>
  <c r="AE598" i="1"/>
  <c r="AD598" i="1"/>
  <c r="AB598" i="1"/>
  <c r="AA598" i="1"/>
  <c r="Z598" i="1"/>
  <c r="Y598" i="1"/>
  <c r="W598" i="1"/>
  <c r="V598" i="1"/>
  <c r="U598" i="1"/>
  <c r="T598" i="1"/>
  <c r="S598" i="1"/>
  <c r="R598" i="1"/>
  <c r="Q598" i="1"/>
  <c r="P598" i="1"/>
  <c r="O598" i="1"/>
  <c r="N598" i="1"/>
  <c r="AJ597" i="1"/>
  <c r="AI597" i="1"/>
  <c r="AH597" i="1"/>
  <c r="AG597" i="1"/>
  <c r="AF597" i="1"/>
  <c r="AE597" i="1"/>
  <c r="AD597" i="1"/>
  <c r="AB597" i="1"/>
  <c r="AA597" i="1"/>
  <c r="Z597" i="1"/>
  <c r="Y597" i="1"/>
  <c r="W597" i="1"/>
  <c r="V597" i="1"/>
  <c r="U597" i="1"/>
  <c r="T597" i="1"/>
  <c r="S597" i="1"/>
  <c r="R597" i="1"/>
  <c r="Q597" i="1"/>
  <c r="P597" i="1"/>
  <c r="O597" i="1"/>
  <c r="N597" i="1"/>
  <c r="AJ596" i="1"/>
  <c r="AI596" i="1"/>
  <c r="AH596" i="1"/>
  <c r="AG596" i="1"/>
  <c r="AF596" i="1"/>
  <c r="AE596" i="1"/>
  <c r="AD596" i="1"/>
  <c r="AB596" i="1"/>
  <c r="AA596" i="1"/>
  <c r="Z596" i="1"/>
  <c r="Y596" i="1"/>
  <c r="W596" i="1"/>
  <c r="V596" i="1"/>
  <c r="U596" i="1"/>
  <c r="T596" i="1"/>
  <c r="S596" i="1"/>
  <c r="R596" i="1"/>
  <c r="Q596" i="1"/>
  <c r="P596" i="1"/>
  <c r="O596" i="1"/>
  <c r="N596" i="1"/>
  <c r="AJ595" i="1"/>
  <c r="AI595" i="1"/>
  <c r="AH595" i="1"/>
  <c r="AG595" i="1"/>
  <c r="AF595" i="1"/>
  <c r="AE595" i="1"/>
  <c r="AD595" i="1"/>
  <c r="AB595" i="1"/>
  <c r="AA595" i="1"/>
  <c r="Z595" i="1"/>
  <c r="Y595" i="1"/>
  <c r="W595" i="1"/>
  <c r="V595" i="1"/>
  <c r="U595" i="1"/>
  <c r="T595" i="1"/>
  <c r="S595" i="1"/>
  <c r="R595" i="1"/>
  <c r="Q595" i="1"/>
  <c r="P595" i="1"/>
  <c r="O595" i="1"/>
  <c r="N595" i="1"/>
  <c r="AJ594" i="1"/>
  <c r="AI594" i="1"/>
  <c r="AH594" i="1"/>
  <c r="AG594" i="1"/>
  <c r="AF594" i="1"/>
  <c r="AE594" i="1"/>
  <c r="AD594" i="1"/>
  <c r="AB594" i="1"/>
  <c r="AA594" i="1"/>
  <c r="Z594" i="1"/>
  <c r="Y594" i="1"/>
  <c r="W594" i="1"/>
  <c r="V594" i="1"/>
  <c r="U594" i="1"/>
  <c r="T594" i="1"/>
  <c r="S594" i="1"/>
  <c r="R594" i="1"/>
  <c r="Q594" i="1"/>
  <c r="P594" i="1"/>
  <c r="O594" i="1"/>
  <c r="N594" i="1"/>
  <c r="AJ593" i="1"/>
  <c r="AI593" i="1"/>
  <c r="AH593" i="1"/>
  <c r="AG593" i="1"/>
  <c r="AF593" i="1"/>
  <c r="AE593" i="1"/>
  <c r="AD593" i="1"/>
  <c r="AB593" i="1"/>
  <c r="AA593" i="1"/>
  <c r="Z593" i="1"/>
  <c r="Y593" i="1"/>
  <c r="W593" i="1"/>
  <c r="V593" i="1"/>
  <c r="U593" i="1"/>
  <c r="T593" i="1"/>
  <c r="S593" i="1"/>
  <c r="R593" i="1"/>
  <c r="Q593" i="1"/>
  <c r="P593" i="1"/>
  <c r="O593" i="1"/>
  <c r="N593" i="1"/>
  <c r="AJ592" i="1"/>
  <c r="AI592" i="1"/>
  <c r="AH592" i="1"/>
  <c r="AG592" i="1"/>
  <c r="AF592" i="1"/>
  <c r="AE592" i="1"/>
  <c r="AD592" i="1"/>
  <c r="AB592" i="1"/>
  <c r="AA592" i="1"/>
  <c r="Z592" i="1"/>
  <c r="Y592" i="1"/>
  <c r="W592" i="1"/>
  <c r="V592" i="1"/>
  <c r="U592" i="1"/>
  <c r="T592" i="1"/>
  <c r="S592" i="1"/>
  <c r="R592" i="1"/>
  <c r="Q592" i="1"/>
  <c r="P592" i="1"/>
  <c r="O592" i="1"/>
  <c r="N592" i="1"/>
  <c r="AJ591" i="1"/>
  <c r="AI591" i="1"/>
  <c r="AH591" i="1"/>
  <c r="AG591" i="1"/>
  <c r="AF591" i="1"/>
  <c r="AE591" i="1"/>
  <c r="AD591" i="1"/>
  <c r="AB591" i="1"/>
  <c r="AA591" i="1"/>
  <c r="Z591" i="1"/>
  <c r="Y591" i="1"/>
  <c r="W591" i="1"/>
  <c r="V591" i="1"/>
  <c r="U591" i="1"/>
  <c r="T591" i="1"/>
  <c r="S591" i="1"/>
  <c r="R591" i="1"/>
  <c r="Q591" i="1"/>
  <c r="P591" i="1"/>
  <c r="O591" i="1"/>
  <c r="N591" i="1"/>
  <c r="AJ590" i="1"/>
  <c r="AI590" i="1"/>
  <c r="AH590" i="1"/>
  <c r="AG590" i="1"/>
  <c r="AF590" i="1"/>
  <c r="AE590" i="1"/>
  <c r="AD590" i="1"/>
  <c r="AB590" i="1"/>
  <c r="AA590" i="1"/>
  <c r="Z590" i="1"/>
  <c r="Y590" i="1"/>
  <c r="W590" i="1"/>
  <c r="V590" i="1"/>
  <c r="U590" i="1"/>
  <c r="T590" i="1"/>
  <c r="S590" i="1"/>
  <c r="R590" i="1"/>
  <c r="Q590" i="1"/>
  <c r="P590" i="1"/>
  <c r="O590" i="1"/>
  <c r="N590" i="1"/>
  <c r="AJ589" i="1"/>
  <c r="AI589" i="1"/>
  <c r="AH589" i="1"/>
  <c r="AG589" i="1"/>
  <c r="AF589" i="1"/>
  <c r="AE589" i="1"/>
  <c r="AD589" i="1"/>
  <c r="AB589" i="1"/>
  <c r="AA589" i="1"/>
  <c r="Z589" i="1"/>
  <c r="Y589" i="1"/>
  <c r="W589" i="1"/>
  <c r="V589" i="1"/>
  <c r="U589" i="1"/>
  <c r="T589" i="1"/>
  <c r="S589" i="1"/>
  <c r="R589" i="1"/>
  <c r="Q589" i="1"/>
  <c r="P589" i="1"/>
  <c r="O589" i="1"/>
  <c r="N589" i="1"/>
  <c r="AJ588" i="1"/>
  <c r="AI588" i="1"/>
  <c r="AH588" i="1"/>
  <c r="AG588" i="1"/>
  <c r="AF588" i="1"/>
  <c r="AE588" i="1"/>
  <c r="AD588" i="1"/>
  <c r="AB588" i="1"/>
  <c r="AA588" i="1"/>
  <c r="Z588" i="1"/>
  <c r="Y588" i="1"/>
  <c r="W588" i="1"/>
  <c r="V588" i="1"/>
  <c r="U588" i="1"/>
  <c r="T588" i="1"/>
  <c r="S588" i="1"/>
  <c r="R588" i="1"/>
  <c r="Q588" i="1"/>
  <c r="P588" i="1"/>
  <c r="O588" i="1"/>
  <c r="N588" i="1"/>
  <c r="AJ587" i="1"/>
  <c r="AI587" i="1"/>
  <c r="AH587" i="1"/>
  <c r="AG587" i="1"/>
  <c r="AF587" i="1"/>
  <c r="AE587" i="1"/>
  <c r="AD587" i="1"/>
  <c r="AB587" i="1"/>
  <c r="AA587" i="1"/>
  <c r="Z587" i="1"/>
  <c r="Y587" i="1"/>
  <c r="W587" i="1"/>
  <c r="V587" i="1"/>
  <c r="U587" i="1"/>
  <c r="T587" i="1"/>
  <c r="S587" i="1"/>
  <c r="R587" i="1"/>
  <c r="Q587" i="1"/>
  <c r="P587" i="1"/>
  <c r="O587" i="1"/>
  <c r="N587" i="1"/>
  <c r="AJ586" i="1"/>
  <c r="AI586" i="1"/>
  <c r="AH586" i="1"/>
  <c r="AG586" i="1"/>
  <c r="AF586" i="1"/>
  <c r="AE586" i="1"/>
  <c r="AD586" i="1"/>
  <c r="AB586" i="1"/>
  <c r="AA586" i="1"/>
  <c r="Z586" i="1"/>
  <c r="Y586" i="1"/>
  <c r="W586" i="1"/>
  <c r="V586" i="1"/>
  <c r="U586" i="1"/>
  <c r="T586" i="1"/>
  <c r="S586" i="1"/>
  <c r="R586" i="1"/>
  <c r="Q586" i="1"/>
  <c r="P586" i="1"/>
  <c r="O586" i="1"/>
  <c r="N586" i="1"/>
  <c r="AJ585" i="1"/>
  <c r="AI585" i="1"/>
  <c r="AH585" i="1"/>
  <c r="AG585" i="1"/>
  <c r="AF585" i="1"/>
  <c r="AE585" i="1"/>
  <c r="AD585" i="1"/>
  <c r="AB585" i="1"/>
  <c r="AA585" i="1"/>
  <c r="Z585" i="1"/>
  <c r="Y585" i="1"/>
  <c r="W585" i="1"/>
  <c r="V585" i="1"/>
  <c r="U585" i="1"/>
  <c r="T585" i="1"/>
  <c r="S585" i="1"/>
  <c r="R585" i="1"/>
  <c r="Q585" i="1"/>
  <c r="P585" i="1"/>
  <c r="O585" i="1"/>
  <c r="N585" i="1"/>
  <c r="AJ584" i="1"/>
  <c r="AI584" i="1"/>
  <c r="AH584" i="1"/>
  <c r="AG584" i="1"/>
  <c r="AF584" i="1"/>
  <c r="AE584" i="1"/>
  <c r="AD584" i="1"/>
  <c r="AB584" i="1"/>
  <c r="AA584" i="1"/>
  <c r="Z584" i="1"/>
  <c r="Y584" i="1"/>
  <c r="W584" i="1"/>
  <c r="V584" i="1"/>
  <c r="U584" i="1"/>
  <c r="T584" i="1"/>
  <c r="S584" i="1"/>
  <c r="R584" i="1"/>
  <c r="Q584" i="1"/>
  <c r="P584" i="1"/>
  <c r="O584" i="1"/>
  <c r="N584" i="1"/>
  <c r="AJ583" i="1"/>
  <c r="AI583" i="1"/>
  <c r="AH583" i="1"/>
  <c r="AG583" i="1"/>
  <c r="AF583" i="1"/>
  <c r="AE583" i="1"/>
  <c r="AD583" i="1"/>
  <c r="AB583" i="1"/>
  <c r="AA583" i="1"/>
  <c r="Z583" i="1"/>
  <c r="Y583" i="1"/>
  <c r="W583" i="1"/>
  <c r="V583" i="1"/>
  <c r="U583" i="1"/>
  <c r="T583" i="1"/>
  <c r="S583" i="1"/>
  <c r="R583" i="1"/>
  <c r="Q583" i="1"/>
  <c r="P583" i="1"/>
  <c r="O583" i="1"/>
  <c r="N583" i="1"/>
  <c r="AJ582" i="1"/>
  <c r="AI582" i="1"/>
  <c r="AH582" i="1"/>
  <c r="AG582" i="1"/>
  <c r="AF582" i="1"/>
  <c r="AE582" i="1"/>
  <c r="AD582" i="1"/>
  <c r="AB582" i="1"/>
  <c r="AA582" i="1"/>
  <c r="Z582" i="1"/>
  <c r="Y582" i="1"/>
  <c r="W582" i="1"/>
  <c r="V582" i="1"/>
  <c r="U582" i="1"/>
  <c r="T582" i="1"/>
  <c r="S582" i="1"/>
  <c r="R582" i="1"/>
  <c r="Q582" i="1"/>
  <c r="P582" i="1"/>
  <c r="O582" i="1"/>
  <c r="N582" i="1"/>
  <c r="AJ581" i="1"/>
  <c r="AI581" i="1"/>
  <c r="AH581" i="1"/>
  <c r="AG581" i="1"/>
  <c r="AF581" i="1"/>
  <c r="AE581" i="1"/>
  <c r="AD581" i="1"/>
  <c r="AB581" i="1"/>
  <c r="AA581" i="1"/>
  <c r="Z581" i="1"/>
  <c r="Y581" i="1"/>
  <c r="W581" i="1"/>
  <c r="V581" i="1"/>
  <c r="U581" i="1"/>
  <c r="T581" i="1"/>
  <c r="S581" i="1"/>
  <c r="R581" i="1"/>
  <c r="Q581" i="1"/>
  <c r="P581" i="1"/>
  <c r="O581" i="1"/>
  <c r="N581" i="1"/>
  <c r="AJ580" i="1"/>
  <c r="AI580" i="1"/>
  <c r="AH580" i="1"/>
  <c r="AG580" i="1"/>
  <c r="AF580" i="1"/>
  <c r="AE580" i="1"/>
  <c r="AD580" i="1"/>
  <c r="AB580" i="1"/>
  <c r="AA580" i="1"/>
  <c r="Z580" i="1"/>
  <c r="Y580" i="1"/>
  <c r="W580" i="1"/>
  <c r="V580" i="1"/>
  <c r="U580" i="1"/>
  <c r="T580" i="1"/>
  <c r="S580" i="1"/>
  <c r="R580" i="1"/>
  <c r="Q580" i="1"/>
  <c r="P580" i="1"/>
  <c r="O580" i="1"/>
  <c r="N580" i="1"/>
  <c r="AJ579" i="1"/>
  <c r="AI579" i="1"/>
  <c r="AH579" i="1"/>
  <c r="AG579" i="1"/>
  <c r="AF579" i="1"/>
  <c r="AE579" i="1"/>
  <c r="AD579" i="1"/>
  <c r="AB579" i="1"/>
  <c r="AA579" i="1"/>
  <c r="Z579" i="1"/>
  <c r="Y579" i="1"/>
  <c r="W579" i="1"/>
  <c r="V579" i="1"/>
  <c r="U579" i="1"/>
  <c r="T579" i="1"/>
  <c r="S579" i="1"/>
  <c r="R579" i="1"/>
  <c r="Q579" i="1"/>
  <c r="P579" i="1"/>
  <c r="O579" i="1"/>
  <c r="N579" i="1"/>
  <c r="AJ578" i="1"/>
  <c r="AI578" i="1"/>
  <c r="AH578" i="1"/>
  <c r="AG578" i="1"/>
  <c r="AF578" i="1"/>
  <c r="AE578" i="1"/>
  <c r="AD578" i="1"/>
  <c r="AB578" i="1"/>
  <c r="AA578" i="1"/>
  <c r="Z578" i="1"/>
  <c r="Y578" i="1"/>
  <c r="W578" i="1"/>
  <c r="V578" i="1"/>
  <c r="U578" i="1"/>
  <c r="T578" i="1"/>
  <c r="S578" i="1"/>
  <c r="R578" i="1"/>
  <c r="Q578" i="1"/>
  <c r="P578" i="1"/>
  <c r="O578" i="1"/>
  <c r="N578" i="1"/>
  <c r="AJ577" i="1"/>
  <c r="AI577" i="1"/>
  <c r="AH577" i="1"/>
  <c r="AG577" i="1"/>
  <c r="AF577" i="1"/>
  <c r="AE577" i="1"/>
  <c r="AD577" i="1"/>
  <c r="AB577" i="1"/>
  <c r="AA577" i="1"/>
  <c r="Z577" i="1"/>
  <c r="Y577" i="1"/>
  <c r="W577" i="1"/>
  <c r="V577" i="1"/>
  <c r="U577" i="1"/>
  <c r="T577" i="1"/>
  <c r="S577" i="1"/>
  <c r="R577" i="1"/>
  <c r="Q577" i="1"/>
  <c r="P577" i="1"/>
  <c r="O577" i="1"/>
  <c r="N577" i="1"/>
  <c r="AJ576" i="1"/>
  <c r="AI576" i="1"/>
  <c r="AH576" i="1"/>
  <c r="AG576" i="1"/>
  <c r="AF576" i="1"/>
  <c r="AE576" i="1"/>
  <c r="AD576" i="1"/>
  <c r="AB576" i="1"/>
  <c r="AA576" i="1"/>
  <c r="Z576" i="1"/>
  <c r="Y576" i="1"/>
  <c r="W576" i="1"/>
  <c r="V576" i="1"/>
  <c r="U576" i="1"/>
  <c r="T576" i="1"/>
  <c r="S576" i="1"/>
  <c r="R576" i="1"/>
  <c r="Q576" i="1"/>
  <c r="P576" i="1"/>
  <c r="O576" i="1"/>
  <c r="N576" i="1"/>
  <c r="AJ575" i="1"/>
  <c r="AI575" i="1"/>
  <c r="AH575" i="1"/>
  <c r="AG575" i="1"/>
  <c r="AF575" i="1"/>
  <c r="AE575" i="1"/>
  <c r="AD575" i="1"/>
  <c r="AB575" i="1"/>
  <c r="AA575" i="1"/>
  <c r="Z575" i="1"/>
  <c r="Y575" i="1"/>
  <c r="W575" i="1"/>
  <c r="V575" i="1"/>
  <c r="U575" i="1"/>
  <c r="T575" i="1"/>
  <c r="S575" i="1"/>
  <c r="R575" i="1"/>
  <c r="Q575" i="1"/>
  <c r="P575" i="1"/>
  <c r="O575" i="1"/>
  <c r="N575" i="1"/>
  <c r="AJ574" i="1"/>
  <c r="AI574" i="1"/>
  <c r="AH574" i="1"/>
  <c r="AG574" i="1"/>
  <c r="AF574" i="1"/>
  <c r="AE574" i="1"/>
  <c r="AD574" i="1"/>
  <c r="AB574" i="1"/>
  <c r="AA574" i="1"/>
  <c r="Z574" i="1"/>
  <c r="Y574" i="1"/>
  <c r="W574" i="1"/>
  <c r="V574" i="1"/>
  <c r="U574" i="1"/>
  <c r="T574" i="1"/>
  <c r="S574" i="1"/>
  <c r="R574" i="1"/>
  <c r="Q574" i="1"/>
  <c r="P574" i="1"/>
  <c r="O574" i="1"/>
  <c r="N574" i="1"/>
  <c r="AJ573" i="1"/>
  <c r="AI573" i="1"/>
  <c r="AH573" i="1"/>
  <c r="AG573" i="1"/>
  <c r="AF573" i="1"/>
  <c r="AE573" i="1"/>
  <c r="AD573" i="1"/>
  <c r="AB573" i="1"/>
  <c r="AA573" i="1"/>
  <c r="Z573" i="1"/>
  <c r="Y573" i="1"/>
  <c r="W573" i="1"/>
  <c r="V573" i="1"/>
  <c r="U573" i="1"/>
  <c r="T573" i="1"/>
  <c r="S573" i="1"/>
  <c r="R573" i="1"/>
  <c r="Q573" i="1"/>
  <c r="P573" i="1"/>
  <c r="O573" i="1"/>
  <c r="N573" i="1"/>
  <c r="AJ572" i="1"/>
  <c r="AI572" i="1"/>
  <c r="AH572" i="1"/>
  <c r="AG572" i="1"/>
  <c r="AF572" i="1"/>
  <c r="AE572" i="1"/>
  <c r="AD572" i="1"/>
  <c r="AB572" i="1"/>
  <c r="AA572" i="1"/>
  <c r="Z572" i="1"/>
  <c r="Y572" i="1"/>
  <c r="W572" i="1"/>
  <c r="V572" i="1"/>
  <c r="U572" i="1"/>
  <c r="T572" i="1"/>
  <c r="S572" i="1"/>
  <c r="R572" i="1"/>
  <c r="Q572" i="1"/>
  <c r="P572" i="1"/>
  <c r="O572" i="1"/>
  <c r="N572" i="1"/>
  <c r="AJ571" i="1"/>
  <c r="AI571" i="1"/>
  <c r="AH571" i="1"/>
  <c r="AG571" i="1"/>
  <c r="AF571" i="1"/>
  <c r="AE571" i="1"/>
  <c r="AD571" i="1"/>
  <c r="AB571" i="1"/>
  <c r="AA571" i="1"/>
  <c r="Z571" i="1"/>
  <c r="Y571" i="1"/>
  <c r="W571" i="1"/>
  <c r="V571" i="1"/>
  <c r="U571" i="1"/>
  <c r="T571" i="1"/>
  <c r="S571" i="1"/>
  <c r="R571" i="1"/>
  <c r="Q571" i="1"/>
  <c r="P571" i="1"/>
  <c r="O571" i="1"/>
  <c r="N571" i="1"/>
  <c r="AJ570" i="1"/>
  <c r="AI570" i="1"/>
  <c r="AH570" i="1"/>
  <c r="AG570" i="1"/>
  <c r="AF570" i="1"/>
  <c r="AE570" i="1"/>
  <c r="AD570" i="1"/>
  <c r="AB570" i="1"/>
  <c r="AA570" i="1"/>
  <c r="Z570" i="1"/>
  <c r="Y570" i="1"/>
  <c r="W570" i="1"/>
  <c r="V570" i="1"/>
  <c r="U570" i="1"/>
  <c r="T570" i="1"/>
  <c r="S570" i="1"/>
  <c r="R570" i="1"/>
  <c r="Q570" i="1"/>
  <c r="P570" i="1"/>
  <c r="O570" i="1"/>
  <c r="N570" i="1"/>
  <c r="AJ569" i="1"/>
  <c r="AI569" i="1"/>
  <c r="AH569" i="1"/>
  <c r="AG569" i="1"/>
  <c r="AF569" i="1"/>
  <c r="AE569" i="1"/>
  <c r="AD569" i="1"/>
  <c r="AB569" i="1"/>
  <c r="AA569" i="1"/>
  <c r="Z569" i="1"/>
  <c r="Y569" i="1"/>
  <c r="W569" i="1"/>
  <c r="V569" i="1"/>
  <c r="U569" i="1"/>
  <c r="T569" i="1"/>
  <c r="S569" i="1"/>
  <c r="R569" i="1"/>
  <c r="Q569" i="1"/>
  <c r="P569" i="1"/>
  <c r="O569" i="1"/>
  <c r="N569" i="1"/>
  <c r="AK568" i="1"/>
  <c r="AJ568" i="1"/>
  <c r="AI568" i="1"/>
  <c r="AH568" i="1"/>
  <c r="AG568" i="1"/>
  <c r="AF568" i="1"/>
  <c r="AE568" i="1"/>
  <c r="AD568" i="1"/>
  <c r="AB568" i="1"/>
  <c r="AA568" i="1"/>
  <c r="Z568" i="1"/>
  <c r="Y568" i="1"/>
  <c r="W568" i="1"/>
  <c r="V568" i="1"/>
  <c r="U568" i="1"/>
  <c r="T568" i="1"/>
  <c r="S568" i="1"/>
  <c r="R568" i="1"/>
  <c r="Q568" i="1"/>
  <c r="P568" i="1"/>
  <c r="O568" i="1"/>
  <c r="N568" i="1"/>
  <c r="AJ567" i="1"/>
  <c r="AI567" i="1"/>
  <c r="AH567" i="1"/>
  <c r="AG567" i="1"/>
  <c r="AF567" i="1"/>
  <c r="AE567" i="1"/>
  <c r="AD567" i="1"/>
  <c r="AB567" i="1"/>
  <c r="AA567" i="1"/>
  <c r="Z567" i="1"/>
  <c r="Y567" i="1"/>
  <c r="W567" i="1"/>
  <c r="V567" i="1"/>
  <c r="U567" i="1"/>
  <c r="T567" i="1"/>
  <c r="S567" i="1"/>
  <c r="R567" i="1"/>
  <c r="Q567" i="1"/>
  <c r="P567" i="1"/>
  <c r="O567" i="1"/>
  <c r="N567" i="1"/>
  <c r="AJ566" i="1"/>
  <c r="AI566" i="1"/>
  <c r="AH566" i="1"/>
  <c r="AG566" i="1"/>
  <c r="AF566" i="1"/>
  <c r="AE566" i="1"/>
  <c r="AD566" i="1"/>
  <c r="AB566" i="1"/>
  <c r="AA566" i="1"/>
  <c r="Z566" i="1"/>
  <c r="Y566" i="1"/>
  <c r="W566" i="1"/>
  <c r="V566" i="1"/>
  <c r="U566" i="1"/>
  <c r="T566" i="1"/>
  <c r="S566" i="1"/>
  <c r="R566" i="1"/>
  <c r="Q566" i="1"/>
  <c r="P566" i="1"/>
  <c r="O566" i="1"/>
  <c r="N566" i="1"/>
  <c r="AJ565" i="1"/>
  <c r="AI565" i="1"/>
  <c r="AH565" i="1"/>
  <c r="AG565" i="1"/>
  <c r="AF565" i="1"/>
  <c r="AE565" i="1"/>
  <c r="AD565" i="1"/>
  <c r="AB565" i="1"/>
  <c r="AA565" i="1"/>
  <c r="Z565" i="1"/>
  <c r="Y565" i="1"/>
  <c r="W565" i="1"/>
  <c r="V565" i="1"/>
  <c r="U565" i="1"/>
  <c r="T565" i="1"/>
  <c r="S565" i="1"/>
  <c r="R565" i="1"/>
  <c r="Q565" i="1"/>
  <c r="P565" i="1"/>
  <c r="O565" i="1"/>
  <c r="N565" i="1"/>
  <c r="AJ564" i="1"/>
  <c r="AI564" i="1"/>
  <c r="AK564" i="1" s="1"/>
  <c r="AH564" i="1"/>
  <c r="AG564" i="1"/>
  <c r="AF564" i="1"/>
  <c r="AE564" i="1"/>
  <c r="AD564" i="1"/>
  <c r="AB564" i="1"/>
  <c r="AA564" i="1"/>
  <c r="Z564" i="1"/>
  <c r="Y564" i="1"/>
  <c r="W564" i="1"/>
  <c r="V564" i="1"/>
  <c r="U564" i="1"/>
  <c r="T564" i="1"/>
  <c r="S564" i="1"/>
  <c r="R564" i="1"/>
  <c r="Q564" i="1"/>
  <c r="P564" i="1"/>
  <c r="O564" i="1"/>
  <c r="N564" i="1"/>
  <c r="AJ563" i="1"/>
  <c r="AI563" i="1"/>
  <c r="AH563" i="1"/>
  <c r="AG563" i="1"/>
  <c r="AF563" i="1"/>
  <c r="AE563" i="1"/>
  <c r="AD563" i="1"/>
  <c r="AK563" i="1" s="1"/>
  <c r="AB563" i="1"/>
  <c r="AA563" i="1"/>
  <c r="Z563" i="1"/>
  <c r="Y563" i="1"/>
  <c r="W563" i="1"/>
  <c r="V563" i="1"/>
  <c r="U563" i="1"/>
  <c r="T563" i="1"/>
  <c r="S563" i="1"/>
  <c r="R563" i="1"/>
  <c r="Q563" i="1"/>
  <c r="P563" i="1"/>
  <c r="O563" i="1"/>
  <c r="N563" i="1"/>
  <c r="AJ562" i="1"/>
  <c r="AI562" i="1"/>
  <c r="AH562" i="1"/>
  <c r="AG562" i="1"/>
  <c r="AF562" i="1"/>
  <c r="AE562" i="1"/>
  <c r="AD562" i="1"/>
  <c r="AB562" i="1"/>
  <c r="AA562" i="1"/>
  <c r="Z562" i="1"/>
  <c r="Y562" i="1"/>
  <c r="W562" i="1"/>
  <c r="V562" i="1"/>
  <c r="U562" i="1"/>
  <c r="T562" i="1"/>
  <c r="S562" i="1"/>
  <c r="R562" i="1"/>
  <c r="Q562" i="1"/>
  <c r="P562" i="1"/>
  <c r="O562" i="1"/>
  <c r="N562" i="1"/>
  <c r="AJ561" i="1"/>
  <c r="AI561" i="1"/>
  <c r="AH561" i="1"/>
  <c r="AG561" i="1"/>
  <c r="AF561" i="1"/>
  <c r="AK561" i="1" s="1"/>
  <c r="AE561" i="1"/>
  <c r="AD561" i="1"/>
  <c r="AB561" i="1"/>
  <c r="AA561" i="1"/>
  <c r="Z561" i="1"/>
  <c r="Y561" i="1"/>
  <c r="W561" i="1"/>
  <c r="V561" i="1"/>
  <c r="U561" i="1"/>
  <c r="T561" i="1"/>
  <c r="S561" i="1"/>
  <c r="R561" i="1"/>
  <c r="Q561" i="1"/>
  <c r="P561" i="1"/>
  <c r="O561" i="1"/>
  <c r="N561" i="1"/>
  <c r="AJ560" i="1"/>
  <c r="AI560" i="1"/>
  <c r="AH560" i="1"/>
  <c r="AG560" i="1"/>
  <c r="AF560" i="1"/>
  <c r="AE560" i="1"/>
  <c r="AD560" i="1"/>
  <c r="AB560" i="1"/>
  <c r="AA560" i="1"/>
  <c r="Z560" i="1"/>
  <c r="Y560" i="1"/>
  <c r="W560" i="1"/>
  <c r="V560" i="1"/>
  <c r="U560" i="1"/>
  <c r="T560" i="1"/>
  <c r="S560" i="1"/>
  <c r="R560" i="1"/>
  <c r="Q560" i="1"/>
  <c r="P560" i="1"/>
  <c r="O560" i="1"/>
  <c r="N560" i="1"/>
  <c r="AK559" i="1"/>
  <c r="AJ559" i="1"/>
  <c r="AI559" i="1"/>
  <c r="AH559" i="1"/>
  <c r="AG559" i="1"/>
  <c r="AF559" i="1"/>
  <c r="AE559" i="1"/>
  <c r="AD559" i="1"/>
  <c r="AB559" i="1"/>
  <c r="AA559" i="1"/>
  <c r="Z559" i="1"/>
  <c r="Y559" i="1"/>
  <c r="W559" i="1"/>
  <c r="V559" i="1"/>
  <c r="U559" i="1"/>
  <c r="T559" i="1"/>
  <c r="S559" i="1"/>
  <c r="R559" i="1"/>
  <c r="Q559" i="1"/>
  <c r="P559" i="1"/>
  <c r="O559" i="1"/>
  <c r="N559" i="1"/>
  <c r="AJ558" i="1"/>
  <c r="AI558" i="1"/>
  <c r="AH558" i="1"/>
  <c r="AG558" i="1"/>
  <c r="AF558" i="1"/>
  <c r="AK558" i="1" s="1"/>
  <c r="AE558" i="1"/>
  <c r="AD558" i="1"/>
  <c r="AB558" i="1"/>
  <c r="AA558" i="1"/>
  <c r="Z558" i="1"/>
  <c r="Y558" i="1"/>
  <c r="W558" i="1"/>
  <c r="V558" i="1"/>
  <c r="U558" i="1"/>
  <c r="T558" i="1"/>
  <c r="S558" i="1"/>
  <c r="R558" i="1"/>
  <c r="Q558" i="1"/>
  <c r="P558" i="1"/>
  <c r="O558" i="1"/>
  <c r="N558" i="1"/>
  <c r="AJ557" i="1"/>
  <c r="AI557" i="1"/>
  <c r="AH557" i="1"/>
  <c r="AG557" i="1"/>
  <c r="AF557" i="1"/>
  <c r="AE557" i="1"/>
  <c r="AD557" i="1"/>
  <c r="AB557" i="1"/>
  <c r="AA557" i="1"/>
  <c r="Z557" i="1"/>
  <c r="Y557" i="1"/>
  <c r="W557" i="1"/>
  <c r="V557" i="1"/>
  <c r="U557" i="1"/>
  <c r="T557" i="1"/>
  <c r="S557" i="1"/>
  <c r="R557" i="1"/>
  <c r="Q557" i="1"/>
  <c r="P557" i="1"/>
  <c r="O557" i="1"/>
  <c r="N557" i="1"/>
  <c r="AK556" i="1"/>
  <c r="AJ556" i="1"/>
  <c r="AI556" i="1"/>
  <c r="AH556" i="1"/>
  <c r="AG556" i="1"/>
  <c r="AF556" i="1"/>
  <c r="AE556" i="1"/>
  <c r="AD556" i="1"/>
  <c r="AB556" i="1"/>
  <c r="AA556" i="1"/>
  <c r="Z556" i="1"/>
  <c r="Y556" i="1"/>
  <c r="W556" i="1"/>
  <c r="V556" i="1"/>
  <c r="U556" i="1"/>
  <c r="T556" i="1"/>
  <c r="S556" i="1"/>
  <c r="R556" i="1"/>
  <c r="Q556" i="1"/>
  <c r="P556" i="1"/>
  <c r="O556" i="1"/>
  <c r="N556" i="1"/>
  <c r="AK555" i="1"/>
  <c r="AJ555" i="1"/>
  <c r="AI555" i="1"/>
  <c r="AH555" i="1"/>
  <c r="AG555" i="1"/>
  <c r="AF555" i="1"/>
  <c r="AE555" i="1"/>
  <c r="AD555" i="1"/>
  <c r="AB555" i="1"/>
  <c r="AA555" i="1"/>
  <c r="Z555" i="1"/>
  <c r="Y555" i="1"/>
  <c r="W555" i="1"/>
  <c r="V555" i="1"/>
  <c r="U555" i="1"/>
  <c r="T555" i="1"/>
  <c r="S555" i="1"/>
  <c r="R555" i="1"/>
  <c r="Q555" i="1"/>
  <c r="P555" i="1"/>
  <c r="O555" i="1"/>
  <c r="N555" i="1"/>
  <c r="AJ554" i="1"/>
  <c r="AI554" i="1"/>
  <c r="AH554" i="1"/>
  <c r="AG554" i="1"/>
  <c r="AF554" i="1"/>
  <c r="AK554" i="1" s="1"/>
  <c r="AE554" i="1"/>
  <c r="AD554" i="1"/>
  <c r="AB554" i="1"/>
  <c r="AA554" i="1"/>
  <c r="Z554" i="1"/>
  <c r="Y554" i="1"/>
  <c r="W554" i="1"/>
  <c r="V554" i="1"/>
  <c r="U554" i="1"/>
  <c r="T554" i="1"/>
  <c r="S554" i="1"/>
  <c r="R554" i="1"/>
  <c r="Q554" i="1"/>
  <c r="P554" i="1"/>
  <c r="O554" i="1"/>
  <c r="N554" i="1"/>
  <c r="AJ553" i="1"/>
  <c r="AI553" i="1"/>
  <c r="AH553" i="1"/>
  <c r="AG553" i="1"/>
  <c r="AF553" i="1"/>
  <c r="AE553" i="1"/>
  <c r="AD553" i="1"/>
  <c r="AK553" i="1" s="1"/>
  <c r="AB553" i="1"/>
  <c r="AA553" i="1"/>
  <c r="Z553" i="1"/>
  <c r="Y553" i="1"/>
  <c r="W553" i="1"/>
  <c r="V553" i="1"/>
  <c r="U553" i="1"/>
  <c r="T553" i="1"/>
  <c r="S553" i="1"/>
  <c r="R553" i="1"/>
  <c r="Q553" i="1"/>
  <c r="P553" i="1"/>
  <c r="O553" i="1"/>
  <c r="N553" i="1"/>
  <c r="AK552" i="1"/>
  <c r="AJ552" i="1"/>
  <c r="AI552" i="1"/>
  <c r="AH552" i="1"/>
  <c r="AG552" i="1"/>
  <c r="AF552" i="1"/>
  <c r="AE552" i="1"/>
  <c r="AD552" i="1"/>
  <c r="AB552" i="1"/>
  <c r="AA552" i="1"/>
  <c r="Z552" i="1"/>
  <c r="Y552" i="1"/>
  <c r="W552" i="1"/>
  <c r="V552" i="1"/>
  <c r="U552" i="1"/>
  <c r="T552" i="1"/>
  <c r="S552" i="1"/>
  <c r="R552" i="1"/>
  <c r="Q552" i="1"/>
  <c r="P552" i="1"/>
  <c r="O552" i="1"/>
  <c r="N552" i="1"/>
  <c r="AJ551" i="1"/>
  <c r="AI551" i="1"/>
  <c r="AH551" i="1"/>
  <c r="AG551" i="1"/>
  <c r="AF551" i="1"/>
  <c r="AE551" i="1"/>
  <c r="AD551" i="1"/>
  <c r="AB551" i="1"/>
  <c r="AA551" i="1"/>
  <c r="Z551" i="1"/>
  <c r="Y551" i="1"/>
  <c r="W551" i="1"/>
  <c r="V551" i="1"/>
  <c r="U551" i="1"/>
  <c r="T551" i="1"/>
  <c r="S551" i="1"/>
  <c r="R551" i="1"/>
  <c r="Q551" i="1"/>
  <c r="P551" i="1"/>
  <c r="O551" i="1"/>
  <c r="N551" i="1"/>
  <c r="AK550" i="1"/>
  <c r="AJ550" i="1"/>
  <c r="AI550" i="1"/>
  <c r="AH550" i="1"/>
  <c r="AG550" i="1"/>
  <c r="AF550" i="1"/>
  <c r="AE550" i="1"/>
  <c r="AD550" i="1"/>
  <c r="AB550" i="1"/>
  <c r="AA550" i="1"/>
  <c r="Z550" i="1"/>
  <c r="Y550" i="1"/>
  <c r="W550" i="1"/>
  <c r="V550" i="1"/>
  <c r="U550" i="1"/>
  <c r="T550" i="1"/>
  <c r="S550" i="1"/>
  <c r="R550" i="1"/>
  <c r="Q550" i="1"/>
  <c r="P550" i="1"/>
  <c r="O550" i="1"/>
  <c r="N550" i="1"/>
  <c r="AJ549" i="1"/>
  <c r="AI549" i="1"/>
  <c r="AH549" i="1"/>
  <c r="AG549" i="1"/>
  <c r="AF549" i="1"/>
  <c r="AE549" i="1"/>
  <c r="AD549" i="1"/>
  <c r="AB549" i="1"/>
  <c r="AA549" i="1"/>
  <c r="Z549" i="1"/>
  <c r="Y549" i="1"/>
  <c r="W549" i="1"/>
  <c r="V549" i="1"/>
  <c r="U549" i="1"/>
  <c r="T549" i="1"/>
  <c r="S549" i="1"/>
  <c r="R549" i="1"/>
  <c r="Q549" i="1"/>
  <c r="P549" i="1"/>
  <c r="O549" i="1"/>
  <c r="N549" i="1"/>
  <c r="AJ548" i="1"/>
  <c r="AI548" i="1"/>
  <c r="AH548" i="1"/>
  <c r="AG548" i="1"/>
  <c r="AF548" i="1"/>
  <c r="AK548" i="1" s="1"/>
  <c r="AE548" i="1"/>
  <c r="AD548" i="1"/>
  <c r="AB548" i="1"/>
  <c r="AA548" i="1"/>
  <c r="Z548" i="1"/>
  <c r="Y548" i="1"/>
  <c r="W548" i="1"/>
  <c r="V548" i="1"/>
  <c r="U548" i="1"/>
  <c r="T548" i="1"/>
  <c r="S548" i="1"/>
  <c r="R548" i="1"/>
  <c r="Q548" i="1"/>
  <c r="P548" i="1"/>
  <c r="O548" i="1"/>
  <c r="N548" i="1"/>
  <c r="AJ547" i="1"/>
  <c r="AI547" i="1"/>
  <c r="AH547" i="1"/>
  <c r="AG547" i="1"/>
  <c r="AF547" i="1"/>
  <c r="AE547" i="1"/>
  <c r="AD547" i="1"/>
  <c r="AB547" i="1"/>
  <c r="AA547" i="1"/>
  <c r="Z547" i="1"/>
  <c r="Y547" i="1"/>
  <c r="W547" i="1"/>
  <c r="V547" i="1"/>
  <c r="U547" i="1"/>
  <c r="T547" i="1"/>
  <c r="S547" i="1"/>
  <c r="R547" i="1"/>
  <c r="Q547" i="1"/>
  <c r="P547" i="1"/>
  <c r="O547" i="1"/>
  <c r="N547" i="1"/>
  <c r="AJ546" i="1"/>
  <c r="AI546" i="1"/>
  <c r="AH546" i="1"/>
  <c r="AG546" i="1"/>
  <c r="AF546" i="1"/>
  <c r="AE546" i="1"/>
  <c r="AD546" i="1"/>
  <c r="AB546" i="1"/>
  <c r="AA546" i="1"/>
  <c r="Z546" i="1"/>
  <c r="Y546" i="1"/>
  <c r="W546" i="1"/>
  <c r="V546" i="1"/>
  <c r="U546" i="1"/>
  <c r="T546" i="1"/>
  <c r="S546" i="1"/>
  <c r="R546" i="1"/>
  <c r="Q546" i="1"/>
  <c r="P546" i="1"/>
  <c r="O546" i="1"/>
  <c r="N546" i="1"/>
  <c r="AJ545" i="1"/>
  <c r="AI545" i="1"/>
  <c r="AH545" i="1"/>
  <c r="AG545" i="1"/>
  <c r="AF545" i="1"/>
  <c r="AE545" i="1"/>
  <c r="AD545" i="1"/>
  <c r="AB545" i="1"/>
  <c r="AA545" i="1"/>
  <c r="Z545" i="1"/>
  <c r="Y545" i="1"/>
  <c r="W545" i="1"/>
  <c r="V545" i="1"/>
  <c r="U545" i="1"/>
  <c r="T545" i="1"/>
  <c r="S545" i="1"/>
  <c r="R545" i="1"/>
  <c r="Q545" i="1"/>
  <c r="P545" i="1"/>
  <c r="O545" i="1"/>
  <c r="N545" i="1"/>
  <c r="AJ544" i="1"/>
  <c r="AI544" i="1"/>
  <c r="AH544" i="1"/>
  <c r="AG544" i="1"/>
  <c r="AF544" i="1"/>
  <c r="AE544" i="1"/>
  <c r="AD544" i="1"/>
  <c r="AB544" i="1"/>
  <c r="AA544" i="1"/>
  <c r="Z544" i="1"/>
  <c r="Y544" i="1"/>
  <c r="W544" i="1"/>
  <c r="V544" i="1"/>
  <c r="U544" i="1"/>
  <c r="T544" i="1"/>
  <c r="S544" i="1"/>
  <c r="R544" i="1"/>
  <c r="Q544" i="1"/>
  <c r="P544" i="1"/>
  <c r="O544" i="1"/>
  <c r="N544" i="1"/>
  <c r="AK543" i="1"/>
  <c r="AJ543" i="1"/>
  <c r="AI543" i="1"/>
  <c r="AH543" i="1"/>
  <c r="AG543" i="1"/>
  <c r="AF543" i="1"/>
  <c r="AE543" i="1"/>
  <c r="AD543" i="1"/>
  <c r="AB543" i="1"/>
  <c r="AA543" i="1"/>
  <c r="Z543" i="1"/>
  <c r="Y543" i="1"/>
  <c r="W543" i="1"/>
  <c r="V543" i="1"/>
  <c r="U543" i="1"/>
  <c r="T543" i="1"/>
  <c r="S543" i="1"/>
  <c r="R543" i="1"/>
  <c r="Q543" i="1"/>
  <c r="P543" i="1"/>
  <c r="O543" i="1"/>
  <c r="N543" i="1"/>
  <c r="AJ542" i="1"/>
  <c r="AI542" i="1"/>
  <c r="AH542" i="1"/>
  <c r="AG542" i="1"/>
  <c r="AF542" i="1"/>
  <c r="AK542" i="1" s="1"/>
  <c r="AE542" i="1"/>
  <c r="AD542" i="1"/>
  <c r="AB542" i="1"/>
  <c r="AA542" i="1"/>
  <c r="Z542" i="1"/>
  <c r="Y542" i="1"/>
  <c r="W542" i="1"/>
  <c r="V542" i="1"/>
  <c r="U542" i="1"/>
  <c r="T542" i="1"/>
  <c r="S542" i="1"/>
  <c r="R542" i="1"/>
  <c r="Q542" i="1"/>
  <c r="P542" i="1"/>
  <c r="O542" i="1"/>
  <c r="N542" i="1"/>
  <c r="AJ541" i="1"/>
  <c r="AI541" i="1"/>
  <c r="AH541" i="1"/>
  <c r="AG541" i="1"/>
  <c r="AF541" i="1"/>
  <c r="AK541" i="1" s="1"/>
  <c r="AE541" i="1"/>
  <c r="AD541" i="1"/>
  <c r="AB541" i="1"/>
  <c r="AA541" i="1"/>
  <c r="Z541" i="1"/>
  <c r="Y541" i="1"/>
  <c r="W541" i="1"/>
  <c r="V541" i="1"/>
  <c r="U541" i="1"/>
  <c r="T541" i="1"/>
  <c r="S541" i="1"/>
  <c r="R541" i="1"/>
  <c r="Q541" i="1"/>
  <c r="P541" i="1"/>
  <c r="O541" i="1"/>
  <c r="N541" i="1"/>
  <c r="AJ540" i="1"/>
  <c r="AI540" i="1"/>
  <c r="AH540" i="1"/>
  <c r="AG540" i="1"/>
  <c r="AF540" i="1"/>
  <c r="AE540" i="1"/>
  <c r="AD540" i="1"/>
  <c r="AB540" i="1"/>
  <c r="AA540" i="1"/>
  <c r="Z540" i="1"/>
  <c r="Y540" i="1"/>
  <c r="W540" i="1"/>
  <c r="V540" i="1"/>
  <c r="U540" i="1"/>
  <c r="T540" i="1"/>
  <c r="S540" i="1"/>
  <c r="R540" i="1"/>
  <c r="Q540" i="1"/>
  <c r="P540" i="1"/>
  <c r="O540" i="1"/>
  <c r="N540" i="1"/>
  <c r="AJ539" i="1"/>
  <c r="AI539" i="1"/>
  <c r="AH539" i="1"/>
  <c r="AG539" i="1"/>
  <c r="AF539" i="1"/>
  <c r="AE539" i="1"/>
  <c r="AD539" i="1"/>
  <c r="AB539" i="1"/>
  <c r="AA539" i="1"/>
  <c r="Z539" i="1"/>
  <c r="Y539" i="1"/>
  <c r="W539" i="1"/>
  <c r="V539" i="1"/>
  <c r="U539" i="1"/>
  <c r="T539" i="1"/>
  <c r="S539" i="1"/>
  <c r="R539" i="1"/>
  <c r="Q539" i="1"/>
  <c r="P539" i="1"/>
  <c r="O539" i="1"/>
  <c r="N539" i="1"/>
  <c r="AJ538" i="1"/>
  <c r="AI538" i="1"/>
  <c r="AH538" i="1"/>
  <c r="AG538" i="1"/>
  <c r="AF538" i="1"/>
  <c r="AE538" i="1"/>
  <c r="AD538" i="1"/>
  <c r="AB538" i="1"/>
  <c r="AA538" i="1"/>
  <c r="Z538" i="1"/>
  <c r="Y538" i="1"/>
  <c r="W538" i="1"/>
  <c r="V538" i="1"/>
  <c r="U538" i="1"/>
  <c r="T538" i="1"/>
  <c r="S538" i="1"/>
  <c r="R538" i="1"/>
  <c r="Q538" i="1"/>
  <c r="P538" i="1"/>
  <c r="O538" i="1"/>
  <c r="N538" i="1"/>
  <c r="AJ537" i="1"/>
  <c r="AI537" i="1"/>
  <c r="AH537" i="1"/>
  <c r="AG537" i="1"/>
  <c r="AF537" i="1"/>
  <c r="AE537" i="1"/>
  <c r="AD537" i="1"/>
  <c r="AB537" i="1"/>
  <c r="AA537" i="1"/>
  <c r="Z537" i="1"/>
  <c r="Y537" i="1"/>
  <c r="W537" i="1"/>
  <c r="V537" i="1"/>
  <c r="U537" i="1"/>
  <c r="T537" i="1"/>
  <c r="S537" i="1"/>
  <c r="R537" i="1"/>
  <c r="Q537" i="1"/>
  <c r="P537" i="1"/>
  <c r="O537" i="1"/>
  <c r="N537" i="1"/>
  <c r="AJ536" i="1"/>
  <c r="AI536" i="1"/>
  <c r="AH536" i="1"/>
  <c r="AG536" i="1"/>
  <c r="AF536" i="1"/>
  <c r="AE536" i="1"/>
  <c r="AD536" i="1"/>
  <c r="AB536" i="1"/>
  <c r="AA536" i="1"/>
  <c r="Z536" i="1"/>
  <c r="Y536" i="1"/>
  <c r="W536" i="1"/>
  <c r="V536" i="1"/>
  <c r="U536" i="1"/>
  <c r="T536" i="1"/>
  <c r="S536" i="1"/>
  <c r="R536" i="1"/>
  <c r="Q536" i="1"/>
  <c r="P536" i="1"/>
  <c r="O536" i="1"/>
  <c r="N536" i="1"/>
  <c r="AJ535" i="1"/>
  <c r="AI535" i="1"/>
  <c r="AH535" i="1"/>
  <c r="AG535" i="1"/>
  <c r="AF535" i="1"/>
  <c r="AE535" i="1"/>
  <c r="AD535" i="1"/>
  <c r="AB535" i="1"/>
  <c r="AA535" i="1"/>
  <c r="Z535" i="1"/>
  <c r="Y535" i="1"/>
  <c r="W535" i="1"/>
  <c r="V535" i="1"/>
  <c r="U535" i="1"/>
  <c r="T535" i="1"/>
  <c r="S535" i="1"/>
  <c r="R535" i="1"/>
  <c r="Q535" i="1"/>
  <c r="P535" i="1"/>
  <c r="O535" i="1"/>
  <c r="N535" i="1"/>
  <c r="AJ534" i="1"/>
  <c r="AI534" i="1"/>
  <c r="AH534" i="1"/>
  <c r="AG534" i="1"/>
  <c r="AF534" i="1"/>
  <c r="AE534" i="1"/>
  <c r="AD534" i="1"/>
  <c r="AB534" i="1"/>
  <c r="AA534" i="1"/>
  <c r="Z534" i="1"/>
  <c r="Y534" i="1"/>
  <c r="W534" i="1"/>
  <c r="V534" i="1"/>
  <c r="U534" i="1"/>
  <c r="T534" i="1"/>
  <c r="S534" i="1"/>
  <c r="R534" i="1"/>
  <c r="Q534" i="1"/>
  <c r="P534" i="1"/>
  <c r="O534" i="1"/>
  <c r="N534" i="1"/>
  <c r="AJ533" i="1"/>
  <c r="AI533" i="1"/>
  <c r="AH533" i="1"/>
  <c r="AG533" i="1"/>
  <c r="AF533" i="1"/>
  <c r="AE533" i="1"/>
  <c r="AD533" i="1"/>
  <c r="AB533" i="1"/>
  <c r="AA533" i="1"/>
  <c r="Z533" i="1"/>
  <c r="Y533" i="1"/>
  <c r="W533" i="1"/>
  <c r="V533" i="1"/>
  <c r="U533" i="1"/>
  <c r="T533" i="1"/>
  <c r="S533" i="1"/>
  <c r="R533" i="1"/>
  <c r="Q533" i="1"/>
  <c r="P533" i="1"/>
  <c r="O533" i="1"/>
  <c r="N533" i="1"/>
  <c r="AJ532" i="1"/>
  <c r="AI532" i="1"/>
  <c r="AH532" i="1"/>
  <c r="AG532" i="1"/>
  <c r="AF532" i="1"/>
  <c r="AE532" i="1"/>
  <c r="AD532" i="1"/>
  <c r="AB532" i="1"/>
  <c r="AA532" i="1"/>
  <c r="Z532" i="1"/>
  <c r="Y532" i="1"/>
  <c r="W532" i="1"/>
  <c r="V532" i="1"/>
  <c r="U532" i="1"/>
  <c r="T532" i="1"/>
  <c r="S532" i="1"/>
  <c r="R532" i="1"/>
  <c r="Q532" i="1"/>
  <c r="P532" i="1"/>
  <c r="O532" i="1"/>
  <c r="N532" i="1"/>
  <c r="AJ531" i="1"/>
  <c r="AI531" i="1"/>
  <c r="AH531" i="1"/>
  <c r="AG531" i="1"/>
  <c r="AF531" i="1"/>
  <c r="AE531" i="1"/>
  <c r="AD531" i="1"/>
  <c r="AB531" i="1"/>
  <c r="AA531" i="1"/>
  <c r="Z531" i="1"/>
  <c r="Y531" i="1"/>
  <c r="W531" i="1"/>
  <c r="V531" i="1"/>
  <c r="U531" i="1"/>
  <c r="T531" i="1"/>
  <c r="S531" i="1"/>
  <c r="R531" i="1"/>
  <c r="Q531" i="1"/>
  <c r="P531" i="1"/>
  <c r="O531" i="1"/>
  <c r="N531" i="1"/>
  <c r="AJ530" i="1"/>
  <c r="AI530" i="1"/>
  <c r="AH530" i="1"/>
  <c r="AG530" i="1"/>
  <c r="AF530" i="1"/>
  <c r="AE530" i="1"/>
  <c r="AD530" i="1"/>
  <c r="AB530" i="1"/>
  <c r="AA530" i="1"/>
  <c r="Z530" i="1"/>
  <c r="Y530" i="1"/>
  <c r="W530" i="1"/>
  <c r="V530" i="1"/>
  <c r="U530" i="1"/>
  <c r="T530" i="1"/>
  <c r="S530" i="1"/>
  <c r="R530" i="1"/>
  <c r="Q530" i="1"/>
  <c r="P530" i="1"/>
  <c r="O530" i="1"/>
  <c r="N530" i="1"/>
  <c r="AJ529" i="1"/>
  <c r="AI529" i="1"/>
  <c r="AH529" i="1"/>
  <c r="AG529" i="1"/>
  <c r="AF529" i="1"/>
  <c r="AE529" i="1"/>
  <c r="AD529" i="1"/>
  <c r="AB529" i="1"/>
  <c r="AA529" i="1"/>
  <c r="Z529" i="1"/>
  <c r="Y529" i="1"/>
  <c r="W529" i="1"/>
  <c r="V529" i="1"/>
  <c r="U529" i="1"/>
  <c r="T529" i="1"/>
  <c r="S529" i="1"/>
  <c r="R529" i="1"/>
  <c r="Q529" i="1"/>
  <c r="P529" i="1"/>
  <c r="O529" i="1"/>
  <c r="N529" i="1"/>
  <c r="AJ528" i="1"/>
  <c r="AI528" i="1"/>
  <c r="AH528" i="1"/>
  <c r="AG528" i="1"/>
  <c r="AF528" i="1"/>
  <c r="AE528" i="1"/>
  <c r="AD528" i="1"/>
  <c r="AB528" i="1"/>
  <c r="AA528" i="1"/>
  <c r="Z528" i="1"/>
  <c r="Y528" i="1"/>
  <c r="W528" i="1"/>
  <c r="V528" i="1"/>
  <c r="U528" i="1"/>
  <c r="T528" i="1"/>
  <c r="S528" i="1"/>
  <c r="R528" i="1"/>
  <c r="Q528" i="1"/>
  <c r="P528" i="1"/>
  <c r="O528" i="1"/>
  <c r="N528" i="1"/>
  <c r="AJ527" i="1"/>
  <c r="AI527" i="1"/>
  <c r="AH527" i="1"/>
  <c r="AG527" i="1"/>
  <c r="AF527" i="1"/>
  <c r="AK527" i="1" s="1"/>
  <c r="AE527" i="1"/>
  <c r="AD527" i="1"/>
  <c r="AB527" i="1"/>
  <c r="AA527" i="1"/>
  <c r="Z527" i="1"/>
  <c r="Y527" i="1"/>
  <c r="W527" i="1"/>
  <c r="V527" i="1"/>
  <c r="U527" i="1"/>
  <c r="T527" i="1"/>
  <c r="S527" i="1"/>
  <c r="R527" i="1"/>
  <c r="Q527" i="1"/>
  <c r="P527" i="1"/>
  <c r="O527" i="1"/>
  <c r="N527" i="1"/>
  <c r="AJ526" i="1"/>
  <c r="AI526" i="1"/>
  <c r="AH526" i="1"/>
  <c r="AG526" i="1"/>
  <c r="AF526" i="1"/>
  <c r="AE526" i="1"/>
  <c r="AD526" i="1"/>
  <c r="AB526" i="1"/>
  <c r="AA526" i="1"/>
  <c r="Z526" i="1"/>
  <c r="Y526" i="1"/>
  <c r="W526" i="1"/>
  <c r="V526" i="1"/>
  <c r="U526" i="1"/>
  <c r="T526" i="1"/>
  <c r="S526" i="1"/>
  <c r="R526" i="1"/>
  <c r="Q526" i="1"/>
  <c r="P526" i="1"/>
  <c r="O526" i="1"/>
  <c r="N526" i="1"/>
  <c r="AJ525" i="1"/>
  <c r="AI525" i="1"/>
  <c r="AH525" i="1"/>
  <c r="AG525" i="1"/>
  <c r="AF525" i="1"/>
  <c r="AK525" i="1" s="1"/>
  <c r="AE525" i="1"/>
  <c r="AD525" i="1"/>
  <c r="AB525" i="1"/>
  <c r="AA525" i="1"/>
  <c r="Z525" i="1"/>
  <c r="Y525" i="1"/>
  <c r="W525" i="1"/>
  <c r="V525" i="1"/>
  <c r="U525" i="1"/>
  <c r="T525" i="1"/>
  <c r="S525" i="1"/>
  <c r="R525" i="1"/>
  <c r="Q525" i="1"/>
  <c r="P525" i="1"/>
  <c r="O525" i="1"/>
  <c r="N525" i="1"/>
  <c r="AJ524" i="1"/>
  <c r="AI524" i="1"/>
  <c r="AH524" i="1"/>
  <c r="AG524" i="1"/>
  <c r="AF524" i="1"/>
  <c r="AE524" i="1"/>
  <c r="AD524" i="1"/>
  <c r="AB524" i="1"/>
  <c r="AA524" i="1"/>
  <c r="Z524" i="1"/>
  <c r="Y524" i="1"/>
  <c r="W524" i="1"/>
  <c r="V524" i="1"/>
  <c r="U524" i="1"/>
  <c r="T524" i="1"/>
  <c r="S524" i="1"/>
  <c r="R524" i="1"/>
  <c r="Q524" i="1"/>
  <c r="P524" i="1"/>
  <c r="O524" i="1"/>
  <c r="N524" i="1"/>
  <c r="AJ523" i="1"/>
  <c r="AI523" i="1"/>
  <c r="AH523" i="1"/>
  <c r="AG523" i="1"/>
  <c r="AF523" i="1"/>
  <c r="AE523" i="1"/>
  <c r="AD523" i="1"/>
  <c r="AK523" i="1" s="1"/>
  <c r="AB523" i="1"/>
  <c r="AA523" i="1"/>
  <c r="Z523" i="1"/>
  <c r="Y523" i="1"/>
  <c r="W523" i="1"/>
  <c r="V523" i="1"/>
  <c r="U523" i="1"/>
  <c r="T523" i="1"/>
  <c r="S523" i="1"/>
  <c r="R523" i="1"/>
  <c r="Q523" i="1"/>
  <c r="P523" i="1"/>
  <c r="O523" i="1"/>
  <c r="N523" i="1"/>
  <c r="AJ522" i="1"/>
  <c r="AI522" i="1"/>
  <c r="AH522" i="1"/>
  <c r="AG522" i="1"/>
  <c r="AF522" i="1"/>
  <c r="AE522" i="1"/>
  <c r="AD522" i="1"/>
  <c r="AB522" i="1"/>
  <c r="AA522" i="1"/>
  <c r="Z522" i="1"/>
  <c r="Y522" i="1"/>
  <c r="W522" i="1"/>
  <c r="V522" i="1"/>
  <c r="U522" i="1"/>
  <c r="T522" i="1"/>
  <c r="S522" i="1"/>
  <c r="R522" i="1"/>
  <c r="Q522" i="1"/>
  <c r="P522" i="1"/>
  <c r="O522" i="1"/>
  <c r="N522" i="1"/>
  <c r="AJ521" i="1"/>
  <c r="AI521" i="1"/>
  <c r="AH521" i="1"/>
  <c r="AG521" i="1"/>
  <c r="AF521" i="1"/>
  <c r="AE521" i="1"/>
  <c r="AD521" i="1"/>
  <c r="AB521" i="1"/>
  <c r="AA521" i="1"/>
  <c r="Z521" i="1"/>
  <c r="Y521" i="1"/>
  <c r="W521" i="1"/>
  <c r="V521" i="1"/>
  <c r="U521" i="1"/>
  <c r="T521" i="1"/>
  <c r="S521" i="1"/>
  <c r="R521" i="1"/>
  <c r="Q521" i="1"/>
  <c r="P521" i="1"/>
  <c r="O521" i="1"/>
  <c r="N521" i="1"/>
  <c r="AJ520" i="1"/>
  <c r="AI520" i="1"/>
  <c r="AH520" i="1"/>
  <c r="AG520" i="1"/>
  <c r="AF520" i="1"/>
  <c r="AE520" i="1"/>
  <c r="AD520" i="1"/>
  <c r="AB520" i="1"/>
  <c r="AA520" i="1"/>
  <c r="Z520" i="1"/>
  <c r="Y520" i="1"/>
  <c r="W520" i="1"/>
  <c r="V520" i="1"/>
  <c r="U520" i="1"/>
  <c r="T520" i="1"/>
  <c r="S520" i="1"/>
  <c r="R520" i="1"/>
  <c r="Q520" i="1"/>
  <c r="P520" i="1"/>
  <c r="O520" i="1"/>
  <c r="N520" i="1"/>
  <c r="AJ519" i="1"/>
  <c r="AI519" i="1"/>
  <c r="AH519" i="1"/>
  <c r="AG519" i="1"/>
  <c r="AF519" i="1"/>
  <c r="AE519" i="1"/>
  <c r="AD519" i="1"/>
  <c r="AB519" i="1"/>
  <c r="AA519" i="1"/>
  <c r="Z519" i="1"/>
  <c r="Y519" i="1"/>
  <c r="W519" i="1"/>
  <c r="V519" i="1"/>
  <c r="U519" i="1"/>
  <c r="T519" i="1"/>
  <c r="S519" i="1"/>
  <c r="R519" i="1"/>
  <c r="Q519" i="1"/>
  <c r="P519" i="1"/>
  <c r="O519" i="1"/>
  <c r="N519" i="1"/>
  <c r="AJ518" i="1"/>
  <c r="AI518" i="1"/>
  <c r="AH518" i="1"/>
  <c r="AG518" i="1"/>
  <c r="AF518" i="1"/>
  <c r="AK518" i="1" s="1"/>
  <c r="AE518" i="1"/>
  <c r="AD518" i="1"/>
  <c r="AB518" i="1"/>
  <c r="AA518" i="1"/>
  <c r="Z518" i="1"/>
  <c r="Y518" i="1"/>
  <c r="W518" i="1"/>
  <c r="V518" i="1"/>
  <c r="U518" i="1"/>
  <c r="T518" i="1"/>
  <c r="S518" i="1"/>
  <c r="R518" i="1"/>
  <c r="Q518" i="1"/>
  <c r="P518" i="1"/>
  <c r="O518" i="1"/>
  <c r="N518" i="1"/>
  <c r="AJ517" i="1"/>
  <c r="AI517" i="1"/>
  <c r="AH517" i="1"/>
  <c r="AG517" i="1"/>
  <c r="AF517" i="1"/>
  <c r="AE517" i="1"/>
  <c r="AD517" i="1"/>
  <c r="AB517" i="1"/>
  <c r="AA517" i="1"/>
  <c r="Z517" i="1"/>
  <c r="Y517" i="1"/>
  <c r="W517" i="1"/>
  <c r="V517" i="1"/>
  <c r="U517" i="1"/>
  <c r="T517" i="1"/>
  <c r="S517" i="1"/>
  <c r="R517" i="1"/>
  <c r="Q517" i="1"/>
  <c r="P517" i="1"/>
  <c r="O517" i="1"/>
  <c r="N517" i="1"/>
  <c r="AJ516" i="1"/>
  <c r="AI516" i="1"/>
  <c r="AH516" i="1"/>
  <c r="AG516" i="1"/>
  <c r="AF516" i="1"/>
  <c r="AE516" i="1"/>
  <c r="AD516" i="1"/>
  <c r="AB516" i="1"/>
  <c r="AA516" i="1"/>
  <c r="Z516" i="1"/>
  <c r="Y516" i="1"/>
  <c r="W516" i="1"/>
  <c r="V516" i="1"/>
  <c r="U516" i="1"/>
  <c r="T516" i="1"/>
  <c r="S516" i="1"/>
  <c r="R516" i="1"/>
  <c r="Q516" i="1"/>
  <c r="P516" i="1"/>
  <c r="O516" i="1"/>
  <c r="N516" i="1"/>
  <c r="AJ515" i="1"/>
  <c r="AI515" i="1"/>
  <c r="AH515" i="1"/>
  <c r="AG515" i="1"/>
  <c r="AF515" i="1"/>
  <c r="AE515" i="1"/>
  <c r="AD515" i="1"/>
  <c r="AB515" i="1"/>
  <c r="AA515" i="1"/>
  <c r="Z515" i="1"/>
  <c r="Y515" i="1"/>
  <c r="W515" i="1"/>
  <c r="V515" i="1"/>
  <c r="U515" i="1"/>
  <c r="T515" i="1"/>
  <c r="S515" i="1"/>
  <c r="R515" i="1"/>
  <c r="Q515" i="1"/>
  <c r="P515" i="1"/>
  <c r="O515" i="1"/>
  <c r="N515" i="1"/>
  <c r="AJ514" i="1"/>
  <c r="AI514" i="1"/>
  <c r="AH514" i="1"/>
  <c r="AG514" i="1"/>
  <c r="AF514" i="1"/>
  <c r="AE514" i="1"/>
  <c r="AD514" i="1"/>
  <c r="AB514" i="1"/>
  <c r="AA514" i="1"/>
  <c r="Z514" i="1"/>
  <c r="Y514" i="1"/>
  <c r="W514" i="1"/>
  <c r="V514" i="1"/>
  <c r="U514" i="1"/>
  <c r="T514" i="1"/>
  <c r="S514" i="1"/>
  <c r="R514" i="1"/>
  <c r="Q514" i="1"/>
  <c r="P514" i="1"/>
  <c r="O514" i="1"/>
  <c r="N514" i="1"/>
  <c r="AJ513" i="1"/>
  <c r="AI513" i="1"/>
  <c r="AH513" i="1"/>
  <c r="AG513" i="1"/>
  <c r="AF513" i="1"/>
  <c r="AE513" i="1"/>
  <c r="AD513" i="1"/>
  <c r="AB513" i="1"/>
  <c r="AA513" i="1"/>
  <c r="Z513" i="1"/>
  <c r="Y513" i="1"/>
  <c r="W513" i="1"/>
  <c r="V513" i="1"/>
  <c r="U513" i="1"/>
  <c r="T513" i="1"/>
  <c r="S513" i="1"/>
  <c r="R513" i="1"/>
  <c r="Q513" i="1"/>
  <c r="P513" i="1"/>
  <c r="O513" i="1"/>
  <c r="N513" i="1"/>
  <c r="AJ512" i="1"/>
  <c r="AI512" i="1"/>
  <c r="AH512" i="1"/>
  <c r="AG512" i="1"/>
  <c r="AF512" i="1"/>
  <c r="AE512" i="1"/>
  <c r="AD512" i="1"/>
  <c r="AB512" i="1"/>
  <c r="AA512" i="1"/>
  <c r="Z512" i="1"/>
  <c r="Y512" i="1"/>
  <c r="W512" i="1"/>
  <c r="V512" i="1"/>
  <c r="U512" i="1"/>
  <c r="T512" i="1"/>
  <c r="S512" i="1"/>
  <c r="R512" i="1"/>
  <c r="Q512" i="1"/>
  <c r="P512" i="1"/>
  <c r="O512" i="1"/>
  <c r="N512" i="1"/>
  <c r="AJ511" i="1"/>
  <c r="AI511" i="1"/>
  <c r="AH511" i="1"/>
  <c r="AG511" i="1"/>
  <c r="AF511" i="1"/>
  <c r="AE511" i="1"/>
  <c r="AD511" i="1"/>
  <c r="AB511" i="1"/>
  <c r="AA511" i="1"/>
  <c r="Z511" i="1"/>
  <c r="Y511" i="1"/>
  <c r="W511" i="1"/>
  <c r="V511" i="1"/>
  <c r="U511" i="1"/>
  <c r="T511" i="1"/>
  <c r="S511" i="1"/>
  <c r="R511" i="1"/>
  <c r="Q511" i="1"/>
  <c r="P511" i="1"/>
  <c r="O511" i="1"/>
  <c r="N511" i="1"/>
  <c r="AJ510" i="1"/>
  <c r="AI510" i="1"/>
  <c r="AH510" i="1"/>
  <c r="AG510" i="1"/>
  <c r="AF510" i="1"/>
  <c r="AE510" i="1"/>
  <c r="AD510" i="1"/>
  <c r="AK510" i="1" s="1"/>
  <c r="AB510" i="1"/>
  <c r="AA510" i="1"/>
  <c r="Z510" i="1"/>
  <c r="Y510" i="1"/>
  <c r="W510" i="1"/>
  <c r="V510" i="1"/>
  <c r="U510" i="1"/>
  <c r="T510" i="1"/>
  <c r="S510" i="1"/>
  <c r="R510" i="1"/>
  <c r="Q510" i="1"/>
  <c r="P510" i="1"/>
  <c r="O510" i="1"/>
  <c r="N510" i="1"/>
  <c r="AJ509" i="1"/>
  <c r="AI509" i="1"/>
  <c r="AH509" i="1"/>
  <c r="AG509" i="1"/>
  <c r="AF509" i="1"/>
  <c r="AE509" i="1"/>
  <c r="AD509" i="1"/>
  <c r="AB509" i="1"/>
  <c r="AA509" i="1"/>
  <c r="Z509" i="1"/>
  <c r="Y509" i="1"/>
  <c r="W509" i="1"/>
  <c r="V509" i="1"/>
  <c r="U509" i="1"/>
  <c r="T509" i="1"/>
  <c r="S509" i="1"/>
  <c r="R509" i="1"/>
  <c r="Q509" i="1"/>
  <c r="P509" i="1"/>
  <c r="O509" i="1"/>
  <c r="N509" i="1"/>
  <c r="AJ508" i="1"/>
  <c r="AI508" i="1"/>
  <c r="AH508" i="1"/>
  <c r="AG508" i="1"/>
  <c r="AF508" i="1"/>
  <c r="AK508" i="1" s="1"/>
  <c r="AE508" i="1"/>
  <c r="AD508" i="1"/>
  <c r="AB508" i="1"/>
  <c r="AA508" i="1"/>
  <c r="Z508" i="1"/>
  <c r="Y508" i="1"/>
  <c r="W508" i="1"/>
  <c r="V508" i="1"/>
  <c r="U508" i="1"/>
  <c r="T508" i="1"/>
  <c r="S508" i="1"/>
  <c r="R508" i="1"/>
  <c r="Q508" i="1"/>
  <c r="P508" i="1"/>
  <c r="O508" i="1"/>
  <c r="N508" i="1"/>
  <c r="AJ507" i="1"/>
  <c r="AI507" i="1"/>
  <c r="AH507" i="1"/>
  <c r="AG507" i="1"/>
  <c r="AF507" i="1"/>
  <c r="AE507" i="1"/>
  <c r="AD507" i="1"/>
  <c r="AK507" i="1" s="1"/>
  <c r="AB507" i="1"/>
  <c r="AA507" i="1"/>
  <c r="Z507" i="1"/>
  <c r="Y507" i="1"/>
  <c r="W507" i="1"/>
  <c r="V507" i="1"/>
  <c r="U507" i="1"/>
  <c r="T507" i="1"/>
  <c r="S507" i="1"/>
  <c r="R507" i="1"/>
  <c r="Q507" i="1"/>
  <c r="P507" i="1"/>
  <c r="O507" i="1"/>
  <c r="N507" i="1"/>
  <c r="AJ506" i="1"/>
  <c r="AI506" i="1"/>
  <c r="AH506" i="1"/>
  <c r="AG506" i="1"/>
  <c r="AF506" i="1"/>
  <c r="AE506" i="1"/>
  <c r="AD506" i="1"/>
  <c r="AB506" i="1"/>
  <c r="AA506" i="1"/>
  <c r="Z506" i="1"/>
  <c r="Y506" i="1"/>
  <c r="W506" i="1"/>
  <c r="V506" i="1"/>
  <c r="U506" i="1"/>
  <c r="T506" i="1"/>
  <c r="S506" i="1"/>
  <c r="R506" i="1"/>
  <c r="Q506" i="1"/>
  <c r="P506" i="1"/>
  <c r="O506" i="1"/>
  <c r="N506" i="1"/>
  <c r="AJ505" i="1"/>
  <c r="AI505" i="1"/>
  <c r="AH505" i="1"/>
  <c r="AG505" i="1"/>
  <c r="AF505" i="1"/>
  <c r="AE505" i="1"/>
  <c r="AD505" i="1"/>
  <c r="AB505" i="1"/>
  <c r="AA505" i="1"/>
  <c r="Z505" i="1"/>
  <c r="Y505" i="1"/>
  <c r="W505" i="1"/>
  <c r="V505" i="1"/>
  <c r="U505" i="1"/>
  <c r="T505" i="1"/>
  <c r="S505" i="1"/>
  <c r="R505" i="1"/>
  <c r="Q505" i="1"/>
  <c r="P505" i="1"/>
  <c r="O505" i="1"/>
  <c r="N505" i="1"/>
  <c r="AJ504" i="1"/>
  <c r="AI504" i="1"/>
  <c r="AH504" i="1"/>
  <c r="AG504" i="1"/>
  <c r="AF504" i="1"/>
  <c r="AK504" i="1" s="1"/>
  <c r="AE504" i="1"/>
  <c r="AD504" i="1"/>
  <c r="AB504" i="1"/>
  <c r="AA504" i="1"/>
  <c r="Z504" i="1"/>
  <c r="Y504" i="1"/>
  <c r="W504" i="1"/>
  <c r="V504" i="1"/>
  <c r="U504" i="1"/>
  <c r="T504" i="1"/>
  <c r="S504" i="1"/>
  <c r="R504" i="1"/>
  <c r="Q504" i="1"/>
  <c r="P504" i="1"/>
  <c r="O504" i="1"/>
  <c r="N504" i="1"/>
  <c r="AJ503" i="1"/>
  <c r="AI503" i="1"/>
  <c r="AH503" i="1"/>
  <c r="AG503" i="1"/>
  <c r="AF503" i="1"/>
  <c r="AE503" i="1"/>
  <c r="AD503" i="1"/>
  <c r="AB503" i="1"/>
  <c r="AA503" i="1"/>
  <c r="Z503" i="1"/>
  <c r="Y503" i="1"/>
  <c r="W503" i="1"/>
  <c r="V503" i="1"/>
  <c r="U503" i="1"/>
  <c r="T503" i="1"/>
  <c r="S503" i="1"/>
  <c r="R503" i="1"/>
  <c r="Q503" i="1"/>
  <c r="P503" i="1"/>
  <c r="O503" i="1"/>
  <c r="N503" i="1"/>
  <c r="AJ502" i="1"/>
  <c r="AI502" i="1"/>
  <c r="AH502" i="1"/>
  <c r="AG502" i="1"/>
  <c r="AF502" i="1"/>
  <c r="AE502" i="1"/>
  <c r="AD502" i="1"/>
  <c r="AB502" i="1"/>
  <c r="AA502" i="1"/>
  <c r="Z502" i="1"/>
  <c r="Y502" i="1"/>
  <c r="W502" i="1"/>
  <c r="V502" i="1"/>
  <c r="U502" i="1"/>
  <c r="T502" i="1"/>
  <c r="S502" i="1"/>
  <c r="R502" i="1"/>
  <c r="Q502" i="1"/>
  <c r="P502" i="1"/>
  <c r="O502" i="1"/>
  <c r="N502" i="1"/>
  <c r="AJ501" i="1"/>
  <c r="AI501" i="1"/>
  <c r="AH501" i="1"/>
  <c r="AG501" i="1"/>
  <c r="AF501" i="1"/>
  <c r="AK501" i="1" s="1"/>
  <c r="AE501" i="1"/>
  <c r="AD501" i="1"/>
  <c r="AB501" i="1"/>
  <c r="AA501" i="1"/>
  <c r="Z501" i="1"/>
  <c r="Y501" i="1"/>
  <c r="W501" i="1"/>
  <c r="V501" i="1"/>
  <c r="U501" i="1"/>
  <c r="T501" i="1"/>
  <c r="S501" i="1"/>
  <c r="R501" i="1"/>
  <c r="Q501" i="1"/>
  <c r="P501" i="1"/>
  <c r="O501" i="1"/>
  <c r="N501" i="1"/>
  <c r="AJ500" i="1"/>
  <c r="AI500" i="1"/>
  <c r="AH500" i="1"/>
  <c r="AG500" i="1"/>
  <c r="AF500" i="1"/>
  <c r="AE500" i="1"/>
  <c r="AD500" i="1"/>
  <c r="AB500" i="1"/>
  <c r="AA500" i="1"/>
  <c r="Z500" i="1"/>
  <c r="Y500" i="1"/>
  <c r="W500" i="1"/>
  <c r="V500" i="1"/>
  <c r="U500" i="1"/>
  <c r="T500" i="1"/>
  <c r="S500" i="1"/>
  <c r="R500" i="1"/>
  <c r="Q500" i="1"/>
  <c r="P500" i="1"/>
  <c r="O500" i="1"/>
  <c r="N500" i="1"/>
  <c r="AJ499" i="1"/>
  <c r="AI499" i="1"/>
  <c r="AH499" i="1"/>
  <c r="AG499" i="1"/>
  <c r="AF499" i="1"/>
  <c r="AK499" i="1" s="1"/>
  <c r="AE499" i="1"/>
  <c r="AD499" i="1"/>
  <c r="AB499" i="1"/>
  <c r="AA499" i="1"/>
  <c r="Z499" i="1"/>
  <c r="Y499" i="1"/>
  <c r="W499" i="1"/>
  <c r="V499" i="1"/>
  <c r="U499" i="1"/>
  <c r="T499" i="1"/>
  <c r="S499" i="1"/>
  <c r="R499" i="1"/>
  <c r="Q499" i="1"/>
  <c r="P499" i="1"/>
  <c r="O499" i="1"/>
  <c r="N499" i="1"/>
  <c r="AJ498" i="1"/>
  <c r="AI498" i="1"/>
  <c r="AH498" i="1"/>
  <c r="AG498" i="1"/>
  <c r="AF498" i="1"/>
  <c r="AK498" i="1" s="1"/>
  <c r="AE498" i="1"/>
  <c r="AD498" i="1"/>
  <c r="AB498" i="1"/>
  <c r="AA498" i="1"/>
  <c r="Z498" i="1"/>
  <c r="Y498" i="1"/>
  <c r="W498" i="1"/>
  <c r="V498" i="1"/>
  <c r="U498" i="1"/>
  <c r="T498" i="1"/>
  <c r="S498" i="1"/>
  <c r="R498" i="1"/>
  <c r="Q498" i="1"/>
  <c r="P498" i="1"/>
  <c r="O498" i="1"/>
  <c r="N498" i="1"/>
  <c r="AK497" i="1"/>
  <c r="AJ497" i="1"/>
  <c r="AI497" i="1"/>
  <c r="AH497" i="1"/>
  <c r="AG497" i="1"/>
  <c r="AF497" i="1"/>
  <c r="AE497" i="1"/>
  <c r="AD497" i="1"/>
  <c r="AB497" i="1"/>
  <c r="AA497" i="1"/>
  <c r="Z497" i="1"/>
  <c r="Y497" i="1"/>
  <c r="W497" i="1"/>
  <c r="V497" i="1"/>
  <c r="U497" i="1"/>
  <c r="T497" i="1"/>
  <c r="S497" i="1"/>
  <c r="R497" i="1"/>
  <c r="Q497" i="1"/>
  <c r="P497" i="1"/>
  <c r="O497" i="1"/>
  <c r="N497" i="1"/>
  <c r="AJ496" i="1"/>
  <c r="AI496" i="1"/>
  <c r="AH496" i="1"/>
  <c r="AG496" i="1"/>
  <c r="AF496" i="1"/>
  <c r="AE496" i="1"/>
  <c r="AD496" i="1"/>
  <c r="AB496" i="1"/>
  <c r="AA496" i="1"/>
  <c r="Z496" i="1"/>
  <c r="Y496" i="1"/>
  <c r="W496" i="1"/>
  <c r="V496" i="1"/>
  <c r="U496" i="1"/>
  <c r="T496" i="1"/>
  <c r="S496" i="1"/>
  <c r="R496" i="1"/>
  <c r="Q496" i="1"/>
  <c r="P496" i="1"/>
  <c r="O496" i="1"/>
  <c r="N496" i="1"/>
  <c r="AJ495" i="1"/>
  <c r="AI495" i="1"/>
  <c r="AH495" i="1"/>
  <c r="AG495" i="1"/>
  <c r="AF495" i="1"/>
  <c r="AK495" i="1" s="1"/>
  <c r="AE495" i="1"/>
  <c r="AD495" i="1"/>
  <c r="AB495" i="1"/>
  <c r="AA495" i="1"/>
  <c r="Z495" i="1"/>
  <c r="Y495" i="1"/>
  <c r="W495" i="1"/>
  <c r="V495" i="1"/>
  <c r="U495" i="1"/>
  <c r="T495" i="1"/>
  <c r="S495" i="1"/>
  <c r="R495" i="1"/>
  <c r="Q495" i="1"/>
  <c r="P495" i="1"/>
  <c r="O495" i="1"/>
  <c r="N495" i="1"/>
  <c r="AJ494" i="1"/>
  <c r="AI494" i="1"/>
  <c r="AH494" i="1"/>
  <c r="AG494" i="1"/>
  <c r="AF494" i="1"/>
  <c r="AK494" i="1" s="1"/>
  <c r="AE494" i="1"/>
  <c r="AD494" i="1"/>
  <c r="AB494" i="1"/>
  <c r="AA494" i="1"/>
  <c r="Z494" i="1"/>
  <c r="Y494" i="1"/>
  <c r="W494" i="1"/>
  <c r="V494" i="1"/>
  <c r="U494" i="1"/>
  <c r="T494" i="1"/>
  <c r="S494" i="1"/>
  <c r="R494" i="1"/>
  <c r="Q494" i="1"/>
  <c r="P494" i="1"/>
  <c r="O494" i="1"/>
  <c r="N494" i="1"/>
  <c r="AK493" i="1"/>
  <c r="AJ493" i="1"/>
  <c r="AI493" i="1"/>
  <c r="AH493" i="1"/>
  <c r="AG493" i="1"/>
  <c r="AF493" i="1"/>
  <c r="AE493" i="1"/>
  <c r="AD493" i="1"/>
  <c r="AB493" i="1"/>
  <c r="AA493" i="1"/>
  <c r="Z493" i="1"/>
  <c r="Y493" i="1"/>
  <c r="W493" i="1"/>
  <c r="V493" i="1"/>
  <c r="U493" i="1"/>
  <c r="T493" i="1"/>
  <c r="S493" i="1"/>
  <c r="R493" i="1"/>
  <c r="Q493" i="1"/>
  <c r="P493" i="1"/>
  <c r="O493" i="1"/>
  <c r="N493" i="1"/>
  <c r="AJ492" i="1"/>
  <c r="AI492" i="1"/>
  <c r="AH492" i="1"/>
  <c r="AG492" i="1"/>
  <c r="AF492" i="1"/>
  <c r="AE492" i="1"/>
  <c r="AD492" i="1"/>
  <c r="AB492" i="1"/>
  <c r="AA492" i="1"/>
  <c r="Z492" i="1"/>
  <c r="Y492" i="1"/>
  <c r="W492" i="1"/>
  <c r="V492" i="1"/>
  <c r="U492" i="1"/>
  <c r="T492" i="1"/>
  <c r="S492" i="1"/>
  <c r="R492" i="1"/>
  <c r="Q492" i="1"/>
  <c r="P492" i="1"/>
  <c r="O492" i="1"/>
  <c r="N492" i="1"/>
  <c r="AJ491" i="1"/>
  <c r="AI491" i="1"/>
  <c r="AH491" i="1"/>
  <c r="AG491" i="1"/>
  <c r="AF491" i="1"/>
  <c r="AE491" i="1"/>
  <c r="AD491" i="1"/>
  <c r="AK491" i="1" s="1"/>
  <c r="AB491" i="1"/>
  <c r="AA491" i="1"/>
  <c r="Z491" i="1"/>
  <c r="Y491" i="1"/>
  <c r="W491" i="1"/>
  <c r="V491" i="1"/>
  <c r="U491" i="1"/>
  <c r="T491" i="1"/>
  <c r="S491" i="1"/>
  <c r="R491" i="1"/>
  <c r="Q491" i="1"/>
  <c r="P491" i="1"/>
  <c r="O491" i="1"/>
  <c r="N491" i="1"/>
  <c r="AJ490" i="1"/>
  <c r="AI490" i="1"/>
  <c r="AH490" i="1"/>
  <c r="AG490" i="1"/>
  <c r="AF490" i="1"/>
  <c r="AE490" i="1"/>
  <c r="AD490" i="1"/>
  <c r="AB490" i="1"/>
  <c r="AA490" i="1"/>
  <c r="Z490" i="1"/>
  <c r="Y490" i="1"/>
  <c r="W490" i="1"/>
  <c r="V490" i="1"/>
  <c r="U490" i="1"/>
  <c r="T490" i="1"/>
  <c r="S490" i="1"/>
  <c r="R490" i="1"/>
  <c r="Q490" i="1"/>
  <c r="P490" i="1"/>
  <c r="O490" i="1"/>
  <c r="N490" i="1"/>
  <c r="AJ489" i="1"/>
  <c r="AI489" i="1"/>
  <c r="AH489" i="1"/>
  <c r="AG489" i="1"/>
  <c r="AF489" i="1"/>
  <c r="AE489" i="1"/>
  <c r="AD489" i="1"/>
  <c r="AB489" i="1"/>
  <c r="AA489" i="1"/>
  <c r="Z489" i="1"/>
  <c r="Y489" i="1"/>
  <c r="W489" i="1"/>
  <c r="V489" i="1"/>
  <c r="U489" i="1"/>
  <c r="T489" i="1"/>
  <c r="S489" i="1"/>
  <c r="R489" i="1"/>
  <c r="Q489" i="1"/>
  <c r="P489" i="1"/>
  <c r="O489" i="1"/>
  <c r="N489" i="1"/>
  <c r="AJ488" i="1"/>
  <c r="AI488" i="1"/>
  <c r="AH488" i="1"/>
  <c r="AG488" i="1"/>
  <c r="AF488" i="1"/>
  <c r="AK488" i="1" s="1"/>
  <c r="AE488" i="1"/>
  <c r="AD488" i="1"/>
  <c r="AB488" i="1"/>
  <c r="AA488" i="1"/>
  <c r="Z488" i="1"/>
  <c r="Y488" i="1"/>
  <c r="W488" i="1"/>
  <c r="V488" i="1"/>
  <c r="U488" i="1"/>
  <c r="T488" i="1"/>
  <c r="S488" i="1"/>
  <c r="R488" i="1"/>
  <c r="Q488" i="1"/>
  <c r="P488" i="1"/>
  <c r="O488" i="1"/>
  <c r="N488" i="1"/>
  <c r="AK487" i="1"/>
  <c r="AJ487" i="1"/>
  <c r="AI487" i="1"/>
  <c r="AH487" i="1"/>
  <c r="AG487" i="1"/>
  <c r="AF487" i="1"/>
  <c r="AE487" i="1"/>
  <c r="AD487" i="1"/>
  <c r="AB487" i="1"/>
  <c r="AA487" i="1"/>
  <c r="Z487" i="1"/>
  <c r="Y487" i="1"/>
  <c r="W487" i="1"/>
  <c r="V487" i="1"/>
  <c r="U487" i="1"/>
  <c r="T487" i="1"/>
  <c r="S487" i="1"/>
  <c r="R487" i="1"/>
  <c r="Q487" i="1"/>
  <c r="P487" i="1"/>
  <c r="O487" i="1"/>
  <c r="N487" i="1"/>
  <c r="AJ486" i="1"/>
  <c r="AI486" i="1"/>
  <c r="AH486" i="1"/>
  <c r="AG486" i="1"/>
  <c r="AF486" i="1"/>
  <c r="AE486" i="1"/>
  <c r="AD486" i="1"/>
  <c r="AB486" i="1"/>
  <c r="AA486" i="1"/>
  <c r="Z486" i="1"/>
  <c r="Y486" i="1"/>
  <c r="W486" i="1"/>
  <c r="V486" i="1"/>
  <c r="U486" i="1"/>
  <c r="T486" i="1"/>
  <c r="S486" i="1"/>
  <c r="R486" i="1"/>
  <c r="Q486" i="1"/>
  <c r="P486" i="1"/>
  <c r="O486" i="1"/>
  <c r="N486" i="1"/>
  <c r="AJ485" i="1"/>
  <c r="AI485" i="1"/>
  <c r="AH485" i="1"/>
  <c r="AG485" i="1"/>
  <c r="AF485" i="1"/>
  <c r="AE485" i="1"/>
  <c r="AD485" i="1"/>
  <c r="AB485" i="1"/>
  <c r="AA485" i="1"/>
  <c r="Z485" i="1"/>
  <c r="Y485" i="1"/>
  <c r="W485" i="1"/>
  <c r="V485" i="1"/>
  <c r="U485" i="1"/>
  <c r="T485" i="1"/>
  <c r="S485" i="1"/>
  <c r="R485" i="1"/>
  <c r="Q485" i="1"/>
  <c r="P485" i="1"/>
  <c r="O485" i="1"/>
  <c r="N485" i="1"/>
  <c r="AJ484" i="1"/>
  <c r="AI484" i="1"/>
  <c r="AH484" i="1"/>
  <c r="AG484" i="1"/>
  <c r="AF484" i="1"/>
  <c r="AE484" i="1"/>
  <c r="AD484" i="1"/>
  <c r="AB484" i="1"/>
  <c r="AA484" i="1"/>
  <c r="Z484" i="1"/>
  <c r="Y484" i="1"/>
  <c r="W484" i="1"/>
  <c r="V484" i="1"/>
  <c r="U484" i="1"/>
  <c r="T484" i="1"/>
  <c r="S484" i="1"/>
  <c r="R484" i="1"/>
  <c r="Q484" i="1"/>
  <c r="P484" i="1"/>
  <c r="O484" i="1"/>
  <c r="N484" i="1"/>
  <c r="AJ483" i="1"/>
  <c r="AI483" i="1"/>
  <c r="AH483" i="1"/>
  <c r="AG483" i="1"/>
  <c r="AF483" i="1"/>
  <c r="AK483" i="1" s="1"/>
  <c r="AE483" i="1"/>
  <c r="AD483" i="1"/>
  <c r="AB483" i="1"/>
  <c r="AA483" i="1"/>
  <c r="Z483" i="1"/>
  <c r="Y483" i="1"/>
  <c r="W483" i="1"/>
  <c r="V483" i="1"/>
  <c r="U483" i="1"/>
  <c r="T483" i="1"/>
  <c r="S483" i="1"/>
  <c r="R483" i="1"/>
  <c r="Q483" i="1"/>
  <c r="P483" i="1"/>
  <c r="O483" i="1"/>
  <c r="N483" i="1"/>
  <c r="AJ482" i="1"/>
  <c r="AI482" i="1"/>
  <c r="AH482" i="1"/>
  <c r="AG482" i="1"/>
  <c r="AF482" i="1"/>
  <c r="AE482" i="1"/>
  <c r="AD482" i="1"/>
  <c r="AB482" i="1"/>
  <c r="AA482" i="1"/>
  <c r="Z482" i="1"/>
  <c r="Y482" i="1"/>
  <c r="W482" i="1"/>
  <c r="V482" i="1"/>
  <c r="U482" i="1"/>
  <c r="T482" i="1"/>
  <c r="S482" i="1"/>
  <c r="R482" i="1"/>
  <c r="Q482" i="1"/>
  <c r="P482" i="1"/>
  <c r="O482" i="1"/>
  <c r="N482" i="1"/>
  <c r="AK481" i="1"/>
  <c r="AJ481" i="1"/>
  <c r="AI481" i="1"/>
  <c r="AH481" i="1"/>
  <c r="AG481" i="1"/>
  <c r="AF481" i="1"/>
  <c r="AE481" i="1"/>
  <c r="AD481" i="1"/>
  <c r="AB481" i="1"/>
  <c r="AA481" i="1"/>
  <c r="Z481" i="1"/>
  <c r="Y481" i="1"/>
  <c r="W481" i="1"/>
  <c r="V481" i="1"/>
  <c r="U481" i="1"/>
  <c r="T481" i="1"/>
  <c r="S481" i="1"/>
  <c r="R481" i="1"/>
  <c r="Q481" i="1"/>
  <c r="P481" i="1"/>
  <c r="O481" i="1"/>
  <c r="N481" i="1"/>
  <c r="AJ480" i="1"/>
  <c r="AI480" i="1"/>
  <c r="AH480" i="1"/>
  <c r="AG480" i="1"/>
  <c r="AF480" i="1"/>
  <c r="AK480" i="1" s="1"/>
  <c r="AE480" i="1"/>
  <c r="AD480" i="1"/>
  <c r="AB480" i="1"/>
  <c r="AA480" i="1"/>
  <c r="Z480" i="1"/>
  <c r="Y480" i="1"/>
  <c r="W480" i="1"/>
  <c r="V480" i="1"/>
  <c r="U480" i="1"/>
  <c r="T480" i="1"/>
  <c r="S480" i="1"/>
  <c r="R480" i="1"/>
  <c r="Q480" i="1"/>
  <c r="P480" i="1"/>
  <c r="O480" i="1"/>
  <c r="N480" i="1"/>
  <c r="AJ479" i="1"/>
  <c r="AI479" i="1"/>
  <c r="AH479" i="1"/>
  <c r="AG479" i="1"/>
  <c r="AF479" i="1"/>
  <c r="AE479" i="1"/>
  <c r="AD479" i="1"/>
  <c r="AB479" i="1"/>
  <c r="AA479" i="1"/>
  <c r="Z479" i="1"/>
  <c r="Y479" i="1"/>
  <c r="W479" i="1"/>
  <c r="V479" i="1"/>
  <c r="U479" i="1"/>
  <c r="T479" i="1"/>
  <c r="S479" i="1"/>
  <c r="R479" i="1"/>
  <c r="Q479" i="1"/>
  <c r="P479" i="1"/>
  <c r="O479" i="1"/>
  <c r="N479" i="1"/>
  <c r="AK478" i="1"/>
  <c r="AJ478" i="1"/>
  <c r="AI478" i="1"/>
  <c r="AH478" i="1"/>
  <c r="AG478" i="1"/>
  <c r="AF478" i="1"/>
  <c r="AE478" i="1"/>
  <c r="AD478" i="1"/>
  <c r="AB478" i="1"/>
  <c r="AA478" i="1"/>
  <c r="Z478" i="1"/>
  <c r="Y478" i="1"/>
  <c r="W478" i="1"/>
  <c r="V478" i="1"/>
  <c r="U478" i="1"/>
  <c r="T478" i="1"/>
  <c r="S478" i="1"/>
  <c r="R478" i="1"/>
  <c r="Q478" i="1"/>
  <c r="P478" i="1"/>
  <c r="O478" i="1"/>
  <c r="N478" i="1"/>
  <c r="AK477" i="1"/>
  <c r="AJ477" i="1"/>
  <c r="AI477" i="1"/>
  <c r="AH477" i="1"/>
  <c r="AG477" i="1"/>
  <c r="AF477" i="1"/>
  <c r="AE477" i="1"/>
  <c r="AD477" i="1"/>
  <c r="AB477" i="1"/>
  <c r="AA477" i="1"/>
  <c r="Z477" i="1"/>
  <c r="Y477" i="1"/>
  <c r="W477" i="1"/>
  <c r="V477" i="1"/>
  <c r="U477" i="1"/>
  <c r="T477" i="1"/>
  <c r="S477" i="1"/>
  <c r="R477" i="1"/>
  <c r="Q477" i="1"/>
  <c r="P477" i="1"/>
  <c r="O477" i="1"/>
  <c r="N477" i="1"/>
  <c r="AJ476" i="1"/>
  <c r="AI476" i="1"/>
  <c r="AH476" i="1"/>
  <c r="AG476" i="1"/>
  <c r="AF476" i="1"/>
  <c r="AK476" i="1" s="1"/>
  <c r="AE476" i="1"/>
  <c r="AD476" i="1"/>
  <c r="AB476" i="1"/>
  <c r="AA476" i="1"/>
  <c r="Z476" i="1"/>
  <c r="Y476" i="1"/>
  <c r="W476" i="1"/>
  <c r="V476" i="1"/>
  <c r="U476" i="1"/>
  <c r="T476" i="1"/>
  <c r="S476" i="1"/>
  <c r="R476" i="1"/>
  <c r="Q476" i="1"/>
  <c r="P476" i="1"/>
  <c r="O476" i="1"/>
  <c r="N476" i="1"/>
  <c r="AJ475" i="1"/>
  <c r="AI475" i="1"/>
  <c r="AH475" i="1"/>
  <c r="AG475" i="1"/>
  <c r="AF475" i="1"/>
  <c r="AE475" i="1"/>
  <c r="AD475" i="1"/>
  <c r="AB475" i="1"/>
  <c r="AA475" i="1"/>
  <c r="Z475" i="1"/>
  <c r="Y475" i="1"/>
  <c r="W475" i="1"/>
  <c r="V475" i="1"/>
  <c r="U475" i="1"/>
  <c r="T475" i="1"/>
  <c r="S475" i="1"/>
  <c r="R475" i="1"/>
  <c r="Q475" i="1"/>
  <c r="P475" i="1"/>
  <c r="O475" i="1"/>
  <c r="N475" i="1"/>
  <c r="AJ474" i="1"/>
  <c r="AI474" i="1"/>
  <c r="AH474" i="1"/>
  <c r="AG474" i="1"/>
  <c r="AF474" i="1"/>
  <c r="AE474" i="1"/>
  <c r="AD474" i="1"/>
  <c r="AB474" i="1"/>
  <c r="AA474" i="1"/>
  <c r="Z474" i="1"/>
  <c r="Y474" i="1"/>
  <c r="W474" i="1"/>
  <c r="V474" i="1"/>
  <c r="U474" i="1"/>
  <c r="T474" i="1"/>
  <c r="S474" i="1"/>
  <c r="R474" i="1"/>
  <c r="Q474" i="1"/>
  <c r="P474" i="1"/>
  <c r="O474" i="1"/>
  <c r="N474" i="1"/>
  <c r="AJ473" i="1"/>
  <c r="AI473" i="1"/>
  <c r="AH473" i="1"/>
  <c r="AG473" i="1"/>
  <c r="AF473" i="1"/>
  <c r="AE473" i="1"/>
  <c r="AD473" i="1"/>
  <c r="AB473" i="1"/>
  <c r="AA473" i="1"/>
  <c r="Z473" i="1"/>
  <c r="Y473" i="1"/>
  <c r="W473" i="1"/>
  <c r="V473" i="1"/>
  <c r="U473" i="1"/>
  <c r="T473" i="1"/>
  <c r="S473" i="1"/>
  <c r="R473" i="1"/>
  <c r="Q473" i="1"/>
  <c r="P473" i="1"/>
  <c r="O473" i="1"/>
  <c r="N473" i="1"/>
  <c r="AJ472" i="1"/>
  <c r="AI472" i="1"/>
  <c r="AK472" i="1" s="1"/>
  <c r="AH472" i="1"/>
  <c r="AG472" i="1"/>
  <c r="AF472" i="1"/>
  <c r="AE472" i="1"/>
  <c r="AD472" i="1"/>
  <c r="AB472" i="1"/>
  <c r="AA472" i="1"/>
  <c r="Z472" i="1"/>
  <c r="Y472" i="1"/>
  <c r="W472" i="1"/>
  <c r="V472" i="1"/>
  <c r="U472" i="1"/>
  <c r="T472" i="1"/>
  <c r="S472" i="1"/>
  <c r="R472" i="1"/>
  <c r="Q472" i="1"/>
  <c r="P472" i="1"/>
  <c r="O472" i="1"/>
  <c r="N472" i="1"/>
  <c r="AK471" i="1"/>
  <c r="AJ471" i="1"/>
  <c r="AI471" i="1"/>
  <c r="AH471" i="1"/>
  <c r="AG471" i="1"/>
  <c r="AF471" i="1"/>
  <c r="AE471" i="1"/>
  <c r="AD471" i="1"/>
  <c r="AB471" i="1"/>
  <c r="AA471" i="1"/>
  <c r="Z471" i="1"/>
  <c r="Y471" i="1"/>
  <c r="W471" i="1"/>
  <c r="V471" i="1"/>
  <c r="U471" i="1"/>
  <c r="T471" i="1"/>
  <c r="S471" i="1"/>
  <c r="R471" i="1"/>
  <c r="Q471" i="1"/>
  <c r="P471" i="1"/>
  <c r="O471" i="1"/>
  <c r="N471" i="1"/>
  <c r="AJ470" i="1"/>
  <c r="AI470" i="1"/>
  <c r="AH470" i="1"/>
  <c r="AG470" i="1"/>
  <c r="AF470" i="1"/>
  <c r="AK470" i="1" s="1"/>
  <c r="AE470" i="1"/>
  <c r="AD470" i="1"/>
  <c r="AB470" i="1"/>
  <c r="AA470" i="1"/>
  <c r="Z470" i="1"/>
  <c r="Y470" i="1"/>
  <c r="W470" i="1"/>
  <c r="V470" i="1"/>
  <c r="U470" i="1"/>
  <c r="T470" i="1"/>
  <c r="S470" i="1"/>
  <c r="R470" i="1"/>
  <c r="Q470" i="1"/>
  <c r="P470" i="1"/>
  <c r="O470" i="1"/>
  <c r="N470" i="1"/>
  <c r="AJ469" i="1"/>
  <c r="AI469" i="1"/>
  <c r="AH469" i="1"/>
  <c r="AG469" i="1"/>
  <c r="AF469" i="1"/>
  <c r="AK469" i="1" s="1"/>
  <c r="AE469" i="1"/>
  <c r="AD469" i="1"/>
  <c r="AB469" i="1"/>
  <c r="AA469" i="1"/>
  <c r="Z469" i="1"/>
  <c r="Y469" i="1"/>
  <c r="W469" i="1"/>
  <c r="V469" i="1"/>
  <c r="U469" i="1"/>
  <c r="T469" i="1"/>
  <c r="S469" i="1"/>
  <c r="R469" i="1"/>
  <c r="Q469" i="1"/>
  <c r="P469" i="1"/>
  <c r="O469" i="1"/>
  <c r="N469" i="1"/>
  <c r="AJ468" i="1"/>
  <c r="AI468" i="1"/>
  <c r="AK468" i="1" s="1"/>
  <c r="AH468" i="1"/>
  <c r="AG468" i="1"/>
  <c r="AF468" i="1"/>
  <c r="AE468" i="1"/>
  <c r="AD468" i="1"/>
  <c r="AB468" i="1"/>
  <c r="AA468" i="1"/>
  <c r="Z468" i="1"/>
  <c r="Y468" i="1"/>
  <c r="W468" i="1"/>
  <c r="V468" i="1"/>
  <c r="U468" i="1"/>
  <c r="T468" i="1"/>
  <c r="S468" i="1"/>
  <c r="R468" i="1"/>
  <c r="Q468" i="1"/>
  <c r="P468" i="1"/>
  <c r="O468" i="1"/>
  <c r="N468" i="1"/>
  <c r="AJ467" i="1"/>
  <c r="AI467" i="1"/>
  <c r="AH467" i="1"/>
  <c r="AG467" i="1"/>
  <c r="AF467" i="1"/>
  <c r="AK467" i="1" s="1"/>
  <c r="AE467" i="1"/>
  <c r="AD467" i="1"/>
  <c r="AB467" i="1"/>
  <c r="AA467" i="1"/>
  <c r="Z467" i="1"/>
  <c r="Y467" i="1"/>
  <c r="W467" i="1"/>
  <c r="V467" i="1"/>
  <c r="U467" i="1"/>
  <c r="T467" i="1"/>
  <c r="S467" i="1"/>
  <c r="R467" i="1"/>
  <c r="Q467" i="1"/>
  <c r="P467" i="1"/>
  <c r="O467" i="1"/>
  <c r="N467" i="1"/>
  <c r="AK466" i="1"/>
  <c r="AJ466" i="1"/>
  <c r="AI466" i="1"/>
  <c r="AH466" i="1"/>
  <c r="AG466" i="1"/>
  <c r="AF466" i="1"/>
  <c r="AE466" i="1"/>
  <c r="AD466" i="1"/>
  <c r="AB466" i="1"/>
  <c r="AA466" i="1"/>
  <c r="Z466" i="1"/>
  <c r="Y466" i="1"/>
  <c r="W466" i="1"/>
  <c r="V466" i="1"/>
  <c r="U466" i="1"/>
  <c r="T466" i="1"/>
  <c r="S466" i="1"/>
  <c r="R466" i="1"/>
  <c r="Q466" i="1"/>
  <c r="P466" i="1"/>
  <c r="O466" i="1"/>
  <c r="N466" i="1"/>
  <c r="AJ465" i="1"/>
  <c r="AI465" i="1"/>
  <c r="AH465" i="1"/>
  <c r="AG465" i="1"/>
  <c r="AF465" i="1"/>
  <c r="AE465" i="1"/>
  <c r="AD465" i="1"/>
  <c r="AB465" i="1"/>
  <c r="AA465" i="1"/>
  <c r="Z465" i="1"/>
  <c r="Y465" i="1"/>
  <c r="W465" i="1"/>
  <c r="V465" i="1"/>
  <c r="U465" i="1"/>
  <c r="T465" i="1"/>
  <c r="S465" i="1"/>
  <c r="R465" i="1"/>
  <c r="Q465" i="1"/>
  <c r="P465" i="1"/>
  <c r="O465" i="1"/>
  <c r="N465" i="1"/>
  <c r="AJ464" i="1"/>
  <c r="AI464" i="1"/>
  <c r="AH464" i="1"/>
  <c r="AG464" i="1"/>
  <c r="AF464" i="1"/>
  <c r="AE464" i="1"/>
  <c r="AD464" i="1"/>
  <c r="AB464" i="1"/>
  <c r="AA464" i="1"/>
  <c r="Z464" i="1"/>
  <c r="Y464" i="1"/>
  <c r="W464" i="1"/>
  <c r="V464" i="1"/>
  <c r="U464" i="1"/>
  <c r="T464" i="1"/>
  <c r="S464" i="1"/>
  <c r="R464" i="1"/>
  <c r="Q464" i="1"/>
  <c r="P464" i="1"/>
  <c r="O464" i="1"/>
  <c r="N464" i="1"/>
  <c r="AJ463" i="1"/>
  <c r="AI463" i="1"/>
  <c r="AH463" i="1"/>
  <c r="AG463" i="1"/>
  <c r="AF463" i="1"/>
  <c r="AK463" i="1" s="1"/>
  <c r="AE463" i="1"/>
  <c r="AD463" i="1"/>
  <c r="AB463" i="1"/>
  <c r="AA463" i="1"/>
  <c r="Z463" i="1"/>
  <c r="Y463" i="1"/>
  <c r="W463" i="1"/>
  <c r="V463" i="1"/>
  <c r="U463" i="1"/>
  <c r="T463" i="1"/>
  <c r="S463" i="1"/>
  <c r="R463" i="1"/>
  <c r="Q463" i="1"/>
  <c r="P463" i="1"/>
  <c r="O463" i="1"/>
  <c r="N463" i="1"/>
  <c r="AJ462" i="1"/>
  <c r="AI462" i="1"/>
  <c r="AH462" i="1"/>
  <c r="AG462" i="1"/>
  <c r="AF462" i="1"/>
  <c r="AE462" i="1"/>
  <c r="AD462" i="1"/>
  <c r="AB462" i="1"/>
  <c r="AA462" i="1"/>
  <c r="Z462" i="1"/>
  <c r="Y462" i="1"/>
  <c r="W462" i="1"/>
  <c r="V462" i="1"/>
  <c r="U462" i="1"/>
  <c r="T462" i="1"/>
  <c r="S462" i="1"/>
  <c r="R462" i="1"/>
  <c r="Q462" i="1"/>
  <c r="P462" i="1"/>
  <c r="O462" i="1"/>
  <c r="N462" i="1"/>
  <c r="AJ461" i="1"/>
  <c r="AI461" i="1"/>
  <c r="AH461" i="1"/>
  <c r="AG461" i="1"/>
  <c r="AF461" i="1"/>
  <c r="AE461" i="1"/>
  <c r="AD461" i="1"/>
  <c r="AB461" i="1"/>
  <c r="AA461" i="1"/>
  <c r="Z461" i="1"/>
  <c r="Y461" i="1"/>
  <c r="W461" i="1"/>
  <c r="V461" i="1"/>
  <c r="U461" i="1"/>
  <c r="T461" i="1"/>
  <c r="S461" i="1"/>
  <c r="R461" i="1"/>
  <c r="Q461" i="1"/>
  <c r="P461" i="1"/>
  <c r="O461" i="1"/>
  <c r="N461" i="1"/>
  <c r="AK460" i="1"/>
  <c r="AJ460" i="1"/>
  <c r="AI460" i="1"/>
  <c r="AH460" i="1"/>
  <c r="AG460" i="1"/>
  <c r="AF460" i="1"/>
  <c r="AE460" i="1"/>
  <c r="AD460" i="1"/>
  <c r="AB460" i="1"/>
  <c r="AA460" i="1"/>
  <c r="Z460" i="1"/>
  <c r="Y460" i="1"/>
  <c r="W460" i="1"/>
  <c r="V460" i="1"/>
  <c r="U460" i="1"/>
  <c r="T460" i="1"/>
  <c r="S460" i="1"/>
  <c r="R460" i="1"/>
  <c r="Q460" i="1"/>
  <c r="P460" i="1"/>
  <c r="O460" i="1"/>
  <c r="N460" i="1"/>
  <c r="AJ459" i="1"/>
  <c r="AI459" i="1"/>
  <c r="AH459" i="1"/>
  <c r="AG459" i="1"/>
  <c r="AF459" i="1"/>
  <c r="AE459" i="1"/>
  <c r="AD459" i="1"/>
  <c r="AK459" i="1" s="1"/>
  <c r="AB459" i="1"/>
  <c r="AA459" i="1"/>
  <c r="Z459" i="1"/>
  <c r="Y459" i="1"/>
  <c r="W459" i="1"/>
  <c r="V459" i="1"/>
  <c r="U459" i="1"/>
  <c r="T459" i="1"/>
  <c r="S459" i="1"/>
  <c r="R459" i="1"/>
  <c r="Q459" i="1"/>
  <c r="P459" i="1"/>
  <c r="O459" i="1"/>
  <c r="N459" i="1"/>
  <c r="AK458" i="1"/>
  <c r="AJ458" i="1"/>
  <c r="AI458" i="1"/>
  <c r="AH458" i="1"/>
  <c r="AG458" i="1"/>
  <c r="AF458" i="1"/>
  <c r="AE458" i="1"/>
  <c r="AD458" i="1"/>
  <c r="AB458" i="1"/>
  <c r="AA458" i="1"/>
  <c r="Z458" i="1"/>
  <c r="Y458" i="1"/>
  <c r="W458" i="1"/>
  <c r="V458" i="1"/>
  <c r="U458" i="1"/>
  <c r="T458" i="1"/>
  <c r="S458" i="1"/>
  <c r="R458" i="1"/>
  <c r="Q458" i="1"/>
  <c r="P458" i="1"/>
  <c r="O458" i="1"/>
  <c r="N458" i="1"/>
  <c r="AJ457" i="1"/>
  <c r="AI457" i="1"/>
  <c r="AH457" i="1"/>
  <c r="AG457" i="1"/>
  <c r="AF457" i="1"/>
  <c r="AE457" i="1"/>
  <c r="AD457" i="1"/>
  <c r="AB457" i="1"/>
  <c r="AA457" i="1"/>
  <c r="Z457" i="1"/>
  <c r="Y457" i="1"/>
  <c r="W457" i="1"/>
  <c r="V457" i="1"/>
  <c r="U457" i="1"/>
  <c r="T457" i="1"/>
  <c r="S457" i="1"/>
  <c r="R457" i="1"/>
  <c r="Q457" i="1"/>
  <c r="P457" i="1"/>
  <c r="O457" i="1"/>
  <c r="N457" i="1"/>
  <c r="AJ456" i="1"/>
  <c r="AI456" i="1"/>
  <c r="AH456" i="1"/>
  <c r="AG456" i="1"/>
  <c r="AF456" i="1"/>
  <c r="AK456" i="1" s="1"/>
  <c r="AE456" i="1"/>
  <c r="AD456" i="1"/>
  <c r="AB456" i="1"/>
  <c r="AA456" i="1"/>
  <c r="Z456" i="1"/>
  <c r="Y456" i="1"/>
  <c r="W456" i="1"/>
  <c r="V456" i="1"/>
  <c r="U456" i="1"/>
  <c r="T456" i="1"/>
  <c r="S456" i="1"/>
  <c r="R456" i="1"/>
  <c r="Q456" i="1"/>
  <c r="P456" i="1"/>
  <c r="O456" i="1"/>
  <c r="N456" i="1"/>
  <c r="AK455" i="1"/>
  <c r="AJ455" i="1"/>
  <c r="AI455" i="1"/>
  <c r="AH455" i="1"/>
  <c r="AG455" i="1"/>
  <c r="AF455" i="1"/>
  <c r="AE455" i="1"/>
  <c r="AD455" i="1"/>
  <c r="AB455" i="1"/>
  <c r="AA455" i="1"/>
  <c r="Z455" i="1"/>
  <c r="Y455" i="1"/>
  <c r="W455" i="1"/>
  <c r="V455" i="1"/>
  <c r="U455" i="1"/>
  <c r="T455" i="1"/>
  <c r="S455" i="1"/>
  <c r="R455" i="1"/>
  <c r="Q455" i="1"/>
  <c r="P455" i="1"/>
  <c r="O455" i="1"/>
  <c r="N455" i="1"/>
  <c r="AJ454" i="1"/>
  <c r="AI454" i="1"/>
  <c r="AH454" i="1"/>
  <c r="AG454" i="1"/>
  <c r="AF454" i="1"/>
  <c r="AE454" i="1"/>
  <c r="AD454" i="1"/>
  <c r="AB454" i="1"/>
  <c r="AA454" i="1"/>
  <c r="Z454" i="1"/>
  <c r="Y454" i="1"/>
  <c r="W454" i="1"/>
  <c r="V454" i="1"/>
  <c r="U454" i="1"/>
  <c r="T454" i="1"/>
  <c r="S454" i="1"/>
  <c r="R454" i="1"/>
  <c r="Q454" i="1"/>
  <c r="P454" i="1"/>
  <c r="O454" i="1"/>
  <c r="N454" i="1"/>
  <c r="AK453" i="1"/>
  <c r="AJ453" i="1"/>
  <c r="AI453" i="1"/>
  <c r="AH453" i="1"/>
  <c r="AG453" i="1"/>
  <c r="AF453" i="1"/>
  <c r="AE453" i="1"/>
  <c r="AD453" i="1"/>
  <c r="AB453" i="1"/>
  <c r="AA453" i="1"/>
  <c r="Z453" i="1"/>
  <c r="Y453" i="1"/>
  <c r="W453" i="1"/>
  <c r="V453" i="1"/>
  <c r="U453" i="1"/>
  <c r="T453" i="1"/>
  <c r="S453" i="1"/>
  <c r="R453" i="1"/>
  <c r="Q453" i="1"/>
  <c r="P453" i="1"/>
  <c r="O453" i="1"/>
  <c r="N453" i="1"/>
  <c r="AJ452" i="1"/>
  <c r="AI452" i="1"/>
  <c r="AH452" i="1"/>
  <c r="AG452" i="1"/>
  <c r="AF452" i="1"/>
  <c r="AE452" i="1"/>
  <c r="AD452" i="1"/>
  <c r="AK452" i="1" s="1"/>
  <c r="AB452" i="1"/>
  <c r="AA452" i="1"/>
  <c r="Z452" i="1"/>
  <c r="Y452" i="1"/>
  <c r="W452" i="1"/>
  <c r="V452" i="1"/>
  <c r="U452" i="1"/>
  <c r="T452" i="1"/>
  <c r="S452" i="1"/>
  <c r="R452" i="1"/>
  <c r="Q452" i="1"/>
  <c r="P452" i="1"/>
  <c r="O452" i="1"/>
  <c r="N452" i="1"/>
  <c r="AJ451" i="1"/>
  <c r="AI451" i="1"/>
  <c r="AH451" i="1"/>
  <c r="AG451" i="1"/>
  <c r="AF451" i="1"/>
  <c r="AE451" i="1"/>
  <c r="AD451" i="1"/>
  <c r="AB451" i="1"/>
  <c r="AA451" i="1"/>
  <c r="Z451" i="1"/>
  <c r="Y451" i="1"/>
  <c r="W451" i="1"/>
  <c r="V451" i="1"/>
  <c r="U451" i="1"/>
  <c r="T451" i="1"/>
  <c r="S451" i="1"/>
  <c r="R451" i="1"/>
  <c r="Q451" i="1"/>
  <c r="P451" i="1"/>
  <c r="O451" i="1"/>
  <c r="N451" i="1"/>
  <c r="AJ450" i="1"/>
  <c r="AI450" i="1"/>
  <c r="AH450" i="1"/>
  <c r="AG450" i="1"/>
  <c r="AF450" i="1"/>
  <c r="AE450" i="1"/>
  <c r="AD450" i="1"/>
  <c r="AB450" i="1"/>
  <c r="AA450" i="1"/>
  <c r="Z450" i="1"/>
  <c r="Y450" i="1"/>
  <c r="W450" i="1"/>
  <c r="V450" i="1"/>
  <c r="U450" i="1"/>
  <c r="T450" i="1"/>
  <c r="S450" i="1"/>
  <c r="R450" i="1"/>
  <c r="Q450" i="1"/>
  <c r="P450" i="1"/>
  <c r="O450" i="1"/>
  <c r="N450" i="1"/>
  <c r="AJ449" i="1"/>
  <c r="AI449" i="1"/>
  <c r="AH449" i="1"/>
  <c r="AG449" i="1"/>
  <c r="AF449" i="1"/>
  <c r="AE449" i="1"/>
  <c r="AD449" i="1"/>
  <c r="AB449" i="1"/>
  <c r="AA449" i="1"/>
  <c r="Z449" i="1"/>
  <c r="Y449" i="1"/>
  <c r="W449" i="1"/>
  <c r="V449" i="1"/>
  <c r="U449" i="1"/>
  <c r="T449" i="1"/>
  <c r="S449" i="1"/>
  <c r="R449" i="1"/>
  <c r="Q449" i="1"/>
  <c r="P449" i="1"/>
  <c r="O449" i="1"/>
  <c r="N449" i="1"/>
  <c r="AJ448" i="1"/>
  <c r="AI448" i="1"/>
  <c r="AH448" i="1"/>
  <c r="AG448" i="1"/>
  <c r="AF448" i="1"/>
  <c r="AE448" i="1"/>
  <c r="AD448" i="1"/>
  <c r="AB448" i="1"/>
  <c r="AA448" i="1"/>
  <c r="Z448" i="1"/>
  <c r="Y448" i="1"/>
  <c r="W448" i="1"/>
  <c r="V448" i="1"/>
  <c r="U448" i="1"/>
  <c r="T448" i="1"/>
  <c r="S448" i="1"/>
  <c r="R448" i="1"/>
  <c r="Q448" i="1"/>
  <c r="P448" i="1"/>
  <c r="O448" i="1"/>
  <c r="N448" i="1"/>
  <c r="AJ447" i="1"/>
  <c r="AI447" i="1"/>
  <c r="AH447" i="1"/>
  <c r="AG447" i="1"/>
  <c r="AF447" i="1"/>
  <c r="AE447" i="1"/>
  <c r="AD447" i="1"/>
  <c r="AB447" i="1"/>
  <c r="AA447" i="1"/>
  <c r="Z447" i="1"/>
  <c r="Y447" i="1"/>
  <c r="W447" i="1"/>
  <c r="V447" i="1"/>
  <c r="U447" i="1"/>
  <c r="T447" i="1"/>
  <c r="S447" i="1"/>
  <c r="R447" i="1"/>
  <c r="Q447" i="1"/>
  <c r="P447" i="1"/>
  <c r="O447" i="1"/>
  <c r="N447" i="1"/>
  <c r="AJ446" i="1"/>
  <c r="AI446" i="1"/>
  <c r="AH446" i="1"/>
  <c r="AG446" i="1"/>
  <c r="AF446" i="1"/>
  <c r="AE446" i="1"/>
  <c r="AD446" i="1"/>
  <c r="AB446" i="1"/>
  <c r="AA446" i="1"/>
  <c r="Z446" i="1"/>
  <c r="Y446" i="1"/>
  <c r="W446" i="1"/>
  <c r="V446" i="1"/>
  <c r="U446" i="1"/>
  <c r="T446" i="1"/>
  <c r="S446" i="1"/>
  <c r="R446" i="1"/>
  <c r="Q446" i="1"/>
  <c r="P446" i="1"/>
  <c r="O446" i="1"/>
  <c r="N446" i="1"/>
  <c r="AJ445" i="1"/>
  <c r="AI445" i="1"/>
  <c r="AH445" i="1"/>
  <c r="AG445" i="1"/>
  <c r="AF445" i="1"/>
  <c r="AE445" i="1"/>
  <c r="AD445" i="1"/>
  <c r="AB445" i="1"/>
  <c r="AA445" i="1"/>
  <c r="Z445" i="1"/>
  <c r="Y445" i="1"/>
  <c r="W445" i="1"/>
  <c r="V445" i="1"/>
  <c r="U445" i="1"/>
  <c r="T445" i="1"/>
  <c r="S445" i="1"/>
  <c r="R445" i="1"/>
  <c r="Q445" i="1"/>
  <c r="P445" i="1"/>
  <c r="O445" i="1"/>
  <c r="N445" i="1"/>
  <c r="AJ444" i="1"/>
  <c r="AI444" i="1"/>
  <c r="AH444" i="1"/>
  <c r="AG444" i="1"/>
  <c r="AF444" i="1"/>
  <c r="AE444" i="1"/>
  <c r="AD444" i="1"/>
  <c r="AK444" i="1" s="1"/>
  <c r="AB444" i="1"/>
  <c r="AA444" i="1"/>
  <c r="Z444" i="1"/>
  <c r="Y444" i="1"/>
  <c r="W444" i="1"/>
  <c r="V444" i="1"/>
  <c r="U444" i="1"/>
  <c r="T444" i="1"/>
  <c r="S444" i="1"/>
  <c r="R444" i="1"/>
  <c r="Q444" i="1"/>
  <c r="P444" i="1"/>
  <c r="O444" i="1"/>
  <c r="N444" i="1"/>
  <c r="AJ443" i="1"/>
  <c r="AI443" i="1"/>
  <c r="AH443" i="1"/>
  <c r="AG443" i="1"/>
  <c r="AF443" i="1"/>
  <c r="AE443" i="1"/>
  <c r="AD443" i="1"/>
  <c r="AB443" i="1"/>
  <c r="AA443" i="1"/>
  <c r="Z443" i="1"/>
  <c r="Y443" i="1"/>
  <c r="W443" i="1"/>
  <c r="V443" i="1"/>
  <c r="U443" i="1"/>
  <c r="T443" i="1"/>
  <c r="S443" i="1"/>
  <c r="R443" i="1"/>
  <c r="Q443" i="1"/>
  <c r="P443" i="1"/>
  <c r="O443" i="1"/>
  <c r="N443" i="1"/>
  <c r="AJ442" i="1"/>
  <c r="AI442" i="1"/>
  <c r="AH442" i="1"/>
  <c r="AG442" i="1"/>
  <c r="AF442" i="1"/>
  <c r="AK442" i="1" s="1"/>
  <c r="AE442" i="1"/>
  <c r="AD442" i="1"/>
  <c r="AB442" i="1"/>
  <c r="AA442" i="1"/>
  <c r="Z442" i="1"/>
  <c r="Y442" i="1"/>
  <c r="W442" i="1"/>
  <c r="V442" i="1"/>
  <c r="U442" i="1"/>
  <c r="T442" i="1"/>
  <c r="S442" i="1"/>
  <c r="R442" i="1"/>
  <c r="Q442" i="1"/>
  <c r="P442" i="1"/>
  <c r="O442" i="1"/>
  <c r="N442" i="1"/>
  <c r="AJ441" i="1"/>
  <c r="AI441" i="1"/>
  <c r="AH441" i="1"/>
  <c r="AG441" i="1"/>
  <c r="AF441" i="1"/>
  <c r="AE441" i="1"/>
  <c r="AD441" i="1"/>
  <c r="AK441" i="1" s="1"/>
  <c r="AB441" i="1"/>
  <c r="AA441" i="1"/>
  <c r="Z441" i="1"/>
  <c r="Y441" i="1"/>
  <c r="W441" i="1"/>
  <c r="V441" i="1"/>
  <c r="U441" i="1"/>
  <c r="T441" i="1"/>
  <c r="S441" i="1"/>
  <c r="R441" i="1"/>
  <c r="Q441" i="1"/>
  <c r="P441" i="1"/>
  <c r="O441" i="1"/>
  <c r="N441" i="1"/>
  <c r="AJ440" i="1"/>
  <c r="AI440" i="1"/>
  <c r="AH440" i="1"/>
  <c r="AG440" i="1"/>
  <c r="AF440" i="1"/>
  <c r="AE440" i="1"/>
  <c r="AD440" i="1"/>
  <c r="AB440" i="1"/>
  <c r="AA440" i="1"/>
  <c r="Z440" i="1"/>
  <c r="Y440" i="1"/>
  <c r="W440" i="1"/>
  <c r="V440" i="1"/>
  <c r="U440" i="1"/>
  <c r="T440" i="1"/>
  <c r="S440" i="1"/>
  <c r="R440" i="1"/>
  <c r="Q440" i="1"/>
  <c r="P440" i="1"/>
  <c r="O440" i="1"/>
  <c r="N440" i="1"/>
  <c r="AJ439" i="1"/>
  <c r="AI439" i="1"/>
  <c r="AH439" i="1"/>
  <c r="AG439" i="1"/>
  <c r="AF439" i="1"/>
  <c r="AE439" i="1"/>
  <c r="AD439" i="1"/>
  <c r="AK439" i="1" s="1"/>
  <c r="AB439" i="1"/>
  <c r="AA439" i="1"/>
  <c r="Z439" i="1"/>
  <c r="Y439" i="1"/>
  <c r="W439" i="1"/>
  <c r="V439" i="1"/>
  <c r="U439" i="1"/>
  <c r="T439" i="1"/>
  <c r="S439" i="1"/>
  <c r="R439" i="1"/>
  <c r="Q439" i="1"/>
  <c r="P439" i="1"/>
  <c r="O439" i="1"/>
  <c r="N439" i="1"/>
  <c r="AJ438" i="1"/>
  <c r="AI438" i="1"/>
  <c r="AH438" i="1"/>
  <c r="AG438" i="1"/>
  <c r="AF438" i="1"/>
  <c r="AE438" i="1"/>
  <c r="AD438" i="1"/>
  <c r="AB438" i="1"/>
  <c r="AA438" i="1"/>
  <c r="Z438" i="1"/>
  <c r="Y438" i="1"/>
  <c r="W438" i="1"/>
  <c r="V438" i="1"/>
  <c r="U438" i="1"/>
  <c r="T438" i="1"/>
  <c r="S438" i="1"/>
  <c r="R438" i="1"/>
  <c r="Q438" i="1"/>
  <c r="P438" i="1"/>
  <c r="O438" i="1"/>
  <c r="N438" i="1"/>
  <c r="AJ437" i="1"/>
  <c r="AI437" i="1"/>
  <c r="AH437" i="1"/>
  <c r="AG437" i="1"/>
  <c r="AF437" i="1"/>
  <c r="AK437" i="1" s="1"/>
  <c r="AE437" i="1"/>
  <c r="AD437" i="1"/>
  <c r="AB437" i="1"/>
  <c r="AA437" i="1"/>
  <c r="Z437" i="1"/>
  <c r="Y437" i="1"/>
  <c r="W437" i="1"/>
  <c r="V437" i="1"/>
  <c r="U437" i="1"/>
  <c r="T437" i="1"/>
  <c r="S437" i="1"/>
  <c r="R437" i="1"/>
  <c r="Q437" i="1"/>
  <c r="P437" i="1"/>
  <c r="O437" i="1"/>
  <c r="N437" i="1"/>
  <c r="AJ436" i="1"/>
  <c r="AI436" i="1"/>
  <c r="AH436" i="1"/>
  <c r="AG436" i="1"/>
  <c r="AF436" i="1"/>
  <c r="AE436" i="1"/>
  <c r="AD436" i="1"/>
  <c r="AB436" i="1"/>
  <c r="AA436" i="1"/>
  <c r="Z436" i="1"/>
  <c r="Y436" i="1"/>
  <c r="W436" i="1"/>
  <c r="V436" i="1"/>
  <c r="U436" i="1"/>
  <c r="T436" i="1"/>
  <c r="S436" i="1"/>
  <c r="R436" i="1"/>
  <c r="Q436" i="1"/>
  <c r="P436" i="1"/>
  <c r="O436" i="1"/>
  <c r="N436" i="1"/>
  <c r="AJ435" i="1"/>
  <c r="AI435" i="1"/>
  <c r="AH435" i="1"/>
  <c r="AG435" i="1"/>
  <c r="AF435" i="1"/>
  <c r="AE435" i="1"/>
  <c r="AD435" i="1"/>
  <c r="AB435" i="1"/>
  <c r="AA435" i="1"/>
  <c r="Z435" i="1"/>
  <c r="Y435" i="1"/>
  <c r="W435" i="1"/>
  <c r="V435" i="1"/>
  <c r="U435" i="1"/>
  <c r="T435" i="1"/>
  <c r="S435" i="1"/>
  <c r="R435" i="1"/>
  <c r="Q435" i="1"/>
  <c r="P435" i="1"/>
  <c r="O435" i="1"/>
  <c r="N435" i="1"/>
  <c r="AJ434" i="1"/>
  <c r="AI434" i="1"/>
  <c r="AH434" i="1"/>
  <c r="AG434" i="1"/>
  <c r="AF434" i="1"/>
  <c r="AK434" i="1" s="1"/>
  <c r="AE434" i="1"/>
  <c r="AD434" i="1"/>
  <c r="AB434" i="1"/>
  <c r="AA434" i="1"/>
  <c r="Z434" i="1"/>
  <c r="Y434" i="1"/>
  <c r="W434" i="1"/>
  <c r="V434" i="1"/>
  <c r="U434" i="1"/>
  <c r="T434" i="1"/>
  <c r="S434" i="1"/>
  <c r="R434" i="1"/>
  <c r="Q434" i="1"/>
  <c r="P434" i="1"/>
  <c r="O434" i="1"/>
  <c r="N434" i="1"/>
  <c r="AJ433" i="1"/>
  <c r="AI433" i="1"/>
  <c r="AH433" i="1"/>
  <c r="AG433" i="1"/>
  <c r="AF433" i="1"/>
  <c r="AK433" i="1" s="1"/>
  <c r="AE433" i="1"/>
  <c r="AD433" i="1"/>
  <c r="AB433" i="1"/>
  <c r="AA433" i="1"/>
  <c r="Z433" i="1"/>
  <c r="Y433" i="1"/>
  <c r="W433" i="1"/>
  <c r="V433" i="1"/>
  <c r="U433" i="1"/>
  <c r="T433" i="1"/>
  <c r="S433" i="1"/>
  <c r="R433" i="1"/>
  <c r="Q433" i="1"/>
  <c r="P433" i="1"/>
  <c r="O433" i="1"/>
  <c r="N433" i="1"/>
  <c r="AK432" i="1"/>
  <c r="AJ432" i="1"/>
  <c r="AI432" i="1"/>
  <c r="AH432" i="1"/>
  <c r="AG432" i="1"/>
  <c r="AF432" i="1"/>
  <c r="AE432" i="1"/>
  <c r="AD432" i="1"/>
  <c r="AB432" i="1"/>
  <c r="AA432" i="1"/>
  <c r="Z432" i="1"/>
  <c r="Y432" i="1"/>
  <c r="W432" i="1"/>
  <c r="V432" i="1"/>
  <c r="U432" i="1"/>
  <c r="T432" i="1"/>
  <c r="S432" i="1"/>
  <c r="R432" i="1"/>
  <c r="Q432" i="1"/>
  <c r="P432" i="1"/>
  <c r="O432" i="1"/>
  <c r="N432" i="1"/>
  <c r="AJ431" i="1"/>
  <c r="AI431" i="1"/>
  <c r="AH431" i="1"/>
  <c r="AG431" i="1"/>
  <c r="AF431" i="1"/>
  <c r="AE431" i="1"/>
  <c r="AD431" i="1"/>
  <c r="AB431" i="1"/>
  <c r="AA431" i="1"/>
  <c r="Z431" i="1"/>
  <c r="Y431" i="1"/>
  <c r="W431" i="1"/>
  <c r="V431" i="1"/>
  <c r="U431" i="1"/>
  <c r="T431" i="1"/>
  <c r="S431" i="1"/>
  <c r="R431" i="1"/>
  <c r="Q431" i="1"/>
  <c r="P431" i="1"/>
  <c r="O431" i="1"/>
  <c r="N431" i="1"/>
  <c r="AJ430" i="1"/>
  <c r="AI430" i="1"/>
  <c r="AH430" i="1"/>
  <c r="AG430" i="1"/>
  <c r="AF430" i="1"/>
  <c r="AE430" i="1"/>
  <c r="AD430" i="1"/>
  <c r="AB430" i="1"/>
  <c r="AA430" i="1"/>
  <c r="Z430" i="1"/>
  <c r="Y430" i="1"/>
  <c r="W430" i="1"/>
  <c r="V430" i="1"/>
  <c r="U430" i="1"/>
  <c r="T430" i="1"/>
  <c r="S430" i="1"/>
  <c r="R430" i="1"/>
  <c r="Q430" i="1"/>
  <c r="P430" i="1"/>
  <c r="O430" i="1"/>
  <c r="N430" i="1"/>
  <c r="AJ429" i="1"/>
  <c r="AI429" i="1"/>
  <c r="AH429" i="1"/>
  <c r="AG429" i="1"/>
  <c r="AF429" i="1"/>
  <c r="AE429" i="1"/>
  <c r="AD429" i="1"/>
  <c r="AB429" i="1"/>
  <c r="AA429" i="1"/>
  <c r="Z429" i="1"/>
  <c r="Y429" i="1"/>
  <c r="W429" i="1"/>
  <c r="V429" i="1"/>
  <c r="U429" i="1"/>
  <c r="T429" i="1"/>
  <c r="S429" i="1"/>
  <c r="R429" i="1"/>
  <c r="Q429" i="1"/>
  <c r="P429" i="1"/>
  <c r="O429" i="1"/>
  <c r="N429" i="1"/>
  <c r="AJ428" i="1"/>
  <c r="AI428" i="1"/>
  <c r="AH428" i="1"/>
  <c r="AG428" i="1"/>
  <c r="AF428" i="1"/>
  <c r="AE428" i="1"/>
  <c r="AD428" i="1"/>
  <c r="AB428" i="1"/>
  <c r="AA428" i="1"/>
  <c r="Z428" i="1"/>
  <c r="Y428" i="1"/>
  <c r="W428" i="1"/>
  <c r="V428" i="1"/>
  <c r="U428" i="1"/>
  <c r="T428" i="1"/>
  <c r="S428" i="1"/>
  <c r="R428" i="1"/>
  <c r="Q428" i="1"/>
  <c r="P428" i="1"/>
  <c r="O428" i="1"/>
  <c r="N428" i="1"/>
  <c r="AJ427" i="1"/>
  <c r="AI427" i="1"/>
  <c r="AH427" i="1"/>
  <c r="AG427" i="1"/>
  <c r="AF427" i="1"/>
  <c r="AE427" i="1"/>
  <c r="AD427" i="1"/>
  <c r="AB427" i="1"/>
  <c r="AA427" i="1"/>
  <c r="Z427" i="1"/>
  <c r="Y427" i="1"/>
  <c r="W427" i="1"/>
  <c r="V427" i="1"/>
  <c r="U427" i="1"/>
  <c r="T427" i="1"/>
  <c r="S427" i="1"/>
  <c r="R427" i="1"/>
  <c r="Q427" i="1"/>
  <c r="P427" i="1"/>
  <c r="O427" i="1"/>
  <c r="N427" i="1"/>
  <c r="AJ426" i="1"/>
  <c r="AI426" i="1"/>
  <c r="AH426" i="1"/>
  <c r="AG426" i="1"/>
  <c r="AF426" i="1"/>
  <c r="AE426" i="1"/>
  <c r="AD426" i="1"/>
  <c r="AB426" i="1"/>
  <c r="AA426" i="1"/>
  <c r="Z426" i="1"/>
  <c r="Y426" i="1"/>
  <c r="W426" i="1"/>
  <c r="V426" i="1"/>
  <c r="U426" i="1"/>
  <c r="T426" i="1"/>
  <c r="S426" i="1"/>
  <c r="R426" i="1"/>
  <c r="Q426" i="1"/>
  <c r="P426" i="1"/>
  <c r="O426" i="1"/>
  <c r="N426" i="1"/>
  <c r="AJ425" i="1"/>
  <c r="AI425" i="1"/>
  <c r="AH425" i="1"/>
  <c r="AG425" i="1"/>
  <c r="AF425" i="1"/>
  <c r="AK425" i="1" s="1"/>
  <c r="AE425" i="1"/>
  <c r="AD425" i="1"/>
  <c r="AB425" i="1"/>
  <c r="AA425" i="1"/>
  <c r="Z425" i="1"/>
  <c r="Y425" i="1"/>
  <c r="W425" i="1"/>
  <c r="V425" i="1"/>
  <c r="U425" i="1"/>
  <c r="T425" i="1"/>
  <c r="S425" i="1"/>
  <c r="R425" i="1"/>
  <c r="Q425" i="1"/>
  <c r="P425" i="1"/>
  <c r="O425" i="1"/>
  <c r="N425" i="1"/>
  <c r="AJ424" i="1"/>
  <c r="AI424" i="1"/>
  <c r="AH424" i="1"/>
  <c r="AG424" i="1"/>
  <c r="AF424" i="1"/>
  <c r="AE424" i="1"/>
  <c r="AD424" i="1"/>
  <c r="AB424" i="1"/>
  <c r="AA424" i="1"/>
  <c r="Z424" i="1"/>
  <c r="Y424" i="1"/>
  <c r="W424" i="1"/>
  <c r="V424" i="1"/>
  <c r="U424" i="1"/>
  <c r="T424" i="1"/>
  <c r="S424" i="1"/>
  <c r="R424" i="1"/>
  <c r="Q424" i="1"/>
  <c r="P424" i="1"/>
  <c r="O424" i="1"/>
  <c r="N424" i="1"/>
  <c r="AJ423" i="1"/>
  <c r="AI423" i="1"/>
  <c r="AH423" i="1"/>
  <c r="AG423" i="1"/>
  <c r="AF423" i="1"/>
  <c r="AE423" i="1"/>
  <c r="AD423" i="1"/>
  <c r="AB423" i="1"/>
  <c r="AA423" i="1"/>
  <c r="Z423" i="1"/>
  <c r="Y423" i="1"/>
  <c r="W423" i="1"/>
  <c r="V423" i="1"/>
  <c r="U423" i="1"/>
  <c r="T423" i="1"/>
  <c r="S423" i="1"/>
  <c r="R423" i="1"/>
  <c r="Q423" i="1"/>
  <c r="P423" i="1"/>
  <c r="O423" i="1"/>
  <c r="N423" i="1"/>
  <c r="AJ422" i="1"/>
  <c r="AI422" i="1"/>
  <c r="AH422" i="1"/>
  <c r="AG422" i="1"/>
  <c r="AF422" i="1"/>
  <c r="AK422" i="1" s="1"/>
  <c r="AE422" i="1"/>
  <c r="AD422" i="1"/>
  <c r="AB422" i="1"/>
  <c r="AA422" i="1"/>
  <c r="Z422" i="1"/>
  <c r="Y422" i="1"/>
  <c r="W422" i="1"/>
  <c r="V422" i="1"/>
  <c r="U422" i="1"/>
  <c r="T422" i="1"/>
  <c r="S422" i="1"/>
  <c r="R422" i="1"/>
  <c r="Q422" i="1"/>
  <c r="P422" i="1"/>
  <c r="O422" i="1"/>
  <c r="N422" i="1"/>
  <c r="AJ421" i="1"/>
  <c r="AI421" i="1"/>
  <c r="AH421" i="1"/>
  <c r="AG421" i="1"/>
  <c r="AF421" i="1"/>
  <c r="AE421" i="1"/>
  <c r="AD421" i="1"/>
  <c r="AK421" i="1" s="1"/>
  <c r="AB421" i="1"/>
  <c r="AA421" i="1"/>
  <c r="Z421" i="1"/>
  <c r="Y421" i="1"/>
  <c r="W421" i="1"/>
  <c r="V421" i="1"/>
  <c r="U421" i="1"/>
  <c r="T421" i="1"/>
  <c r="S421" i="1"/>
  <c r="R421" i="1"/>
  <c r="Q421" i="1"/>
  <c r="P421" i="1"/>
  <c r="O421" i="1"/>
  <c r="N421" i="1"/>
  <c r="AJ420" i="1"/>
  <c r="AI420" i="1"/>
  <c r="AH420" i="1"/>
  <c r="AG420" i="1"/>
  <c r="AF420" i="1"/>
  <c r="AE420" i="1"/>
  <c r="AD420" i="1"/>
  <c r="AB420" i="1"/>
  <c r="AA420" i="1"/>
  <c r="Z420" i="1"/>
  <c r="Y420" i="1"/>
  <c r="W420" i="1"/>
  <c r="V420" i="1"/>
  <c r="U420" i="1"/>
  <c r="T420" i="1"/>
  <c r="S420" i="1"/>
  <c r="R420" i="1"/>
  <c r="Q420" i="1"/>
  <c r="P420" i="1"/>
  <c r="O420" i="1"/>
  <c r="N420" i="1"/>
  <c r="AJ419" i="1"/>
  <c r="AI419" i="1"/>
  <c r="AH419" i="1"/>
  <c r="AG419" i="1"/>
  <c r="AF419" i="1"/>
  <c r="AE419" i="1"/>
  <c r="AD419" i="1"/>
  <c r="AB419" i="1"/>
  <c r="AA419" i="1"/>
  <c r="Z419" i="1"/>
  <c r="Y419" i="1"/>
  <c r="W419" i="1"/>
  <c r="V419" i="1"/>
  <c r="U419" i="1"/>
  <c r="T419" i="1"/>
  <c r="S419" i="1"/>
  <c r="R419" i="1"/>
  <c r="Q419" i="1"/>
  <c r="P419" i="1"/>
  <c r="O419" i="1"/>
  <c r="N419" i="1"/>
  <c r="AJ418" i="1"/>
  <c r="AI418" i="1"/>
  <c r="AH418" i="1"/>
  <c r="AG418" i="1"/>
  <c r="AF418" i="1"/>
  <c r="AE418" i="1"/>
  <c r="AD418" i="1"/>
  <c r="AB418" i="1"/>
  <c r="AA418" i="1"/>
  <c r="Z418" i="1"/>
  <c r="Y418" i="1"/>
  <c r="W418" i="1"/>
  <c r="V418" i="1"/>
  <c r="U418" i="1"/>
  <c r="T418" i="1"/>
  <c r="S418" i="1"/>
  <c r="R418" i="1"/>
  <c r="Q418" i="1"/>
  <c r="P418" i="1"/>
  <c r="O418" i="1"/>
  <c r="N418" i="1"/>
  <c r="AK417" i="1"/>
  <c r="AJ417" i="1"/>
  <c r="AI417" i="1"/>
  <c r="AH417" i="1"/>
  <c r="AG417" i="1"/>
  <c r="AF417" i="1"/>
  <c r="AE417" i="1"/>
  <c r="AD417" i="1"/>
  <c r="AB417" i="1"/>
  <c r="AA417" i="1"/>
  <c r="Z417" i="1"/>
  <c r="Y417" i="1"/>
  <c r="W417" i="1"/>
  <c r="V417" i="1"/>
  <c r="U417" i="1"/>
  <c r="T417" i="1"/>
  <c r="S417" i="1"/>
  <c r="R417" i="1"/>
  <c r="Q417" i="1"/>
  <c r="P417" i="1"/>
  <c r="O417" i="1"/>
  <c r="N417" i="1"/>
  <c r="AK416" i="1"/>
  <c r="AJ416" i="1"/>
  <c r="AI416" i="1"/>
  <c r="AH416" i="1"/>
  <c r="AG416" i="1"/>
  <c r="AF416" i="1"/>
  <c r="AE416" i="1"/>
  <c r="AD416" i="1"/>
  <c r="AB416" i="1"/>
  <c r="AA416" i="1"/>
  <c r="Z416" i="1"/>
  <c r="Y416" i="1"/>
  <c r="W416" i="1"/>
  <c r="V416" i="1"/>
  <c r="U416" i="1"/>
  <c r="T416" i="1"/>
  <c r="S416" i="1"/>
  <c r="R416" i="1"/>
  <c r="Q416" i="1"/>
  <c r="P416" i="1"/>
  <c r="O416" i="1"/>
  <c r="N416" i="1"/>
  <c r="AJ415" i="1"/>
  <c r="AI415" i="1"/>
  <c r="AH415" i="1"/>
  <c r="AG415" i="1"/>
  <c r="AF415" i="1"/>
  <c r="AE415" i="1"/>
  <c r="AD415" i="1"/>
  <c r="AB415" i="1"/>
  <c r="AA415" i="1"/>
  <c r="Z415" i="1"/>
  <c r="Y415" i="1"/>
  <c r="W415" i="1"/>
  <c r="V415" i="1"/>
  <c r="U415" i="1"/>
  <c r="T415" i="1"/>
  <c r="S415" i="1"/>
  <c r="R415" i="1"/>
  <c r="Q415" i="1"/>
  <c r="P415" i="1"/>
  <c r="O415" i="1"/>
  <c r="N415" i="1"/>
  <c r="AJ414" i="1"/>
  <c r="AI414" i="1"/>
  <c r="AH414" i="1"/>
  <c r="AG414" i="1"/>
  <c r="AF414" i="1"/>
  <c r="AE414" i="1"/>
  <c r="AD414" i="1"/>
  <c r="AB414" i="1"/>
  <c r="AA414" i="1"/>
  <c r="Z414" i="1"/>
  <c r="Y414" i="1"/>
  <c r="W414" i="1"/>
  <c r="V414" i="1"/>
  <c r="U414" i="1"/>
  <c r="T414" i="1"/>
  <c r="S414" i="1"/>
  <c r="R414" i="1"/>
  <c r="Q414" i="1"/>
  <c r="P414" i="1"/>
  <c r="O414" i="1"/>
  <c r="N414" i="1"/>
  <c r="AJ413" i="1"/>
  <c r="AI413" i="1"/>
  <c r="AH413" i="1"/>
  <c r="AG413" i="1"/>
  <c r="AF413" i="1"/>
  <c r="AE413" i="1"/>
  <c r="AD413" i="1"/>
  <c r="AB413" i="1"/>
  <c r="AA413" i="1"/>
  <c r="Z413" i="1"/>
  <c r="Y413" i="1"/>
  <c r="W413" i="1"/>
  <c r="V413" i="1"/>
  <c r="U413" i="1"/>
  <c r="T413" i="1"/>
  <c r="S413" i="1"/>
  <c r="R413" i="1"/>
  <c r="Q413" i="1"/>
  <c r="P413" i="1"/>
  <c r="O413" i="1"/>
  <c r="N413" i="1"/>
  <c r="AJ412" i="1"/>
  <c r="AI412" i="1"/>
  <c r="AH412" i="1"/>
  <c r="AG412" i="1"/>
  <c r="AF412" i="1"/>
  <c r="AK412" i="1" s="1"/>
  <c r="AE412" i="1"/>
  <c r="AD412" i="1"/>
  <c r="AB412" i="1"/>
  <c r="AA412" i="1"/>
  <c r="Z412" i="1"/>
  <c r="Y412" i="1"/>
  <c r="W412" i="1"/>
  <c r="V412" i="1"/>
  <c r="U412" i="1"/>
  <c r="T412" i="1"/>
  <c r="S412" i="1"/>
  <c r="R412" i="1"/>
  <c r="Q412" i="1"/>
  <c r="P412" i="1"/>
  <c r="O412" i="1"/>
  <c r="N412" i="1"/>
  <c r="AJ411" i="1"/>
  <c r="AI411" i="1"/>
  <c r="AH411" i="1"/>
  <c r="AG411" i="1"/>
  <c r="AF411" i="1"/>
  <c r="AE411" i="1"/>
  <c r="AD411" i="1"/>
  <c r="AB411" i="1"/>
  <c r="AA411" i="1"/>
  <c r="Z411" i="1"/>
  <c r="Y411" i="1"/>
  <c r="W411" i="1"/>
  <c r="V411" i="1"/>
  <c r="U411" i="1"/>
  <c r="T411" i="1"/>
  <c r="S411" i="1"/>
  <c r="R411" i="1"/>
  <c r="Q411" i="1"/>
  <c r="P411" i="1"/>
  <c r="O411" i="1"/>
  <c r="N411" i="1"/>
  <c r="AJ410" i="1"/>
  <c r="AI410" i="1"/>
  <c r="AH410" i="1"/>
  <c r="AG410" i="1"/>
  <c r="AF410" i="1"/>
  <c r="AE410" i="1"/>
  <c r="AD410" i="1"/>
  <c r="AB410" i="1"/>
  <c r="AA410" i="1"/>
  <c r="Z410" i="1"/>
  <c r="Y410" i="1"/>
  <c r="W410" i="1"/>
  <c r="V410" i="1"/>
  <c r="U410" i="1"/>
  <c r="T410" i="1"/>
  <c r="S410" i="1"/>
  <c r="R410" i="1"/>
  <c r="Q410" i="1"/>
  <c r="P410" i="1"/>
  <c r="O410" i="1"/>
  <c r="N410" i="1"/>
  <c r="AJ409" i="1"/>
  <c r="AI409" i="1"/>
  <c r="AH409" i="1"/>
  <c r="AG409" i="1"/>
  <c r="AF409" i="1"/>
  <c r="AE409" i="1"/>
  <c r="AD409" i="1"/>
  <c r="AK409" i="1" s="1"/>
  <c r="AB409" i="1"/>
  <c r="AA409" i="1"/>
  <c r="Z409" i="1"/>
  <c r="Y409" i="1"/>
  <c r="W409" i="1"/>
  <c r="V409" i="1"/>
  <c r="U409" i="1"/>
  <c r="T409" i="1"/>
  <c r="S409" i="1"/>
  <c r="R409" i="1"/>
  <c r="Q409" i="1"/>
  <c r="P409" i="1"/>
  <c r="O409" i="1"/>
  <c r="N409" i="1"/>
  <c r="AK408" i="1"/>
  <c r="AJ408" i="1"/>
  <c r="AI408" i="1"/>
  <c r="AH408" i="1"/>
  <c r="AG408" i="1"/>
  <c r="AF408" i="1"/>
  <c r="AE408" i="1"/>
  <c r="AD408" i="1"/>
  <c r="AB408" i="1"/>
  <c r="AA408" i="1"/>
  <c r="Z408" i="1"/>
  <c r="Y408" i="1"/>
  <c r="W408" i="1"/>
  <c r="V408" i="1"/>
  <c r="U408" i="1"/>
  <c r="T408" i="1"/>
  <c r="S408" i="1"/>
  <c r="R408" i="1"/>
  <c r="Q408" i="1"/>
  <c r="P408" i="1"/>
  <c r="O408" i="1"/>
  <c r="N408" i="1"/>
  <c r="AJ407" i="1"/>
  <c r="AI407" i="1"/>
  <c r="AH407" i="1"/>
  <c r="AG407" i="1"/>
  <c r="AF407" i="1"/>
  <c r="AE407" i="1"/>
  <c r="AD407" i="1"/>
  <c r="AB407" i="1"/>
  <c r="AA407" i="1"/>
  <c r="Z407" i="1"/>
  <c r="Y407" i="1"/>
  <c r="W407" i="1"/>
  <c r="V407" i="1"/>
  <c r="U407" i="1"/>
  <c r="T407" i="1"/>
  <c r="S407" i="1"/>
  <c r="R407" i="1"/>
  <c r="Q407" i="1"/>
  <c r="P407" i="1"/>
  <c r="O407" i="1"/>
  <c r="N407" i="1"/>
  <c r="AJ406" i="1"/>
  <c r="AI406" i="1"/>
  <c r="AH406" i="1"/>
  <c r="AG406" i="1"/>
  <c r="AF406" i="1"/>
  <c r="AE406" i="1"/>
  <c r="AD406" i="1"/>
  <c r="AK406" i="1" s="1"/>
  <c r="AB406" i="1"/>
  <c r="AA406" i="1"/>
  <c r="Z406" i="1"/>
  <c r="Y406" i="1"/>
  <c r="W406" i="1"/>
  <c r="V406" i="1"/>
  <c r="U406" i="1"/>
  <c r="T406" i="1"/>
  <c r="S406" i="1"/>
  <c r="R406" i="1"/>
  <c r="Q406" i="1"/>
  <c r="P406" i="1"/>
  <c r="O406" i="1"/>
  <c r="N406" i="1"/>
  <c r="AJ405" i="1"/>
  <c r="AI405" i="1"/>
  <c r="AH405" i="1"/>
  <c r="AG405" i="1"/>
  <c r="AF405" i="1"/>
  <c r="AE405" i="1"/>
  <c r="AD405" i="1"/>
  <c r="AB405" i="1"/>
  <c r="AA405" i="1"/>
  <c r="Z405" i="1"/>
  <c r="Y405" i="1"/>
  <c r="W405" i="1"/>
  <c r="V405" i="1"/>
  <c r="U405" i="1"/>
  <c r="T405" i="1"/>
  <c r="S405" i="1"/>
  <c r="R405" i="1"/>
  <c r="Q405" i="1"/>
  <c r="P405" i="1"/>
  <c r="O405" i="1"/>
  <c r="N405" i="1"/>
  <c r="AJ404" i="1"/>
  <c r="AI404" i="1"/>
  <c r="AH404" i="1"/>
  <c r="AG404" i="1"/>
  <c r="AF404" i="1"/>
  <c r="AE404" i="1"/>
  <c r="AD404" i="1"/>
  <c r="AB404" i="1"/>
  <c r="AA404" i="1"/>
  <c r="Z404" i="1"/>
  <c r="Y404" i="1"/>
  <c r="W404" i="1"/>
  <c r="V404" i="1"/>
  <c r="U404" i="1"/>
  <c r="T404" i="1"/>
  <c r="S404" i="1"/>
  <c r="R404" i="1"/>
  <c r="Q404" i="1"/>
  <c r="P404" i="1"/>
  <c r="O404" i="1"/>
  <c r="N404" i="1"/>
  <c r="AK403" i="1"/>
  <c r="AJ403" i="1"/>
  <c r="AI403" i="1"/>
  <c r="AH403" i="1"/>
  <c r="AG403" i="1"/>
  <c r="AF403" i="1"/>
  <c r="AE403" i="1"/>
  <c r="AD403" i="1"/>
  <c r="AB403" i="1"/>
  <c r="AA403" i="1"/>
  <c r="Z403" i="1"/>
  <c r="Y403" i="1"/>
  <c r="W403" i="1"/>
  <c r="V403" i="1"/>
  <c r="U403" i="1"/>
  <c r="T403" i="1"/>
  <c r="S403" i="1"/>
  <c r="R403" i="1"/>
  <c r="Q403" i="1"/>
  <c r="P403" i="1"/>
  <c r="O403" i="1"/>
  <c r="N403" i="1"/>
  <c r="AJ402" i="1"/>
  <c r="AI402" i="1"/>
  <c r="AH402" i="1"/>
  <c r="AG402" i="1"/>
  <c r="AF402" i="1"/>
  <c r="AE402" i="1"/>
  <c r="AD402" i="1"/>
  <c r="AB402" i="1"/>
  <c r="AA402" i="1"/>
  <c r="Z402" i="1"/>
  <c r="Y402" i="1"/>
  <c r="W402" i="1"/>
  <c r="V402" i="1"/>
  <c r="U402" i="1"/>
  <c r="T402" i="1"/>
  <c r="S402" i="1"/>
  <c r="R402" i="1"/>
  <c r="Q402" i="1"/>
  <c r="P402" i="1"/>
  <c r="O402" i="1"/>
  <c r="N402" i="1"/>
  <c r="AJ401" i="1"/>
  <c r="AI401" i="1"/>
  <c r="AH401" i="1"/>
  <c r="AG401" i="1"/>
  <c r="AF401" i="1"/>
  <c r="AE401" i="1"/>
  <c r="AD401" i="1"/>
  <c r="AB401" i="1"/>
  <c r="AA401" i="1"/>
  <c r="Z401" i="1"/>
  <c r="Y401" i="1"/>
  <c r="W401" i="1"/>
  <c r="V401" i="1"/>
  <c r="U401" i="1"/>
  <c r="T401" i="1"/>
  <c r="S401" i="1"/>
  <c r="R401" i="1"/>
  <c r="Q401" i="1"/>
  <c r="P401" i="1"/>
  <c r="O401" i="1"/>
  <c r="N401" i="1"/>
  <c r="AJ400" i="1"/>
  <c r="AI400" i="1"/>
  <c r="AH400" i="1"/>
  <c r="AG400" i="1"/>
  <c r="AF400" i="1"/>
  <c r="AE400" i="1"/>
  <c r="AD400" i="1"/>
  <c r="AB400" i="1"/>
  <c r="AA400" i="1"/>
  <c r="Z400" i="1"/>
  <c r="Y400" i="1"/>
  <c r="W400" i="1"/>
  <c r="V400" i="1"/>
  <c r="U400" i="1"/>
  <c r="T400" i="1"/>
  <c r="S400" i="1"/>
  <c r="R400" i="1"/>
  <c r="Q400" i="1"/>
  <c r="P400" i="1"/>
  <c r="O400" i="1"/>
  <c r="N400" i="1"/>
  <c r="AJ399" i="1"/>
  <c r="AI399" i="1"/>
  <c r="AH399" i="1"/>
  <c r="AG399" i="1"/>
  <c r="AF399" i="1"/>
  <c r="AE399" i="1"/>
  <c r="AD399" i="1"/>
  <c r="AB399" i="1"/>
  <c r="AA399" i="1"/>
  <c r="Z399" i="1"/>
  <c r="Y399" i="1"/>
  <c r="W399" i="1"/>
  <c r="V399" i="1"/>
  <c r="U399" i="1"/>
  <c r="T399" i="1"/>
  <c r="S399" i="1"/>
  <c r="R399" i="1"/>
  <c r="Q399" i="1"/>
  <c r="P399" i="1"/>
  <c r="O399" i="1"/>
  <c r="N399" i="1"/>
  <c r="AJ398" i="1"/>
  <c r="AI398" i="1"/>
  <c r="AH398" i="1"/>
  <c r="AG398" i="1"/>
  <c r="AF398" i="1"/>
  <c r="AE398" i="1"/>
  <c r="AD398" i="1"/>
  <c r="AB398" i="1"/>
  <c r="AA398" i="1"/>
  <c r="Z398" i="1"/>
  <c r="Y398" i="1"/>
  <c r="W398" i="1"/>
  <c r="V398" i="1"/>
  <c r="U398" i="1"/>
  <c r="T398" i="1"/>
  <c r="S398" i="1"/>
  <c r="R398" i="1"/>
  <c r="Q398" i="1"/>
  <c r="P398" i="1"/>
  <c r="O398" i="1"/>
  <c r="N398" i="1"/>
  <c r="AJ397" i="1"/>
  <c r="AI397" i="1"/>
  <c r="AH397" i="1"/>
  <c r="AG397" i="1"/>
  <c r="AF397" i="1"/>
  <c r="AE397" i="1"/>
  <c r="AD397" i="1"/>
  <c r="AB397" i="1"/>
  <c r="AA397" i="1"/>
  <c r="Z397" i="1"/>
  <c r="Y397" i="1"/>
  <c r="W397" i="1"/>
  <c r="V397" i="1"/>
  <c r="U397" i="1"/>
  <c r="T397" i="1"/>
  <c r="S397" i="1"/>
  <c r="R397" i="1"/>
  <c r="Q397" i="1"/>
  <c r="P397" i="1"/>
  <c r="O397" i="1"/>
  <c r="N397" i="1"/>
  <c r="AJ396" i="1"/>
  <c r="AI396" i="1"/>
  <c r="AH396" i="1"/>
  <c r="AG396" i="1"/>
  <c r="AF396" i="1"/>
  <c r="AK396" i="1" s="1"/>
  <c r="AE396" i="1"/>
  <c r="AD396" i="1"/>
  <c r="AB396" i="1"/>
  <c r="AA396" i="1"/>
  <c r="Z396" i="1"/>
  <c r="Y396" i="1"/>
  <c r="W396" i="1"/>
  <c r="V396" i="1"/>
  <c r="U396" i="1"/>
  <c r="T396" i="1"/>
  <c r="S396" i="1"/>
  <c r="R396" i="1"/>
  <c r="Q396" i="1"/>
  <c r="P396" i="1"/>
  <c r="O396" i="1"/>
  <c r="N396" i="1"/>
  <c r="AJ395" i="1"/>
  <c r="AI395" i="1"/>
  <c r="AH395" i="1"/>
  <c r="AG395" i="1"/>
  <c r="AF395" i="1"/>
  <c r="AE395" i="1"/>
  <c r="AD395" i="1"/>
  <c r="AB395" i="1"/>
  <c r="AA395" i="1"/>
  <c r="Z395" i="1"/>
  <c r="Y395" i="1"/>
  <c r="W395" i="1"/>
  <c r="V395" i="1"/>
  <c r="U395" i="1"/>
  <c r="T395" i="1"/>
  <c r="S395" i="1"/>
  <c r="R395" i="1"/>
  <c r="Q395" i="1"/>
  <c r="P395" i="1"/>
  <c r="O395" i="1"/>
  <c r="N395" i="1"/>
  <c r="AJ394" i="1"/>
  <c r="AI394" i="1"/>
  <c r="AH394" i="1"/>
  <c r="AG394" i="1"/>
  <c r="AF394" i="1"/>
  <c r="AE394" i="1"/>
  <c r="AD394" i="1"/>
  <c r="AB394" i="1"/>
  <c r="AA394" i="1"/>
  <c r="Z394" i="1"/>
  <c r="Y394" i="1"/>
  <c r="W394" i="1"/>
  <c r="V394" i="1"/>
  <c r="U394" i="1"/>
  <c r="T394" i="1"/>
  <c r="S394" i="1"/>
  <c r="R394" i="1"/>
  <c r="Q394" i="1"/>
  <c r="P394" i="1"/>
  <c r="O394" i="1"/>
  <c r="N394" i="1"/>
  <c r="AJ393" i="1"/>
  <c r="AI393" i="1"/>
  <c r="AH393" i="1"/>
  <c r="AG393" i="1"/>
  <c r="AF393" i="1"/>
  <c r="AE393" i="1"/>
  <c r="AD393" i="1"/>
  <c r="AB393" i="1"/>
  <c r="AA393" i="1"/>
  <c r="Z393" i="1"/>
  <c r="Y393" i="1"/>
  <c r="W393" i="1"/>
  <c r="V393" i="1"/>
  <c r="U393" i="1"/>
  <c r="T393" i="1"/>
  <c r="S393" i="1"/>
  <c r="R393" i="1"/>
  <c r="Q393" i="1"/>
  <c r="P393" i="1"/>
  <c r="O393" i="1"/>
  <c r="N393" i="1"/>
  <c r="AK392" i="1"/>
  <c r="AJ392" i="1"/>
  <c r="AI392" i="1"/>
  <c r="AH392" i="1"/>
  <c r="AG392" i="1"/>
  <c r="AF392" i="1"/>
  <c r="AE392" i="1"/>
  <c r="AD392" i="1"/>
  <c r="AB392" i="1"/>
  <c r="AA392" i="1"/>
  <c r="Z392" i="1"/>
  <c r="Y392" i="1"/>
  <c r="W392" i="1"/>
  <c r="V392" i="1"/>
  <c r="U392" i="1"/>
  <c r="T392" i="1"/>
  <c r="S392" i="1"/>
  <c r="R392" i="1"/>
  <c r="Q392" i="1"/>
  <c r="P392" i="1"/>
  <c r="O392" i="1"/>
  <c r="N392" i="1"/>
  <c r="AJ391" i="1"/>
  <c r="AI391" i="1"/>
  <c r="AH391" i="1"/>
  <c r="AG391" i="1"/>
  <c r="AF391" i="1"/>
  <c r="AE391" i="1"/>
  <c r="AD391" i="1"/>
  <c r="AB391" i="1"/>
  <c r="AA391" i="1"/>
  <c r="Z391" i="1"/>
  <c r="Y391" i="1"/>
  <c r="W391" i="1"/>
  <c r="V391" i="1"/>
  <c r="U391" i="1"/>
  <c r="T391" i="1"/>
  <c r="S391" i="1"/>
  <c r="R391" i="1"/>
  <c r="Q391" i="1"/>
  <c r="P391" i="1"/>
  <c r="O391" i="1"/>
  <c r="N391" i="1"/>
  <c r="AJ390" i="1"/>
  <c r="AI390" i="1"/>
  <c r="AH390" i="1"/>
  <c r="AG390" i="1"/>
  <c r="AF390" i="1"/>
  <c r="AE390" i="1"/>
  <c r="AD390" i="1"/>
  <c r="AB390" i="1"/>
  <c r="AA390" i="1"/>
  <c r="Z390" i="1"/>
  <c r="Y390" i="1"/>
  <c r="W390" i="1"/>
  <c r="V390" i="1"/>
  <c r="U390" i="1"/>
  <c r="T390" i="1"/>
  <c r="S390" i="1"/>
  <c r="R390" i="1"/>
  <c r="Q390" i="1"/>
  <c r="P390" i="1"/>
  <c r="O390" i="1"/>
  <c r="N390" i="1"/>
  <c r="AK389" i="1"/>
  <c r="AJ389" i="1"/>
  <c r="AI389" i="1"/>
  <c r="AH389" i="1"/>
  <c r="AG389" i="1"/>
  <c r="AF389" i="1"/>
  <c r="AE389" i="1"/>
  <c r="AD389" i="1"/>
  <c r="AB389" i="1"/>
  <c r="AA389" i="1"/>
  <c r="Z389" i="1"/>
  <c r="Y389" i="1"/>
  <c r="W389" i="1"/>
  <c r="V389" i="1"/>
  <c r="U389" i="1"/>
  <c r="T389" i="1"/>
  <c r="S389" i="1"/>
  <c r="R389" i="1"/>
  <c r="Q389" i="1"/>
  <c r="P389" i="1"/>
  <c r="O389" i="1"/>
  <c r="N389" i="1"/>
  <c r="AJ388" i="1"/>
  <c r="AI388" i="1"/>
  <c r="AH388" i="1"/>
  <c r="AG388" i="1"/>
  <c r="AF388" i="1"/>
  <c r="AE388" i="1"/>
  <c r="AD388" i="1"/>
  <c r="AB388" i="1"/>
  <c r="AA388" i="1"/>
  <c r="Z388" i="1"/>
  <c r="Y388" i="1"/>
  <c r="W388" i="1"/>
  <c r="V388" i="1"/>
  <c r="U388" i="1"/>
  <c r="T388" i="1"/>
  <c r="S388" i="1"/>
  <c r="R388" i="1"/>
  <c r="Q388" i="1"/>
  <c r="P388" i="1"/>
  <c r="O388" i="1"/>
  <c r="N388" i="1"/>
  <c r="AJ387" i="1"/>
  <c r="AI387" i="1"/>
  <c r="AH387" i="1"/>
  <c r="AG387" i="1"/>
  <c r="AF387" i="1"/>
  <c r="AK387" i="1" s="1"/>
  <c r="AE387" i="1"/>
  <c r="AD387" i="1"/>
  <c r="AB387" i="1"/>
  <c r="AA387" i="1"/>
  <c r="Z387" i="1"/>
  <c r="Y387" i="1"/>
  <c r="W387" i="1"/>
  <c r="V387" i="1"/>
  <c r="U387" i="1"/>
  <c r="T387" i="1"/>
  <c r="S387" i="1"/>
  <c r="R387" i="1"/>
  <c r="Q387" i="1"/>
  <c r="P387" i="1"/>
  <c r="O387" i="1"/>
  <c r="N387" i="1"/>
  <c r="AJ386" i="1"/>
  <c r="AI386" i="1"/>
  <c r="AH386" i="1"/>
  <c r="AG386" i="1"/>
  <c r="AF386" i="1"/>
  <c r="AK386" i="1" s="1"/>
  <c r="AE386" i="1"/>
  <c r="AD386" i="1"/>
  <c r="AB386" i="1"/>
  <c r="AA386" i="1"/>
  <c r="Z386" i="1"/>
  <c r="Y386" i="1"/>
  <c r="W386" i="1"/>
  <c r="V386" i="1"/>
  <c r="U386" i="1"/>
  <c r="T386" i="1"/>
  <c r="S386" i="1"/>
  <c r="R386" i="1"/>
  <c r="Q386" i="1"/>
  <c r="P386" i="1"/>
  <c r="O386" i="1"/>
  <c r="N386" i="1"/>
  <c r="AK385" i="1"/>
  <c r="AJ385" i="1"/>
  <c r="AI385" i="1"/>
  <c r="AH385" i="1"/>
  <c r="AG385" i="1"/>
  <c r="AF385" i="1"/>
  <c r="AE385" i="1"/>
  <c r="AD385" i="1"/>
  <c r="AB385" i="1"/>
  <c r="AA385" i="1"/>
  <c r="Z385" i="1"/>
  <c r="Y385" i="1"/>
  <c r="W385" i="1"/>
  <c r="V385" i="1"/>
  <c r="U385" i="1"/>
  <c r="T385" i="1"/>
  <c r="S385" i="1"/>
  <c r="R385" i="1"/>
  <c r="Q385" i="1"/>
  <c r="P385" i="1"/>
  <c r="O385" i="1"/>
  <c r="N385" i="1"/>
  <c r="AK384" i="1"/>
  <c r="AJ384" i="1"/>
  <c r="AI384" i="1"/>
  <c r="AH384" i="1"/>
  <c r="AG384" i="1"/>
  <c r="AF384" i="1"/>
  <c r="AE384" i="1"/>
  <c r="AD384" i="1"/>
  <c r="AB384" i="1"/>
  <c r="AA384" i="1"/>
  <c r="Z384" i="1"/>
  <c r="Y384" i="1"/>
  <c r="W384" i="1"/>
  <c r="V384" i="1"/>
  <c r="U384" i="1"/>
  <c r="T384" i="1"/>
  <c r="S384" i="1"/>
  <c r="R384" i="1"/>
  <c r="Q384" i="1"/>
  <c r="P384" i="1"/>
  <c r="O384" i="1"/>
  <c r="N384" i="1"/>
  <c r="AK383" i="1"/>
  <c r="AJ383" i="1"/>
  <c r="AI383" i="1"/>
  <c r="AH383" i="1"/>
  <c r="AG383" i="1"/>
  <c r="AF383" i="1"/>
  <c r="AE383" i="1"/>
  <c r="AD383" i="1"/>
  <c r="AB383" i="1"/>
  <c r="AA383" i="1"/>
  <c r="Z383" i="1"/>
  <c r="Y383" i="1"/>
  <c r="W383" i="1"/>
  <c r="V383" i="1"/>
  <c r="U383" i="1"/>
  <c r="T383" i="1"/>
  <c r="S383" i="1"/>
  <c r="R383" i="1"/>
  <c r="Q383" i="1"/>
  <c r="P383" i="1"/>
  <c r="O383" i="1"/>
  <c r="N383" i="1"/>
  <c r="AK382" i="1"/>
  <c r="AJ382" i="1"/>
  <c r="AI382" i="1"/>
  <c r="AH382" i="1"/>
  <c r="AG382" i="1"/>
  <c r="AF382" i="1"/>
  <c r="AE382" i="1"/>
  <c r="AD382" i="1"/>
  <c r="AB382" i="1"/>
  <c r="AA382" i="1"/>
  <c r="Z382" i="1"/>
  <c r="Y382" i="1"/>
  <c r="W382" i="1"/>
  <c r="V382" i="1"/>
  <c r="U382" i="1"/>
  <c r="T382" i="1"/>
  <c r="S382" i="1"/>
  <c r="R382" i="1"/>
  <c r="Q382" i="1"/>
  <c r="P382" i="1"/>
  <c r="O382" i="1"/>
  <c r="N382" i="1"/>
  <c r="AK381" i="1"/>
  <c r="AJ381" i="1"/>
  <c r="AI381" i="1"/>
  <c r="AH381" i="1"/>
  <c r="AG381" i="1"/>
  <c r="AF381" i="1"/>
  <c r="AE381" i="1"/>
  <c r="AD381" i="1"/>
  <c r="AB381" i="1"/>
  <c r="AA381" i="1"/>
  <c r="Z381" i="1"/>
  <c r="Y381" i="1"/>
  <c r="W381" i="1"/>
  <c r="V381" i="1"/>
  <c r="U381" i="1"/>
  <c r="T381" i="1"/>
  <c r="S381" i="1"/>
  <c r="R381" i="1"/>
  <c r="Q381" i="1"/>
  <c r="P381" i="1"/>
  <c r="O381" i="1"/>
  <c r="N381" i="1"/>
  <c r="AK380" i="1"/>
  <c r="AJ380" i="1"/>
  <c r="AI380" i="1"/>
  <c r="AH380" i="1"/>
  <c r="AG380" i="1"/>
  <c r="AF380" i="1"/>
  <c r="AE380" i="1"/>
  <c r="AD380" i="1"/>
  <c r="AB380" i="1"/>
  <c r="AA380" i="1"/>
  <c r="Z380" i="1"/>
  <c r="Y380" i="1"/>
  <c r="W380" i="1"/>
  <c r="V380" i="1"/>
  <c r="U380" i="1"/>
  <c r="T380" i="1"/>
  <c r="S380" i="1"/>
  <c r="R380" i="1"/>
  <c r="Q380" i="1"/>
  <c r="P380" i="1"/>
  <c r="O380" i="1"/>
  <c r="N380" i="1"/>
  <c r="AJ379" i="1"/>
  <c r="AI379" i="1"/>
  <c r="AH379" i="1"/>
  <c r="AG379" i="1"/>
  <c r="AF379" i="1"/>
  <c r="AK379" i="1" s="1"/>
  <c r="AE379" i="1"/>
  <c r="AD379" i="1"/>
  <c r="AB379" i="1"/>
  <c r="AA379" i="1"/>
  <c r="Z379" i="1"/>
  <c r="Y379" i="1"/>
  <c r="W379" i="1"/>
  <c r="V379" i="1"/>
  <c r="U379" i="1"/>
  <c r="T379" i="1"/>
  <c r="S379" i="1"/>
  <c r="R379" i="1"/>
  <c r="Q379" i="1"/>
  <c r="P379" i="1"/>
  <c r="O379" i="1"/>
  <c r="N379" i="1"/>
  <c r="AK378" i="1"/>
  <c r="AJ378" i="1"/>
  <c r="AI378" i="1"/>
  <c r="AH378" i="1"/>
  <c r="AG378" i="1"/>
  <c r="AF378" i="1"/>
  <c r="AE378" i="1"/>
  <c r="AD378" i="1"/>
  <c r="AB378" i="1"/>
  <c r="AA378" i="1"/>
  <c r="Z378" i="1"/>
  <c r="Y378" i="1"/>
  <c r="W378" i="1"/>
  <c r="V378" i="1"/>
  <c r="U378" i="1"/>
  <c r="T378" i="1"/>
  <c r="S378" i="1"/>
  <c r="R378" i="1"/>
  <c r="Q378" i="1"/>
  <c r="P378" i="1"/>
  <c r="O378" i="1"/>
  <c r="N378" i="1"/>
  <c r="AK377" i="1"/>
  <c r="AJ377" i="1"/>
  <c r="AI377" i="1"/>
  <c r="AH377" i="1"/>
  <c r="AG377" i="1"/>
  <c r="AF377" i="1"/>
  <c r="AE377" i="1"/>
  <c r="AD377" i="1"/>
  <c r="AB377" i="1"/>
  <c r="AA377" i="1"/>
  <c r="Z377" i="1"/>
  <c r="Y377" i="1"/>
  <c r="W377" i="1"/>
  <c r="V377" i="1"/>
  <c r="U377" i="1"/>
  <c r="T377" i="1"/>
  <c r="S377" i="1"/>
  <c r="R377" i="1"/>
  <c r="Q377" i="1"/>
  <c r="P377" i="1"/>
  <c r="O377" i="1"/>
  <c r="N377" i="1"/>
  <c r="AK376" i="1"/>
  <c r="AJ376" i="1"/>
  <c r="AI376" i="1"/>
  <c r="AH376" i="1"/>
  <c r="AG376" i="1"/>
  <c r="AF376" i="1"/>
  <c r="AE376" i="1"/>
  <c r="AD376" i="1"/>
  <c r="AB376" i="1"/>
  <c r="AA376" i="1"/>
  <c r="Z376" i="1"/>
  <c r="Y376" i="1"/>
  <c r="W376" i="1"/>
  <c r="V376" i="1"/>
  <c r="U376" i="1"/>
  <c r="T376" i="1"/>
  <c r="S376" i="1"/>
  <c r="R376" i="1"/>
  <c r="Q376" i="1"/>
  <c r="P376" i="1"/>
  <c r="O376" i="1"/>
  <c r="N376" i="1"/>
  <c r="AK375" i="1"/>
  <c r="AJ375" i="1"/>
  <c r="AI375" i="1"/>
  <c r="AH375" i="1"/>
  <c r="AG375" i="1"/>
  <c r="AF375" i="1"/>
  <c r="AE375" i="1"/>
  <c r="AD375" i="1"/>
  <c r="AB375" i="1"/>
  <c r="AA375" i="1"/>
  <c r="Z375" i="1"/>
  <c r="Y375" i="1"/>
  <c r="W375" i="1"/>
  <c r="V375" i="1"/>
  <c r="U375" i="1"/>
  <c r="T375" i="1"/>
  <c r="S375" i="1"/>
  <c r="R375" i="1"/>
  <c r="Q375" i="1"/>
  <c r="P375" i="1"/>
  <c r="O375" i="1"/>
  <c r="N375" i="1"/>
  <c r="AK374" i="1"/>
  <c r="AJ374" i="1"/>
  <c r="AI374" i="1"/>
  <c r="AH374" i="1"/>
  <c r="AG374" i="1"/>
  <c r="AF374" i="1"/>
  <c r="AE374" i="1"/>
  <c r="AD374" i="1"/>
  <c r="AB374" i="1"/>
  <c r="AA374" i="1"/>
  <c r="Z374" i="1"/>
  <c r="Y374" i="1"/>
  <c r="W374" i="1"/>
  <c r="V374" i="1"/>
  <c r="U374" i="1"/>
  <c r="T374" i="1"/>
  <c r="S374" i="1"/>
  <c r="R374" i="1"/>
  <c r="Q374" i="1"/>
  <c r="P374" i="1"/>
  <c r="O374" i="1"/>
  <c r="N374" i="1"/>
  <c r="AK373" i="1"/>
  <c r="AJ373" i="1"/>
  <c r="AI373" i="1"/>
  <c r="AH373" i="1"/>
  <c r="AG373" i="1"/>
  <c r="AF373" i="1"/>
  <c r="AE373" i="1"/>
  <c r="AD373" i="1"/>
  <c r="AB373" i="1"/>
  <c r="AA373" i="1"/>
  <c r="Z373" i="1"/>
  <c r="Y373" i="1"/>
  <c r="W373" i="1"/>
  <c r="V373" i="1"/>
  <c r="U373" i="1"/>
  <c r="T373" i="1"/>
  <c r="S373" i="1"/>
  <c r="R373" i="1"/>
  <c r="Q373" i="1"/>
  <c r="P373" i="1"/>
  <c r="O373" i="1"/>
  <c r="N373" i="1"/>
  <c r="AK372" i="1"/>
  <c r="AJ372" i="1"/>
  <c r="AI372" i="1"/>
  <c r="AH372" i="1"/>
  <c r="AG372" i="1"/>
  <c r="AF372" i="1"/>
  <c r="AE372" i="1"/>
  <c r="AD372" i="1"/>
  <c r="AB372" i="1"/>
  <c r="AA372" i="1"/>
  <c r="Z372" i="1"/>
  <c r="Y372" i="1"/>
  <c r="W372" i="1"/>
  <c r="V372" i="1"/>
  <c r="U372" i="1"/>
  <c r="T372" i="1"/>
  <c r="S372" i="1"/>
  <c r="R372" i="1"/>
  <c r="Q372" i="1"/>
  <c r="P372" i="1"/>
  <c r="O372" i="1"/>
  <c r="N372" i="1"/>
  <c r="AK371" i="1"/>
  <c r="AJ371" i="1"/>
  <c r="AI371" i="1"/>
  <c r="AH371" i="1"/>
  <c r="AG371" i="1"/>
  <c r="AF371" i="1"/>
  <c r="AE371" i="1"/>
  <c r="AD371" i="1"/>
  <c r="AB371" i="1"/>
  <c r="AA371" i="1"/>
  <c r="Z371" i="1"/>
  <c r="Y371" i="1"/>
  <c r="W371" i="1"/>
  <c r="V371" i="1"/>
  <c r="U371" i="1"/>
  <c r="T371" i="1"/>
  <c r="S371" i="1"/>
  <c r="R371" i="1"/>
  <c r="Q371" i="1"/>
  <c r="P371" i="1"/>
  <c r="O371" i="1"/>
  <c r="N371" i="1"/>
  <c r="AK370" i="1"/>
  <c r="AJ370" i="1"/>
  <c r="AI370" i="1"/>
  <c r="AH370" i="1"/>
  <c r="AG370" i="1"/>
  <c r="AF370" i="1"/>
  <c r="AE370" i="1"/>
  <c r="AD370" i="1"/>
  <c r="AB370" i="1"/>
  <c r="AA370" i="1"/>
  <c r="Z370" i="1"/>
  <c r="Y370" i="1"/>
  <c r="W370" i="1"/>
  <c r="V370" i="1"/>
  <c r="U370" i="1"/>
  <c r="T370" i="1"/>
  <c r="S370" i="1"/>
  <c r="R370" i="1"/>
  <c r="Q370" i="1"/>
  <c r="P370" i="1"/>
  <c r="O370" i="1"/>
  <c r="N370" i="1"/>
  <c r="AK369" i="1"/>
  <c r="AJ369" i="1"/>
  <c r="AI369" i="1"/>
  <c r="AH369" i="1"/>
  <c r="AG369" i="1"/>
  <c r="AF369" i="1"/>
  <c r="AE369" i="1"/>
  <c r="AD369" i="1"/>
  <c r="AB369" i="1"/>
  <c r="AA369" i="1"/>
  <c r="Z369" i="1"/>
  <c r="Y369" i="1"/>
  <c r="W369" i="1"/>
  <c r="V369" i="1"/>
  <c r="U369" i="1"/>
  <c r="T369" i="1"/>
  <c r="S369" i="1"/>
  <c r="R369" i="1"/>
  <c r="Q369" i="1"/>
  <c r="P369" i="1"/>
  <c r="O369" i="1"/>
  <c r="N369" i="1"/>
  <c r="AK368" i="1"/>
  <c r="AJ368" i="1"/>
  <c r="AI368" i="1"/>
  <c r="AH368" i="1"/>
  <c r="AG368" i="1"/>
  <c r="AF368" i="1"/>
  <c r="AE368" i="1"/>
  <c r="AD368" i="1"/>
  <c r="AB368" i="1"/>
  <c r="AA368" i="1"/>
  <c r="Z368" i="1"/>
  <c r="Y368" i="1"/>
  <c r="W368" i="1"/>
  <c r="V368" i="1"/>
  <c r="U368" i="1"/>
  <c r="T368" i="1"/>
  <c r="S368" i="1"/>
  <c r="R368" i="1"/>
  <c r="Q368" i="1"/>
  <c r="P368" i="1"/>
  <c r="O368" i="1"/>
  <c r="N368" i="1"/>
  <c r="AK367" i="1"/>
  <c r="AJ367" i="1"/>
  <c r="AI367" i="1"/>
  <c r="AH367" i="1"/>
  <c r="AG367" i="1"/>
  <c r="AF367" i="1"/>
  <c r="AE367" i="1"/>
  <c r="AD367" i="1"/>
  <c r="AB367" i="1"/>
  <c r="AA367" i="1"/>
  <c r="Z367" i="1"/>
  <c r="Y367" i="1"/>
  <c r="W367" i="1"/>
  <c r="V367" i="1"/>
  <c r="U367" i="1"/>
  <c r="T367" i="1"/>
  <c r="S367" i="1"/>
  <c r="R367" i="1"/>
  <c r="Q367" i="1"/>
  <c r="P367" i="1"/>
  <c r="O367" i="1"/>
  <c r="N367" i="1"/>
  <c r="AJ366" i="1"/>
  <c r="AI366" i="1"/>
  <c r="AH366" i="1"/>
  <c r="AG366" i="1"/>
  <c r="AF366" i="1"/>
  <c r="AK366" i="1" s="1"/>
  <c r="AE366" i="1"/>
  <c r="AD366" i="1"/>
  <c r="AB366" i="1"/>
  <c r="AA366" i="1"/>
  <c r="Z366" i="1"/>
  <c r="Y366" i="1"/>
  <c r="W366" i="1"/>
  <c r="V366" i="1"/>
  <c r="U366" i="1"/>
  <c r="T366" i="1"/>
  <c r="S366" i="1"/>
  <c r="R366" i="1"/>
  <c r="Q366" i="1"/>
  <c r="P366" i="1"/>
  <c r="O366" i="1"/>
  <c r="N366" i="1"/>
  <c r="AK365" i="1"/>
  <c r="AJ365" i="1"/>
  <c r="AI365" i="1"/>
  <c r="AH365" i="1"/>
  <c r="AG365" i="1"/>
  <c r="AF365" i="1"/>
  <c r="AE365" i="1"/>
  <c r="AD365" i="1"/>
  <c r="AB365" i="1"/>
  <c r="AA365" i="1"/>
  <c r="Z365" i="1"/>
  <c r="Y365" i="1"/>
  <c r="W365" i="1"/>
  <c r="V365" i="1"/>
  <c r="U365" i="1"/>
  <c r="T365" i="1"/>
  <c r="S365" i="1"/>
  <c r="R365" i="1"/>
  <c r="Q365" i="1"/>
  <c r="P365" i="1"/>
  <c r="O365" i="1"/>
  <c r="N365" i="1"/>
  <c r="AK364" i="1"/>
  <c r="AJ364" i="1"/>
  <c r="AI364" i="1"/>
  <c r="AH364" i="1"/>
  <c r="AG364" i="1"/>
  <c r="AF364" i="1"/>
  <c r="AE364" i="1"/>
  <c r="AD364" i="1"/>
  <c r="AB364" i="1"/>
  <c r="AA364" i="1"/>
  <c r="Z364" i="1"/>
  <c r="Y364" i="1"/>
  <c r="W364" i="1"/>
  <c r="V364" i="1"/>
  <c r="U364" i="1"/>
  <c r="T364" i="1"/>
  <c r="S364" i="1"/>
  <c r="R364" i="1"/>
  <c r="Q364" i="1"/>
  <c r="P364" i="1"/>
  <c r="O364" i="1"/>
  <c r="N364" i="1"/>
  <c r="AJ363" i="1"/>
  <c r="AI363" i="1"/>
  <c r="AH363" i="1"/>
  <c r="AG363" i="1"/>
  <c r="AF363" i="1"/>
  <c r="AK363" i="1" s="1"/>
  <c r="AE363" i="1"/>
  <c r="AD363" i="1"/>
  <c r="AB363" i="1"/>
  <c r="AA363" i="1"/>
  <c r="Z363" i="1"/>
  <c r="Y363" i="1"/>
  <c r="W363" i="1"/>
  <c r="V363" i="1"/>
  <c r="U363" i="1"/>
  <c r="T363" i="1"/>
  <c r="S363" i="1"/>
  <c r="R363" i="1"/>
  <c r="Q363" i="1"/>
  <c r="P363" i="1"/>
  <c r="O363" i="1"/>
  <c r="N363" i="1"/>
  <c r="AK362" i="1"/>
  <c r="AJ362" i="1"/>
  <c r="AI362" i="1"/>
  <c r="AH362" i="1"/>
  <c r="AG362" i="1"/>
  <c r="AF362" i="1"/>
  <c r="AE362" i="1"/>
  <c r="AD362" i="1"/>
  <c r="AB362" i="1"/>
  <c r="AA362" i="1"/>
  <c r="Z362" i="1"/>
  <c r="Y362" i="1"/>
  <c r="W362" i="1"/>
  <c r="V362" i="1"/>
  <c r="U362" i="1"/>
  <c r="T362" i="1"/>
  <c r="S362" i="1"/>
  <c r="R362" i="1"/>
  <c r="Q362" i="1"/>
  <c r="P362" i="1"/>
  <c r="O362" i="1"/>
  <c r="N362" i="1"/>
  <c r="AK361" i="1"/>
  <c r="AJ361" i="1"/>
  <c r="AI361" i="1"/>
  <c r="AH361" i="1"/>
  <c r="AG361" i="1"/>
  <c r="AF361" i="1"/>
  <c r="AE361" i="1"/>
  <c r="AD361" i="1"/>
  <c r="AB361" i="1"/>
  <c r="AA361" i="1"/>
  <c r="Z361" i="1"/>
  <c r="Y361" i="1"/>
  <c r="W361" i="1"/>
  <c r="V361" i="1"/>
  <c r="U361" i="1"/>
  <c r="T361" i="1"/>
  <c r="S361" i="1"/>
  <c r="R361" i="1"/>
  <c r="Q361" i="1"/>
  <c r="P361" i="1"/>
  <c r="O361" i="1"/>
  <c r="N361" i="1"/>
  <c r="AK360" i="1"/>
  <c r="AJ360" i="1"/>
  <c r="AI360" i="1"/>
  <c r="AH360" i="1"/>
  <c r="AG360" i="1"/>
  <c r="AF360" i="1"/>
  <c r="AE360" i="1"/>
  <c r="AD360" i="1"/>
  <c r="AB360" i="1"/>
  <c r="AA360" i="1"/>
  <c r="Z360" i="1"/>
  <c r="Y360" i="1"/>
  <c r="W360" i="1"/>
  <c r="V360" i="1"/>
  <c r="U360" i="1"/>
  <c r="T360" i="1"/>
  <c r="S360" i="1"/>
  <c r="R360" i="1"/>
  <c r="Q360" i="1"/>
  <c r="P360" i="1"/>
  <c r="O360" i="1"/>
  <c r="N360" i="1"/>
  <c r="AJ359" i="1"/>
  <c r="AI359" i="1"/>
  <c r="AH359" i="1"/>
  <c r="AG359" i="1"/>
  <c r="AF359" i="1"/>
  <c r="AE359" i="1"/>
  <c r="AD359" i="1"/>
  <c r="AB359" i="1"/>
  <c r="AA359" i="1"/>
  <c r="Z359" i="1"/>
  <c r="Y359" i="1"/>
  <c r="W359" i="1"/>
  <c r="V359" i="1"/>
  <c r="U359" i="1"/>
  <c r="T359" i="1"/>
  <c r="S359" i="1"/>
  <c r="R359" i="1"/>
  <c r="Q359" i="1"/>
  <c r="P359" i="1"/>
  <c r="O359" i="1"/>
  <c r="N359" i="1"/>
  <c r="AK358" i="1"/>
  <c r="AJ358" i="1"/>
  <c r="AI358" i="1"/>
  <c r="AH358" i="1"/>
  <c r="AG358" i="1"/>
  <c r="AF358" i="1"/>
  <c r="AE358" i="1"/>
  <c r="AD358" i="1"/>
  <c r="AB358" i="1"/>
  <c r="AA358" i="1"/>
  <c r="Z358" i="1"/>
  <c r="Y358" i="1"/>
  <c r="W358" i="1"/>
  <c r="V358" i="1"/>
  <c r="U358" i="1"/>
  <c r="T358" i="1"/>
  <c r="S358" i="1"/>
  <c r="R358" i="1"/>
  <c r="Q358" i="1"/>
  <c r="P358" i="1"/>
  <c r="O358" i="1"/>
  <c r="N358" i="1"/>
  <c r="AK357" i="1"/>
  <c r="AJ357" i="1"/>
  <c r="AI357" i="1"/>
  <c r="AH357" i="1"/>
  <c r="AG357" i="1"/>
  <c r="AF357" i="1"/>
  <c r="AE357" i="1"/>
  <c r="AD357" i="1"/>
  <c r="AB357" i="1"/>
  <c r="AA357" i="1"/>
  <c r="Z357" i="1"/>
  <c r="Y357" i="1"/>
  <c r="W357" i="1"/>
  <c r="V357" i="1"/>
  <c r="U357" i="1"/>
  <c r="T357" i="1"/>
  <c r="S357" i="1"/>
  <c r="R357" i="1"/>
  <c r="Q357" i="1"/>
  <c r="P357" i="1"/>
  <c r="O357" i="1"/>
  <c r="N357" i="1"/>
  <c r="AJ356" i="1"/>
  <c r="AI356" i="1"/>
  <c r="AH356" i="1"/>
  <c r="AG356" i="1"/>
  <c r="AF356" i="1"/>
  <c r="AE356" i="1"/>
  <c r="AD356" i="1"/>
  <c r="AB356" i="1"/>
  <c r="AA356" i="1"/>
  <c r="Z356" i="1"/>
  <c r="Y356" i="1"/>
  <c r="W356" i="1"/>
  <c r="V356" i="1"/>
  <c r="U356" i="1"/>
  <c r="T356" i="1"/>
  <c r="S356" i="1"/>
  <c r="R356" i="1"/>
  <c r="Q356" i="1"/>
  <c r="P356" i="1"/>
  <c r="O356" i="1"/>
  <c r="N356" i="1"/>
  <c r="AJ355" i="1"/>
  <c r="AI355" i="1"/>
  <c r="AH355" i="1"/>
  <c r="AG355" i="1"/>
  <c r="AF355" i="1"/>
  <c r="AE355" i="1"/>
  <c r="AD355" i="1"/>
  <c r="AB355" i="1"/>
  <c r="AA355" i="1"/>
  <c r="Z355" i="1"/>
  <c r="Y355" i="1"/>
  <c r="W355" i="1"/>
  <c r="V355" i="1"/>
  <c r="U355" i="1"/>
  <c r="T355" i="1"/>
  <c r="S355" i="1"/>
  <c r="R355" i="1"/>
  <c r="Q355" i="1"/>
  <c r="P355" i="1"/>
  <c r="O355" i="1"/>
  <c r="N355" i="1"/>
  <c r="AJ354" i="1"/>
  <c r="AI354" i="1"/>
  <c r="AH354" i="1"/>
  <c r="AG354" i="1"/>
  <c r="AF354" i="1"/>
  <c r="AE354" i="1"/>
  <c r="AD354" i="1"/>
  <c r="AB354" i="1"/>
  <c r="AA354" i="1"/>
  <c r="Z354" i="1"/>
  <c r="Y354" i="1"/>
  <c r="W354" i="1"/>
  <c r="V354" i="1"/>
  <c r="U354" i="1"/>
  <c r="T354" i="1"/>
  <c r="S354" i="1"/>
  <c r="R354" i="1"/>
  <c r="Q354" i="1"/>
  <c r="P354" i="1"/>
  <c r="O354" i="1"/>
  <c r="N354" i="1"/>
  <c r="AJ353" i="1"/>
  <c r="AI353" i="1"/>
  <c r="AH353" i="1"/>
  <c r="AG353" i="1"/>
  <c r="AF353" i="1"/>
  <c r="AE353" i="1"/>
  <c r="AD353" i="1"/>
  <c r="AB353" i="1"/>
  <c r="AA353" i="1"/>
  <c r="Z353" i="1"/>
  <c r="Y353" i="1"/>
  <c r="W353" i="1"/>
  <c r="V353" i="1"/>
  <c r="U353" i="1"/>
  <c r="T353" i="1"/>
  <c r="S353" i="1"/>
  <c r="R353" i="1"/>
  <c r="Q353" i="1"/>
  <c r="P353" i="1"/>
  <c r="O353" i="1"/>
  <c r="N353" i="1"/>
  <c r="AJ352" i="1"/>
  <c r="AI352" i="1"/>
  <c r="AH352" i="1"/>
  <c r="AG352" i="1"/>
  <c r="AF352" i="1"/>
  <c r="AE352" i="1"/>
  <c r="AD352" i="1"/>
  <c r="AB352" i="1"/>
  <c r="AA352" i="1"/>
  <c r="Z352" i="1"/>
  <c r="Y352" i="1"/>
  <c r="W352" i="1"/>
  <c r="V352" i="1"/>
  <c r="U352" i="1"/>
  <c r="T352" i="1"/>
  <c r="S352" i="1"/>
  <c r="R352" i="1"/>
  <c r="Q352" i="1"/>
  <c r="P352" i="1"/>
  <c r="O352" i="1"/>
  <c r="N352" i="1"/>
  <c r="AK351" i="1"/>
  <c r="AJ351" i="1"/>
  <c r="AI351" i="1"/>
  <c r="AH351" i="1"/>
  <c r="AG351" i="1"/>
  <c r="AF351" i="1"/>
  <c r="AE351" i="1"/>
  <c r="AD351" i="1"/>
  <c r="AB351" i="1"/>
  <c r="AA351" i="1"/>
  <c r="Z351" i="1"/>
  <c r="Y351" i="1"/>
  <c r="W351" i="1"/>
  <c r="V351" i="1"/>
  <c r="U351" i="1"/>
  <c r="T351" i="1"/>
  <c r="S351" i="1"/>
  <c r="R351" i="1"/>
  <c r="Q351" i="1"/>
  <c r="P351" i="1"/>
  <c r="O351" i="1"/>
  <c r="N351" i="1"/>
  <c r="AJ350" i="1"/>
  <c r="AI350" i="1"/>
  <c r="AH350" i="1"/>
  <c r="AG350" i="1"/>
  <c r="AF350" i="1"/>
  <c r="AE350" i="1"/>
  <c r="AD350" i="1"/>
  <c r="AB350" i="1"/>
  <c r="AA350" i="1"/>
  <c r="Z350" i="1"/>
  <c r="Y350" i="1"/>
  <c r="W350" i="1"/>
  <c r="V350" i="1"/>
  <c r="U350" i="1"/>
  <c r="T350" i="1"/>
  <c r="S350" i="1"/>
  <c r="R350" i="1"/>
  <c r="Q350" i="1"/>
  <c r="P350" i="1"/>
  <c r="O350" i="1"/>
  <c r="N350" i="1"/>
  <c r="AJ349" i="1"/>
  <c r="AI349" i="1"/>
  <c r="AH349" i="1"/>
  <c r="AG349" i="1"/>
  <c r="AF349" i="1"/>
  <c r="AE349" i="1"/>
  <c r="AD349" i="1"/>
  <c r="AB349" i="1"/>
  <c r="AA349" i="1"/>
  <c r="Z349" i="1"/>
  <c r="Y349" i="1"/>
  <c r="W349" i="1"/>
  <c r="V349" i="1"/>
  <c r="U349" i="1"/>
  <c r="T349" i="1"/>
  <c r="S349" i="1"/>
  <c r="R349" i="1"/>
  <c r="Q349" i="1"/>
  <c r="P349" i="1"/>
  <c r="O349" i="1"/>
  <c r="N349" i="1"/>
  <c r="AK348" i="1"/>
  <c r="AJ348" i="1"/>
  <c r="AI348" i="1"/>
  <c r="AH348" i="1"/>
  <c r="AG348" i="1"/>
  <c r="AF348" i="1"/>
  <c r="AE348" i="1"/>
  <c r="AD348" i="1"/>
  <c r="AB348" i="1"/>
  <c r="AA348" i="1"/>
  <c r="Z348" i="1"/>
  <c r="Y348" i="1"/>
  <c r="W348" i="1"/>
  <c r="V348" i="1"/>
  <c r="U348" i="1"/>
  <c r="T348" i="1"/>
  <c r="S348" i="1"/>
  <c r="R348" i="1"/>
  <c r="Q348" i="1"/>
  <c r="P348" i="1"/>
  <c r="O348" i="1"/>
  <c r="N348" i="1"/>
  <c r="AJ347" i="1"/>
  <c r="AI347" i="1"/>
  <c r="AH347" i="1"/>
  <c r="AG347" i="1"/>
  <c r="AF347" i="1"/>
  <c r="AK347" i="1" s="1"/>
  <c r="AE347" i="1"/>
  <c r="AD347" i="1"/>
  <c r="AB347" i="1"/>
  <c r="AA347" i="1"/>
  <c r="Z347" i="1"/>
  <c r="Y347" i="1"/>
  <c r="W347" i="1"/>
  <c r="V347" i="1"/>
  <c r="U347" i="1"/>
  <c r="T347" i="1"/>
  <c r="S347" i="1"/>
  <c r="R347" i="1"/>
  <c r="Q347" i="1"/>
  <c r="P347" i="1"/>
  <c r="O347" i="1"/>
  <c r="N347" i="1"/>
  <c r="AJ346" i="1"/>
  <c r="AI346" i="1"/>
  <c r="AH346" i="1"/>
  <c r="AG346" i="1"/>
  <c r="AF346" i="1"/>
  <c r="AK346" i="1" s="1"/>
  <c r="AE346" i="1"/>
  <c r="AD346" i="1"/>
  <c r="AB346" i="1"/>
  <c r="AA346" i="1"/>
  <c r="Z346" i="1"/>
  <c r="Y346" i="1"/>
  <c r="W346" i="1"/>
  <c r="V346" i="1"/>
  <c r="U346" i="1"/>
  <c r="T346" i="1"/>
  <c r="S346" i="1"/>
  <c r="R346" i="1"/>
  <c r="Q346" i="1"/>
  <c r="P346" i="1"/>
  <c r="O346" i="1"/>
  <c r="N346" i="1"/>
  <c r="AJ345" i="1"/>
  <c r="AI345" i="1"/>
  <c r="AH345" i="1"/>
  <c r="AG345" i="1"/>
  <c r="AF345" i="1"/>
  <c r="AE345" i="1"/>
  <c r="AD345" i="1"/>
  <c r="AB345" i="1"/>
  <c r="AA345" i="1"/>
  <c r="Z345" i="1"/>
  <c r="Y345" i="1"/>
  <c r="W345" i="1"/>
  <c r="V345" i="1"/>
  <c r="U345" i="1"/>
  <c r="T345" i="1"/>
  <c r="S345" i="1"/>
  <c r="R345" i="1"/>
  <c r="Q345" i="1"/>
  <c r="P345" i="1"/>
  <c r="O345" i="1"/>
  <c r="N345" i="1"/>
  <c r="AJ344" i="1"/>
  <c r="AI344" i="1"/>
  <c r="AH344" i="1"/>
  <c r="AG344" i="1"/>
  <c r="AF344" i="1"/>
  <c r="AE344" i="1"/>
  <c r="AD344" i="1"/>
  <c r="AB344" i="1"/>
  <c r="AA344" i="1"/>
  <c r="Z344" i="1"/>
  <c r="Y344" i="1"/>
  <c r="W344" i="1"/>
  <c r="V344" i="1"/>
  <c r="U344" i="1"/>
  <c r="T344" i="1"/>
  <c r="S344" i="1"/>
  <c r="R344" i="1"/>
  <c r="Q344" i="1"/>
  <c r="P344" i="1"/>
  <c r="O344" i="1"/>
  <c r="N344" i="1"/>
  <c r="AK343" i="1"/>
  <c r="AJ343" i="1"/>
  <c r="AI343" i="1"/>
  <c r="AH343" i="1"/>
  <c r="AG343" i="1"/>
  <c r="AF343" i="1"/>
  <c r="AE343" i="1"/>
  <c r="AD343" i="1"/>
  <c r="AB343" i="1"/>
  <c r="AA343" i="1"/>
  <c r="Z343" i="1"/>
  <c r="Y343" i="1"/>
  <c r="W343" i="1"/>
  <c r="V343" i="1"/>
  <c r="U343" i="1"/>
  <c r="T343" i="1"/>
  <c r="S343" i="1"/>
  <c r="R343" i="1"/>
  <c r="Q343" i="1"/>
  <c r="P343" i="1"/>
  <c r="O343" i="1"/>
  <c r="N343" i="1"/>
  <c r="AJ342" i="1"/>
  <c r="AI342" i="1"/>
  <c r="AK342" i="1" s="1"/>
  <c r="AH342" i="1"/>
  <c r="AG342" i="1"/>
  <c r="AF342" i="1"/>
  <c r="AE342" i="1"/>
  <c r="AD342" i="1"/>
  <c r="AB342" i="1"/>
  <c r="AA342" i="1"/>
  <c r="Z342" i="1"/>
  <c r="Y342" i="1"/>
  <c r="W342" i="1"/>
  <c r="V342" i="1"/>
  <c r="U342" i="1"/>
  <c r="T342" i="1"/>
  <c r="S342" i="1"/>
  <c r="R342" i="1"/>
  <c r="Q342" i="1"/>
  <c r="P342" i="1"/>
  <c r="O342" i="1"/>
  <c r="N342" i="1"/>
  <c r="AK341" i="1"/>
  <c r="AJ341" i="1"/>
  <c r="AI341" i="1"/>
  <c r="AH341" i="1"/>
  <c r="AG341" i="1"/>
  <c r="AF341" i="1"/>
  <c r="AE341" i="1"/>
  <c r="AD341" i="1"/>
  <c r="AB341" i="1"/>
  <c r="AA341" i="1"/>
  <c r="Z341" i="1"/>
  <c r="Y341" i="1"/>
  <c r="W341" i="1"/>
  <c r="V341" i="1"/>
  <c r="U341" i="1"/>
  <c r="T341" i="1"/>
  <c r="S341" i="1"/>
  <c r="R341" i="1"/>
  <c r="Q341" i="1"/>
  <c r="P341" i="1"/>
  <c r="O341" i="1"/>
  <c r="N341" i="1"/>
  <c r="AJ340" i="1"/>
  <c r="AI340" i="1"/>
  <c r="AH340" i="1"/>
  <c r="AG340" i="1"/>
  <c r="AF340" i="1"/>
  <c r="AE340" i="1"/>
  <c r="AD340" i="1"/>
  <c r="AB340" i="1"/>
  <c r="AA340" i="1"/>
  <c r="Z340" i="1"/>
  <c r="Y340" i="1"/>
  <c r="W340" i="1"/>
  <c r="V340" i="1"/>
  <c r="U340" i="1"/>
  <c r="T340" i="1"/>
  <c r="S340" i="1"/>
  <c r="R340" i="1"/>
  <c r="Q340" i="1"/>
  <c r="P340" i="1"/>
  <c r="O340" i="1"/>
  <c r="N340" i="1"/>
  <c r="AK339" i="1"/>
  <c r="AJ339" i="1"/>
  <c r="AI339" i="1"/>
  <c r="AH339" i="1"/>
  <c r="AG339" i="1"/>
  <c r="AF339" i="1"/>
  <c r="AE339" i="1"/>
  <c r="AD339" i="1"/>
  <c r="AB339" i="1"/>
  <c r="AA339" i="1"/>
  <c r="Z339" i="1"/>
  <c r="Y339" i="1"/>
  <c r="W339" i="1"/>
  <c r="V339" i="1"/>
  <c r="U339" i="1"/>
  <c r="T339" i="1"/>
  <c r="S339" i="1"/>
  <c r="R339" i="1"/>
  <c r="Q339" i="1"/>
  <c r="P339" i="1"/>
  <c r="O339" i="1"/>
  <c r="N339" i="1"/>
  <c r="AJ338" i="1"/>
  <c r="AI338" i="1"/>
  <c r="AH338" i="1"/>
  <c r="AG338" i="1"/>
  <c r="AF338" i="1"/>
  <c r="AE338" i="1"/>
  <c r="AD338" i="1"/>
  <c r="AB338" i="1"/>
  <c r="AA338" i="1"/>
  <c r="Z338" i="1"/>
  <c r="Y338" i="1"/>
  <c r="W338" i="1"/>
  <c r="V338" i="1"/>
  <c r="U338" i="1"/>
  <c r="T338" i="1"/>
  <c r="S338" i="1"/>
  <c r="R338" i="1"/>
  <c r="Q338" i="1"/>
  <c r="P338" i="1"/>
  <c r="O338" i="1"/>
  <c r="N338" i="1"/>
  <c r="AJ337" i="1"/>
  <c r="AI337" i="1"/>
  <c r="AH337" i="1"/>
  <c r="AG337" i="1"/>
  <c r="AF337" i="1"/>
  <c r="AE337" i="1"/>
  <c r="AD337" i="1"/>
  <c r="AB337" i="1"/>
  <c r="AA337" i="1"/>
  <c r="Z337" i="1"/>
  <c r="Y337" i="1"/>
  <c r="W337" i="1"/>
  <c r="V337" i="1"/>
  <c r="U337" i="1"/>
  <c r="T337" i="1"/>
  <c r="S337" i="1"/>
  <c r="R337" i="1"/>
  <c r="Q337" i="1"/>
  <c r="P337" i="1"/>
  <c r="O337" i="1"/>
  <c r="N337" i="1"/>
  <c r="AJ336" i="1"/>
  <c r="AI336" i="1"/>
  <c r="AH336" i="1"/>
  <c r="AG336" i="1"/>
  <c r="AF336" i="1"/>
  <c r="AE336" i="1"/>
  <c r="AD336" i="1"/>
  <c r="AK336" i="1" s="1"/>
  <c r="AB336" i="1"/>
  <c r="AA336" i="1"/>
  <c r="Z336" i="1"/>
  <c r="Y336" i="1"/>
  <c r="W336" i="1"/>
  <c r="V336" i="1"/>
  <c r="U336" i="1"/>
  <c r="T336" i="1"/>
  <c r="S336" i="1"/>
  <c r="R336" i="1"/>
  <c r="Q336" i="1"/>
  <c r="P336" i="1"/>
  <c r="O336" i="1"/>
  <c r="N336" i="1"/>
  <c r="AJ335" i="1"/>
  <c r="AI335" i="1"/>
  <c r="AH335" i="1"/>
  <c r="AG335" i="1"/>
  <c r="AF335" i="1"/>
  <c r="AK335" i="1" s="1"/>
  <c r="AE335" i="1"/>
  <c r="AD335" i="1"/>
  <c r="AB335" i="1"/>
  <c r="AA335" i="1"/>
  <c r="Z335" i="1"/>
  <c r="Y335" i="1"/>
  <c r="W335" i="1"/>
  <c r="V335" i="1"/>
  <c r="U335" i="1"/>
  <c r="T335" i="1"/>
  <c r="S335" i="1"/>
  <c r="R335" i="1"/>
  <c r="Q335" i="1"/>
  <c r="P335" i="1"/>
  <c r="O335" i="1"/>
  <c r="N335" i="1"/>
  <c r="AJ334" i="1"/>
  <c r="AI334" i="1"/>
  <c r="AH334" i="1"/>
  <c r="AG334" i="1"/>
  <c r="AF334" i="1"/>
  <c r="AE334" i="1"/>
  <c r="AD334" i="1"/>
  <c r="AB334" i="1"/>
  <c r="AA334" i="1"/>
  <c r="Z334" i="1"/>
  <c r="Y334" i="1"/>
  <c r="W334" i="1"/>
  <c r="V334" i="1"/>
  <c r="U334" i="1"/>
  <c r="T334" i="1"/>
  <c r="S334" i="1"/>
  <c r="R334" i="1"/>
  <c r="Q334" i="1"/>
  <c r="P334" i="1"/>
  <c r="O334" i="1"/>
  <c r="N334" i="1"/>
  <c r="AJ333" i="1"/>
  <c r="AI333" i="1"/>
  <c r="AH333" i="1"/>
  <c r="AG333" i="1"/>
  <c r="AF333" i="1"/>
  <c r="AE333" i="1"/>
  <c r="AD333" i="1"/>
  <c r="AK333" i="1" s="1"/>
  <c r="AB333" i="1"/>
  <c r="AA333" i="1"/>
  <c r="Z333" i="1"/>
  <c r="Y333" i="1"/>
  <c r="W333" i="1"/>
  <c r="V333" i="1"/>
  <c r="U333" i="1"/>
  <c r="T333" i="1"/>
  <c r="S333" i="1"/>
  <c r="R333" i="1"/>
  <c r="Q333" i="1"/>
  <c r="P333" i="1"/>
  <c r="O333" i="1"/>
  <c r="N333" i="1"/>
  <c r="AK332" i="1"/>
  <c r="AJ332" i="1"/>
  <c r="AI332" i="1"/>
  <c r="AH332" i="1"/>
  <c r="AG332" i="1"/>
  <c r="AF332" i="1"/>
  <c r="AE332" i="1"/>
  <c r="AD332" i="1"/>
  <c r="AB332" i="1"/>
  <c r="AA332" i="1"/>
  <c r="Z332" i="1"/>
  <c r="Y332" i="1"/>
  <c r="W332" i="1"/>
  <c r="V332" i="1"/>
  <c r="U332" i="1"/>
  <c r="T332" i="1"/>
  <c r="S332" i="1"/>
  <c r="R332" i="1"/>
  <c r="Q332" i="1"/>
  <c r="P332" i="1"/>
  <c r="O332" i="1"/>
  <c r="N332" i="1"/>
  <c r="AJ331" i="1"/>
  <c r="AI331" i="1"/>
  <c r="AH331" i="1"/>
  <c r="AG331" i="1"/>
  <c r="AF331" i="1"/>
  <c r="AK331" i="1" s="1"/>
  <c r="AE331" i="1"/>
  <c r="AD331" i="1"/>
  <c r="AB331" i="1"/>
  <c r="AA331" i="1"/>
  <c r="Z331" i="1"/>
  <c r="Y331" i="1"/>
  <c r="W331" i="1"/>
  <c r="V331" i="1"/>
  <c r="U331" i="1"/>
  <c r="T331" i="1"/>
  <c r="S331" i="1"/>
  <c r="R331" i="1"/>
  <c r="Q331" i="1"/>
  <c r="P331" i="1"/>
  <c r="O331" i="1"/>
  <c r="N331" i="1"/>
  <c r="AJ330" i="1"/>
  <c r="AI330" i="1"/>
  <c r="AH330" i="1"/>
  <c r="AG330" i="1"/>
  <c r="AF330" i="1"/>
  <c r="AE330" i="1"/>
  <c r="AD330" i="1"/>
  <c r="AB330" i="1"/>
  <c r="AA330" i="1"/>
  <c r="Z330" i="1"/>
  <c r="Y330" i="1"/>
  <c r="W330" i="1"/>
  <c r="V330" i="1"/>
  <c r="U330" i="1"/>
  <c r="T330" i="1"/>
  <c r="S330" i="1"/>
  <c r="R330" i="1"/>
  <c r="Q330" i="1"/>
  <c r="P330" i="1"/>
  <c r="O330" i="1"/>
  <c r="N330" i="1"/>
  <c r="AJ329" i="1"/>
  <c r="AI329" i="1"/>
  <c r="AH329" i="1"/>
  <c r="AG329" i="1"/>
  <c r="AF329" i="1"/>
  <c r="AE329" i="1"/>
  <c r="AD329" i="1"/>
  <c r="AB329" i="1"/>
  <c r="AA329" i="1"/>
  <c r="Z329" i="1"/>
  <c r="Y329" i="1"/>
  <c r="W329" i="1"/>
  <c r="V329" i="1"/>
  <c r="U329" i="1"/>
  <c r="T329" i="1"/>
  <c r="S329" i="1"/>
  <c r="R329" i="1"/>
  <c r="Q329" i="1"/>
  <c r="P329" i="1"/>
  <c r="O329" i="1"/>
  <c r="N329" i="1"/>
  <c r="AJ328" i="1"/>
  <c r="AI328" i="1"/>
  <c r="AH328" i="1"/>
  <c r="AG328" i="1"/>
  <c r="AF328" i="1"/>
  <c r="AE328" i="1"/>
  <c r="AD328" i="1"/>
  <c r="AB328" i="1"/>
  <c r="AA328" i="1"/>
  <c r="Z328" i="1"/>
  <c r="Y328" i="1"/>
  <c r="W328" i="1"/>
  <c r="V328" i="1"/>
  <c r="U328" i="1"/>
  <c r="T328" i="1"/>
  <c r="S328" i="1"/>
  <c r="R328" i="1"/>
  <c r="Q328" i="1"/>
  <c r="P328" i="1"/>
  <c r="O328" i="1"/>
  <c r="N328" i="1"/>
  <c r="AJ327" i="1"/>
  <c r="AI327" i="1"/>
  <c r="AH327" i="1"/>
  <c r="AG327" i="1"/>
  <c r="AF327" i="1"/>
  <c r="AE327" i="1"/>
  <c r="AD327" i="1"/>
  <c r="AB327" i="1"/>
  <c r="AA327" i="1"/>
  <c r="Z327" i="1"/>
  <c r="Y327" i="1"/>
  <c r="W327" i="1"/>
  <c r="V327" i="1"/>
  <c r="U327" i="1"/>
  <c r="T327" i="1"/>
  <c r="S327" i="1"/>
  <c r="R327" i="1"/>
  <c r="Q327" i="1"/>
  <c r="P327" i="1"/>
  <c r="O327" i="1"/>
  <c r="N327" i="1"/>
  <c r="AJ326" i="1"/>
  <c r="AI326" i="1"/>
  <c r="AH326" i="1"/>
  <c r="AG326" i="1"/>
  <c r="AF326" i="1"/>
  <c r="AE326" i="1"/>
  <c r="AD326" i="1"/>
  <c r="AB326" i="1"/>
  <c r="AA326" i="1"/>
  <c r="Z326" i="1"/>
  <c r="Y326" i="1"/>
  <c r="W326" i="1"/>
  <c r="V326" i="1"/>
  <c r="U326" i="1"/>
  <c r="T326" i="1"/>
  <c r="S326" i="1"/>
  <c r="R326" i="1"/>
  <c r="Q326" i="1"/>
  <c r="P326" i="1"/>
  <c r="O326" i="1"/>
  <c r="N326" i="1"/>
  <c r="AJ325" i="1"/>
  <c r="AI325" i="1"/>
  <c r="AH325" i="1"/>
  <c r="AG325" i="1"/>
  <c r="AF325" i="1"/>
  <c r="AE325" i="1"/>
  <c r="AD325" i="1"/>
  <c r="AB325" i="1"/>
  <c r="AA325" i="1"/>
  <c r="Z325" i="1"/>
  <c r="Y325" i="1"/>
  <c r="W325" i="1"/>
  <c r="V325" i="1"/>
  <c r="U325" i="1"/>
  <c r="T325" i="1"/>
  <c r="S325" i="1"/>
  <c r="R325" i="1"/>
  <c r="Q325" i="1"/>
  <c r="P325" i="1"/>
  <c r="O325" i="1"/>
  <c r="N325" i="1"/>
  <c r="AJ324" i="1"/>
  <c r="AI324" i="1"/>
  <c r="AH324" i="1"/>
  <c r="AG324" i="1"/>
  <c r="AF324" i="1"/>
  <c r="AE324" i="1"/>
  <c r="AD324" i="1"/>
  <c r="AB324" i="1"/>
  <c r="AA324" i="1"/>
  <c r="Z324" i="1"/>
  <c r="Y324" i="1"/>
  <c r="W324" i="1"/>
  <c r="V324" i="1"/>
  <c r="U324" i="1"/>
  <c r="T324" i="1"/>
  <c r="S324" i="1"/>
  <c r="R324" i="1"/>
  <c r="Q324" i="1"/>
  <c r="P324" i="1"/>
  <c r="O324" i="1"/>
  <c r="N324" i="1"/>
  <c r="AJ323" i="1"/>
  <c r="AI323" i="1"/>
  <c r="AH323" i="1"/>
  <c r="AG323" i="1"/>
  <c r="AF323" i="1"/>
  <c r="AE323" i="1"/>
  <c r="AD323" i="1"/>
  <c r="AB323" i="1"/>
  <c r="AA323" i="1"/>
  <c r="Z323" i="1"/>
  <c r="Y323" i="1"/>
  <c r="W323" i="1"/>
  <c r="V323" i="1"/>
  <c r="U323" i="1"/>
  <c r="T323" i="1"/>
  <c r="S323" i="1"/>
  <c r="R323" i="1"/>
  <c r="Q323" i="1"/>
  <c r="P323" i="1"/>
  <c r="O323" i="1"/>
  <c r="N323" i="1"/>
  <c r="AJ322" i="1"/>
  <c r="AI322" i="1"/>
  <c r="AH322" i="1"/>
  <c r="AG322" i="1"/>
  <c r="AF322" i="1"/>
  <c r="AE322" i="1"/>
  <c r="AD322" i="1"/>
  <c r="AB322" i="1"/>
  <c r="AA322" i="1"/>
  <c r="Z322" i="1"/>
  <c r="Y322" i="1"/>
  <c r="W322" i="1"/>
  <c r="V322" i="1"/>
  <c r="U322" i="1"/>
  <c r="T322" i="1"/>
  <c r="S322" i="1"/>
  <c r="R322" i="1"/>
  <c r="Q322" i="1"/>
  <c r="P322" i="1"/>
  <c r="O322" i="1"/>
  <c r="N322" i="1"/>
  <c r="AJ321" i="1"/>
  <c r="AI321" i="1"/>
  <c r="AH321" i="1"/>
  <c r="AG321" i="1"/>
  <c r="AF321" i="1"/>
  <c r="AE321" i="1"/>
  <c r="AD321" i="1"/>
  <c r="AB321" i="1"/>
  <c r="AA321" i="1"/>
  <c r="Z321" i="1"/>
  <c r="Y321" i="1"/>
  <c r="W321" i="1"/>
  <c r="V321" i="1"/>
  <c r="U321" i="1"/>
  <c r="T321" i="1"/>
  <c r="S321" i="1"/>
  <c r="R321" i="1"/>
  <c r="Q321" i="1"/>
  <c r="P321" i="1"/>
  <c r="O321" i="1"/>
  <c r="N321" i="1"/>
  <c r="AJ320" i="1"/>
  <c r="AI320" i="1"/>
  <c r="AH320" i="1"/>
  <c r="AG320" i="1"/>
  <c r="AF320" i="1"/>
  <c r="AK320" i="1" s="1"/>
  <c r="AE320" i="1"/>
  <c r="AD320" i="1"/>
  <c r="AB320" i="1"/>
  <c r="AA320" i="1"/>
  <c r="Z320" i="1"/>
  <c r="Y320" i="1"/>
  <c r="W320" i="1"/>
  <c r="V320" i="1"/>
  <c r="U320" i="1"/>
  <c r="T320" i="1"/>
  <c r="S320" i="1"/>
  <c r="R320" i="1"/>
  <c r="Q320" i="1"/>
  <c r="P320" i="1"/>
  <c r="O320" i="1"/>
  <c r="N320" i="1"/>
  <c r="AJ319" i="1"/>
  <c r="AI319" i="1"/>
  <c r="AH319" i="1"/>
  <c r="AG319" i="1"/>
  <c r="AF319" i="1"/>
  <c r="AE319" i="1"/>
  <c r="AD319" i="1"/>
  <c r="AK319" i="1" s="1"/>
  <c r="AB319" i="1"/>
  <c r="AA319" i="1"/>
  <c r="Z319" i="1"/>
  <c r="Y319" i="1"/>
  <c r="W319" i="1"/>
  <c r="V319" i="1"/>
  <c r="U319" i="1"/>
  <c r="T319" i="1"/>
  <c r="S319" i="1"/>
  <c r="R319" i="1"/>
  <c r="Q319" i="1"/>
  <c r="P319" i="1"/>
  <c r="O319" i="1"/>
  <c r="N319" i="1"/>
  <c r="AJ318" i="1"/>
  <c r="AI318" i="1"/>
  <c r="AH318" i="1"/>
  <c r="AG318" i="1"/>
  <c r="AF318" i="1"/>
  <c r="AE318" i="1"/>
  <c r="AD318" i="1"/>
  <c r="AB318" i="1"/>
  <c r="AA318" i="1"/>
  <c r="Z318" i="1"/>
  <c r="Y318" i="1"/>
  <c r="W318" i="1"/>
  <c r="V318" i="1"/>
  <c r="U318" i="1"/>
  <c r="T318" i="1"/>
  <c r="S318" i="1"/>
  <c r="R318" i="1"/>
  <c r="Q318" i="1"/>
  <c r="P318" i="1"/>
  <c r="O318" i="1"/>
  <c r="N318" i="1"/>
  <c r="AJ317" i="1"/>
  <c r="AI317" i="1"/>
  <c r="AH317" i="1"/>
  <c r="AG317" i="1"/>
  <c r="AF317" i="1"/>
  <c r="AK317" i="1" s="1"/>
  <c r="AE317" i="1"/>
  <c r="AD317" i="1"/>
  <c r="AB317" i="1"/>
  <c r="AA317" i="1"/>
  <c r="Z317" i="1"/>
  <c r="Y317" i="1"/>
  <c r="W317" i="1"/>
  <c r="V317" i="1"/>
  <c r="U317" i="1"/>
  <c r="T317" i="1"/>
  <c r="S317" i="1"/>
  <c r="R317" i="1"/>
  <c r="Q317" i="1"/>
  <c r="P317" i="1"/>
  <c r="O317" i="1"/>
  <c r="N317" i="1"/>
  <c r="AJ316" i="1"/>
  <c r="AI316" i="1"/>
  <c r="AH316" i="1"/>
  <c r="AG316" i="1"/>
  <c r="AF316" i="1"/>
  <c r="AE316" i="1"/>
  <c r="AD316" i="1"/>
  <c r="AB316" i="1"/>
  <c r="AA316" i="1"/>
  <c r="Z316" i="1"/>
  <c r="Y316" i="1"/>
  <c r="W316" i="1"/>
  <c r="V316" i="1"/>
  <c r="U316" i="1"/>
  <c r="T316" i="1"/>
  <c r="S316" i="1"/>
  <c r="R316" i="1"/>
  <c r="Q316" i="1"/>
  <c r="P316" i="1"/>
  <c r="O316" i="1"/>
  <c r="N316" i="1"/>
  <c r="AJ315" i="1"/>
  <c r="AI315" i="1"/>
  <c r="AH315" i="1"/>
  <c r="AG315" i="1"/>
  <c r="AF315" i="1"/>
  <c r="AE315" i="1"/>
  <c r="AD315" i="1"/>
  <c r="AB315" i="1"/>
  <c r="AA315" i="1"/>
  <c r="Z315" i="1"/>
  <c r="Y315" i="1"/>
  <c r="W315" i="1"/>
  <c r="V315" i="1"/>
  <c r="U315" i="1"/>
  <c r="T315" i="1"/>
  <c r="S315" i="1"/>
  <c r="R315" i="1"/>
  <c r="Q315" i="1"/>
  <c r="P315" i="1"/>
  <c r="O315" i="1"/>
  <c r="N315" i="1"/>
  <c r="AJ314" i="1"/>
  <c r="AI314" i="1"/>
  <c r="AH314" i="1"/>
  <c r="AG314" i="1"/>
  <c r="AF314" i="1"/>
  <c r="AK314" i="1" s="1"/>
  <c r="AE314" i="1"/>
  <c r="AD314" i="1"/>
  <c r="AB314" i="1"/>
  <c r="AA314" i="1"/>
  <c r="Z314" i="1"/>
  <c r="Y314" i="1"/>
  <c r="W314" i="1"/>
  <c r="V314" i="1"/>
  <c r="U314" i="1"/>
  <c r="T314" i="1"/>
  <c r="S314" i="1"/>
  <c r="R314" i="1"/>
  <c r="Q314" i="1"/>
  <c r="P314" i="1"/>
  <c r="O314" i="1"/>
  <c r="N314" i="1"/>
  <c r="AJ313" i="1"/>
  <c r="AI313" i="1"/>
  <c r="AK313" i="1" s="1"/>
  <c r="AH313" i="1"/>
  <c r="AG313" i="1"/>
  <c r="AF313" i="1"/>
  <c r="AE313" i="1"/>
  <c r="AD313" i="1"/>
  <c r="AB313" i="1"/>
  <c r="AA313" i="1"/>
  <c r="Z313" i="1"/>
  <c r="Y313" i="1"/>
  <c r="W313" i="1"/>
  <c r="V313" i="1"/>
  <c r="U313" i="1"/>
  <c r="T313" i="1"/>
  <c r="S313" i="1"/>
  <c r="R313" i="1"/>
  <c r="Q313" i="1"/>
  <c r="P313" i="1"/>
  <c r="O313" i="1"/>
  <c r="N313" i="1"/>
  <c r="AK312" i="1"/>
  <c r="AJ312" i="1"/>
  <c r="AI312" i="1"/>
  <c r="AH312" i="1"/>
  <c r="AG312" i="1"/>
  <c r="AF312" i="1"/>
  <c r="AE312" i="1"/>
  <c r="AD312" i="1"/>
  <c r="AB312" i="1"/>
  <c r="AA312" i="1"/>
  <c r="Z312" i="1"/>
  <c r="Y312" i="1"/>
  <c r="W312" i="1"/>
  <c r="V312" i="1"/>
  <c r="U312" i="1"/>
  <c r="T312" i="1"/>
  <c r="S312" i="1"/>
  <c r="R312" i="1"/>
  <c r="Q312" i="1"/>
  <c r="P312" i="1"/>
  <c r="O312" i="1"/>
  <c r="N312" i="1"/>
  <c r="AJ311" i="1"/>
  <c r="AI311" i="1"/>
  <c r="AH311" i="1"/>
  <c r="AG311" i="1"/>
  <c r="AF311" i="1"/>
  <c r="AK311" i="1" s="1"/>
  <c r="AE311" i="1"/>
  <c r="AD311" i="1"/>
  <c r="AB311" i="1"/>
  <c r="AA311" i="1"/>
  <c r="Z311" i="1"/>
  <c r="Y311" i="1"/>
  <c r="W311" i="1"/>
  <c r="V311" i="1"/>
  <c r="U311" i="1"/>
  <c r="T311" i="1"/>
  <c r="S311" i="1"/>
  <c r="R311" i="1"/>
  <c r="Q311" i="1"/>
  <c r="P311" i="1"/>
  <c r="O311" i="1"/>
  <c r="N311" i="1"/>
  <c r="AK310" i="1"/>
  <c r="AJ310" i="1"/>
  <c r="AI310" i="1"/>
  <c r="AH310" i="1"/>
  <c r="AG310" i="1"/>
  <c r="AF310" i="1"/>
  <c r="AE310" i="1"/>
  <c r="AD310" i="1"/>
  <c r="AB310" i="1"/>
  <c r="AA310" i="1"/>
  <c r="Z310" i="1"/>
  <c r="Y310" i="1"/>
  <c r="W310" i="1"/>
  <c r="V310" i="1"/>
  <c r="U310" i="1"/>
  <c r="T310" i="1"/>
  <c r="S310" i="1"/>
  <c r="R310" i="1"/>
  <c r="Q310" i="1"/>
  <c r="P310" i="1"/>
  <c r="O310" i="1"/>
  <c r="N310" i="1"/>
  <c r="AJ309" i="1"/>
  <c r="AI309" i="1"/>
  <c r="AH309" i="1"/>
  <c r="AG309" i="1"/>
  <c r="AF309" i="1"/>
  <c r="AE309" i="1"/>
  <c r="AD309" i="1"/>
  <c r="AB309" i="1"/>
  <c r="AA309" i="1"/>
  <c r="Z309" i="1"/>
  <c r="Y309" i="1"/>
  <c r="W309" i="1"/>
  <c r="V309" i="1"/>
  <c r="U309" i="1"/>
  <c r="T309" i="1"/>
  <c r="S309" i="1"/>
  <c r="R309" i="1"/>
  <c r="Q309" i="1"/>
  <c r="P309" i="1"/>
  <c r="O309" i="1"/>
  <c r="N309" i="1"/>
  <c r="AJ308" i="1"/>
  <c r="AI308" i="1"/>
  <c r="AH308" i="1"/>
  <c r="AG308" i="1"/>
  <c r="AF308" i="1"/>
  <c r="AE308" i="1"/>
  <c r="AD308" i="1"/>
  <c r="AB308" i="1"/>
  <c r="AA308" i="1"/>
  <c r="Z308" i="1"/>
  <c r="Y308" i="1"/>
  <c r="W308" i="1"/>
  <c r="V308" i="1"/>
  <c r="U308" i="1"/>
  <c r="T308" i="1"/>
  <c r="S308" i="1"/>
  <c r="R308" i="1"/>
  <c r="Q308" i="1"/>
  <c r="P308" i="1"/>
  <c r="O308" i="1"/>
  <c r="N308" i="1"/>
  <c r="AJ307" i="1"/>
  <c r="AI307" i="1"/>
  <c r="AH307" i="1"/>
  <c r="AG307" i="1"/>
  <c r="AF307" i="1"/>
  <c r="AE307" i="1"/>
  <c r="AD307" i="1"/>
  <c r="AB307" i="1"/>
  <c r="AA307" i="1"/>
  <c r="Z307" i="1"/>
  <c r="Y307" i="1"/>
  <c r="W307" i="1"/>
  <c r="V307" i="1"/>
  <c r="U307" i="1"/>
  <c r="T307" i="1"/>
  <c r="S307" i="1"/>
  <c r="R307" i="1"/>
  <c r="Q307" i="1"/>
  <c r="P307" i="1"/>
  <c r="O307" i="1"/>
  <c r="N307" i="1"/>
  <c r="AJ306" i="1"/>
  <c r="AI306" i="1"/>
  <c r="AH306" i="1"/>
  <c r="AG306" i="1"/>
  <c r="AF306" i="1"/>
  <c r="AE306" i="1"/>
  <c r="AD306" i="1"/>
  <c r="AB306" i="1"/>
  <c r="AA306" i="1"/>
  <c r="Z306" i="1"/>
  <c r="Y306" i="1"/>
  <c r="W306" i="1"/>
  <c r="V306" i="1"/>
  <c r="U306" i="1"/>
  <c r="T306" i="1"/>
  <c r="S306" i="1"/>
  <c r="R306" i="1"/>
  <c r="Q306" i="1"/>
  <c r="P306" i="1"/>
  <c r="O306" i="1"/>
  <c r="N306" i="1"/>
  <c r="AJ305" i="1"/>
  <c r="AI305" i="1"/>
  <c r="AH305" i="1"/>
  <c r="AG305" i="1"/>
  <c r="AF305" i="1"/>
  <c r="AE305" i="1"/>
  <c r="AD305" i="1"/>
  <c r="AB305" i="1"/>
  <c r="AA305" i="1"/>
  <c r="Z305" i="1"/>
  <c r="Y305" i="1"/>
  <c r="W305" i="1"/>
  <c r="V305" i="1"/>
  <c r="U305" i="1"/>
  <c r="T305" i="1"/>
  <c r="S305" i="1"/>
  <c r="R305" i="1"/>
  <c r="Q305" i="1"/>
  <c r="P305" i="1"/>
  <c r="O305" i="1"/>
  <c r="N305" i="1"/>
  <c r="AJ304" i="1"/>
  <c r="AI304" i="1"/>
  <c r="AH304" i="1"/>
  <c r="AG304" i="1"/>
  <c r="AF304" i="1"/>
  <c r="AE304" i="1"/>
  <c r="AD304" i="1"/>
  <c r="AB304" i="1"/>
  <c r="AA304" i="1"/>
  <c r="Z304" i="1"/>
  <c r="Y304" i="1"/>
  <c r="W304" i="1"/>
  <c r="V304" i="1"/>
  <c r="U304" i="1"/>
  <c r="T304" i="1"/>
  <c r="S304" i="1"/>
  <c r="R304" i="1"/>
  <c r="Q304" i="1"/>
  <c r="P304" i="1"/>
  <c r="O304" i="1"/>
  <c r="N304" i="1"/>
  <c r="AJ303" i="1"/>
  <c r="AI303" i="1"/>
  <c r="AH303" i="1"/>
  <c r="AG303" i="1"/>
  <c r="AF303" i="1"/>
  <c r="AE303" i="1"/>
  <c r="AD303" i="1"/>
  <c r="AB303" i="1"/>
  <c r="AA303" i="1"/>
  <c r="Z303" i="1"/>
  <c r="Y303" i="1"/>
  <c r="W303" i="1"/>
  <c r="V303" i="1"/>
  <c r="U303" i="1"/>
  <c r="T303" i="1"/>
  <c r="S303" i="1"/>
  <c r="R303" i="1"/>
  <c r="Q303" i="1"/>
  <c r="P303" i="1"/>
  <c r="O303" i="1"/>
  <c r="N303" i="1"/>
  <c r="AJ302" i="1"/>
  <c r="AI302" i="1"/>
  <c r="AH302" i="1"/>
  <c r="AG302" i="1"/>
  <c r="AF302" i="1"/>
  <c r="AE302" i="1"/>
  <c r="AD302" i="1"/>
  <c r="AB302" i="1"/>
  <c r="AA302" i="1"/>
  <c r="Z302" i="1"/>
  <c r="Y302" i="1"/>
  <c r="W302" i="1"/>
  <c r="V302" i="1"/>
  <c r="U302" i="1"/>
  <c r="T302" i="1"/>
  <c r="S302" i="1"/>
  <c r="R302" i="1"/>
  <c r="Q302" i="1"/>
  <c r="P302" i="1"/>
  <c r="O302" i="1"/>
  <c r="N302" i="1"/>
  <c r="AJ301" i="1"/>
  <c r="AI301" i="1"/>
  <c r="AH301" i="1"/>
  <c r="AG301" i="1"/>
  <c r="AF301" i="1"/>
  <c r="AE301" i="1"/>
  <c r="AD301" i="1"/>
  <c r="AB301" i="1"/>
  <c r="AA301" i="1"/>
  <c r="Z301" i="1"/>
  <c r="Y301" i="1"/>
  <c r="W301" i="1"/>
  <c r="V301" i="1"/>
  <c r="U301" i="1"/>
  <c r="T301" i="1"/>
  <c r="S301" i="1"/>
  <c r="R301" i="1"/>
  <c r="Q301" i="1"/>
  <c r="P301" i="1"/>
  <c r="O301" i="1"/>
  <c r="N301" i="1"/>
  <c r="AJ300" i="1"/>
  <c r="AI300" i="1"/>
  <c r="AH300" i="1"/>
  <c r="AG300" i="1"/>
  <c r="AF300" i="1"/>
  <c r="AE300" i="1"/>
  <c r="AD300" i="1"/>
  <c r="AB300" i="1"/>
  <c r="AA300" i="1"/>
  <c r="Z300" i="1"/>
  <c r="Y300" i="1"/>
  <c r="W300" i="1"/>
  <c r="V300" i="1"/>
  <c r="U300" i="1"/>
  <c r="T300" i="1"/>
  <c r="S300" i="1"/>
  <c r="R300" i="1"/>
  <c r="Q300" i="1"/>
  <c r="P300" i="1"/>
  <c r="O300" i="1"/>
  <c r="N300" i="1"/>
  <c r="AJ299" i="1"/>
  <c r="AI299" i="1"/>
  <c r="AH299" i="1"/>
  <c r="AG299" i="1"/>
  <c r="AF299" i="1"/>
  <c r="AE299" i="1"/>
  <c r="AD299" i="1"/>
  <c r="AB299" i="1"/>
  <c r="AA299" i="1"/>
  <c r="Z299" i="1"/>
  <c r="Y299" i="1"/>
  <c r="W299" i="1"/>
  <c r="V299" i="1"/>
  <c r="U299" i="1"/>
  <c r="T299" i="1"/>
  <c r="S299" i="1"/>
  <c r="R299" i="1"/>
  <c r="Q299" i="1"/>
  <c r="P299" i="1"/>
  <c r="O299" i="1"/>
  <c r="N299" i="1"/>
  <c r="AJ298" i="1"/>
  <c r="AI298" i="1"/>
  <c r="AH298" i="1"/>
  <c r="AG298" i="1"/>
  <c r="AF298" i="1"/>
  <c r="AE298" i="1"/>
  <c r="AD298" i="1"/>
  <c r="AB298" i="1"/>
  <c r="AA298" i="1"/>
  <c r="Z298" i="1"/>
  <c r="Y298" i="1"/>
  <c r="W298" i="1"/>
  <c r="V298" i="1"/>
  <c r="U298" i="1"/>
  <c r="T298" i="1"/>
  <c r="S298" i="1"/>
  <c r="R298" i="1"/>
  <c r="Q298" i="1"/>
  <c r="P298" i="1"/>
  <c r="O298" i="1"/>
  <c r="N298" i="1"/>
  <c r="AJ297" i="1"/>
  <c r="AI297" i="1"/>
  <c r="AH297" i="1"/>
  <c r="AG297" i="1"/>
  <c r="AF297" i="1"/>
  <c r="AK297" i="1" s="1"/>
  <c r="AE297" i="1"/>
  <c r="AD297" i="1"/>
  <c r="AB297" i="1"/>
  <c r="AA297" i="1"/>
  <c r="Z297" i="1"/>
  <c r="Y297" i="1"/>
  <c r="W297" i="1"/>
  <c r="V297" i="1"/>
  <c r="U297" i="1"/>
  <c r="T297" i="1"/>
  <c r="S297" i="1"/>
  <c r="R297" i="1"/>
  <c r="Q297" i="1"/>
  <c r="P297" i="1"/>
  <c r="O297" i="1"/>
  <c r="N297" i="1"/>
  <c r="AJ296" i="1"/>
  <c r="AI296" i="1"/>
  <c r="AH296" i="1"/>
  <c r="AG296" i="1"/>
  <c r="AF296" i="1"/>
  <c r="AK296" i="1" s="1"/>
  <c r="AE296" i="1"/>
  <c r="AD296" i="1"/>
  <c r="AB296" i="1"/>
  <c r="AA296" i="1"/>
  <c r="Z296" i="1"/>
  <c r="Y296" i="1"/>
  <c r="W296" i="1"/>
  <c r="V296" i="1"/>
  <c r="U296" i="1"/>
  <c r="T296" i="1"/>
  <c r="S296" i="1"/>
  <c r="R296" i="1"/>
  <c r="Q296" i="1"/>
  <c r="P296" i="1"/>
  <c r="O296" i="1"/>
  <c r="N296" i="1"/>
  <c r="AJ295" i="1"/>
  <c r="AI295" i="1"/>
  <c r="AK295" i="1" s="1"/>
  <c r="AH295" i="1"/>
  <c r="AG295" i="1"/>
  <c r="AF295" i="1"/>
  <c r="AE295" i="1"/>
  <c r="AD295" i="1"/>
  <c r="AB295" i="1"/>
  <c r="AA295" i="1"/>
  <c r="Z295" i="1"/>
  <c r="Y295" i="1"/>
  <c r="W295" i="1"/>
  <c r="V295" i="1"/>
  <c r="U295" i="1"/>
  <c r="T295" i="1"/>
  <c r="S295" i="1"/>
  <c r="R295" i="1"/>
  <c r="Q295" i="1"/>
  <c r="P295" i="1"/>
  <c r="O295" i="1"/>
  <c r="N295" i="1"/>
  <c r="AJ294" i="1"/>
  <c r="AI294" i="1"/>
  <c r="AH294" i="1"/>
  <c r="AG294" i="1"/>
  <c r="AF294" i="1"/>
  <c r="AK294" i="1" s="1"/>
  <c r="AE294" i="1"/>
  <c r="AD294" i="1"/>
  <c r="AB294" i="1"/>
  <c r="AA294" i="1"/>
  <c r="Z294" i="1"/>
  <c r="Y294" i="1"/>
  <c r="W294" i="1"/>
  <c r="V294" i="1"/>
  <c r="U294" i="1"/>
  <c r="T294" i="1"/>
  <c r="S294" i="1"/>
  <c r="R294" i="1"/>
  <c r="Q294" i="1"/>
  <c r="P294" i="1"/>
  <c r="O294" i="1"/>
  <c r="N294" i="1"/>
  <c r="AJ293" i="1"/>
  <c r="AI293" i="1"/>
  <c r="AH293" i="1"/>
  <c r="AG293" i="1"/>
  <c r="AF293" i="1"/>
  <c r="AK293" i="1" s="1"/>
  <c r="AE293" i="1"/>
  <c r="AD293" i="1"/>
  <c r="AB293" i="1"/>
  <c r="AA293" i="1"/>
  <c r="Z293" i="1"/>
  <c r="Y293" i="1"/>
  <c r="W293" i="1"/>
  <c r="V293" i="1"/>
  <c r="U293" i="1"/>
  <c r="T293" i="1"/>
  <c r="S293" i="1"/>
  <c r="R293" i="1"/>
  <c r="Q293" i="1"/>
  <c r="P293" i="1"/>
  <c r="O293" i="1"/>
  <c r="N293" i="1"/>
  <c r="AJ292" i="1"/>
  <c r="AI292" i="1"/>
  <c r="AH292" i="1"/>
  <c r="AG292" i="1"/>
  <c r="AF292" i="1"/>
  <c r="AK292" i="1" s="1"/>
  <c r="AE292" i="1"/>
  <c r="AD292" i="1"/>
  <c r="AB292" i="1"/>
  <c r="AA292" i="1"/>
  <c r="Z292" i="1"/>
  <c r="Y292" i="1"/>
  <c r="W292" i="1"/>
  <c r="V292" i="1"/>
  <c r="U292" i="1"/>
  <c r="T292" i="1"/>
  <c r="S292" i="1"/>
  <c r="R292" i="1"/>
  <c r="Q292" i="1"/>
  <c r="P292" i="1"/>
  <c r="O292" i="1"/>
  <c r="N292" i="1"/>
  <c r="AJ291" i="1"/>
  <c r="AI291" i="1"/>
  <c r="AH291" i="1"/>
  <c r="AG291" i="1"/>
  <c r="AF291" i="1"/>
  <c r="AE291" i="1"/>
  <c r="AD291" i="1"/>
  <c r="AB291" i="1"/>
  <c r="AA291" i="1"/>
  <c r="Z291" i="1"/>
  <c r="Y291" i="1"/>
  <c r="W291" i="1"/>
  <c r="V291" i="1"/>
  <c r="U291" i="1"/>
  <c r="T291" i="1"/>
  <c r="S291" i="1"/>
  <c r="R291" i="1"/>
  <c r="Q291" i="1"/>
  <c r="P291" i="1"/>
  <c r="O291" i="1"/>
  <c r="N291" i="1"/>
  <c r="AJ290" i="1"/>
  <c r="AI290" i="1"/>
  <c r="AH290" i="1"/>
  <c r="AG290" i="1"/>
  <c r="AF290" i="1"/>
  <c r="AE290" i="1"/>
  <c r="AD290" i="1"/>
  <c r="AB290" i="1"/>
  <c r="AA290" i="1"/>
  <c r="Z290" i="1"/>
  <c r="Y290" i="1"/>
  <c r="W290" i="1"/>
  <c r="V290" i="1"/>
  <c r="U290" i="1"/>
  <c r="T290" i="1"/>
  <c r="S290" i="1"/>
  <c r="R290" i="1"/>
  <c r="Q290" i="1"/>
  <c r="P290" i="1"/>
  <c r="O290" i="1"/>
  <c r="N290" i="1"/>
  <c r="AJ289" i="1"/>
  <c r="AI289" i="1"/>
  <c r="AH289" i="1"/>
  <c r="AG289" i="1"/>
  <c r="AF289" i="1"/>
  <c r="AE289" i="1"/>
  <c r="AD289" i="1"/>
  <c r="AB289" i="1"/>
  <c r="AA289" i="1"/>
  <c r="Z289" i="1"/>
  <c r="Y289" i="1"/>
  <c r="W289" i="1"/>
  <c r="V289" i="1"/>
  <c r="U289" i="1"/>
  <c r="T289" i="1"/>
  <c r="S289" i="1"/>
  <c r="R289" i="1"/>
  <c r="Q289" i="1"/>
  <c r="P289" i="1"/>
  <c r="O289" i="1"/>
  <c r="N289" i="1"/>
  <c r="AJ288" i="1"/>
  <c r="AI288" i="1"/>
  <c r="AH288" i="1"/>
  <c r="AG288" i="1"/>
  <c r="AF288" i="1"/>
  <c r="AE288" i="1"/>
  <c r="AD288" i="1"/>
  <c r="AB288" i="1"/>
  <c r="AA288" i="1"/>
  <c r="Z288" i="1"/>
  <c r="Y288" i="1"/>
  <c r="W288" i="1"/>
  <c r="V288" i="1"/>
  <c r="U288" i="1"/>
  <c r="T288" i="1"/>
  <c r="S288" i="1"/>
  <c r="R288" i="1"/>
  <c r="Q288" i="1"/>
  <c r="P288" i="1"/>
  <c r="O288" i="1"/>
  <c r="N288" i="1"/>
  <c r="AJ287" i="1"/>
  <c r="AI287" i="1"/>
  <c r="AH287" i="1"/>
  <c r="AG287" i="1"/>
  <c r="AF287" i="1"/>
  <c r="AE287" i="1"/>
  <c r="AD287" i="1"/>
  <c r="AB287" i="1"/>
  <c r="AA287" i="1"/>
  <c r="Z287" i="1"/>
  <c r="Y287" i="1"/>
  <c r="W287" i="1"/>
  <c r="V287" i="1"/>
  <c r="U287" i="1"/>
  <c r="T287" i="1"/>
  <c r="S287" i="1"/>
  <c r="R287" i="1"/>
  <c r="Q287" i="1"/>
  <c r="P287" i="1"/>
  <c r="O287" i="1"/>
  <c r="N287" i="1"/>
  <c r="AJ286" i="1"/>
  <c r="AI286" i="1"/>
  <c r="AH286" i="1"/>
  <c r="AG286" i="1"/>
  <c r="AF286" i="1"/>
  <c r="AE286" i="1"/>
  <c r="AD286" i="1"/>
  <c r="AB286" i="1"/>
  <c r="AA286" i="1"/>
  <c r="Z286" i="1"/>
  <c r="Y286" i="1"/>
  <c r="W286" i="1"/>
  <c r="V286" i="1"/>
  <c r="U286" i="1"/>
  <c r="T286" i="1"/>
  <c r="S286" i="1"/>
  <c r="R286" i="1"/>
  <c r="Q286" i="1"/>
  <c r="P286" i="1"/>
  <c r="O286" i="1"/>
  <c r="N286" i="1"/>
  <c r="AJ285" i="1"/>
  <c r="AI285" i="1"/>
  <c r="AH285" i="1"/>
  <c r="AG285" i="1"/>
  <c r="AF285" i="1"/>
  <c r="AE285" i="1"/>
  <c r="AD285" i="1"/>
  <c r="AB285" i="1"/>
  <c r="AA285" i="1"/>
  <c r="Z285" i="1"/>
  <c r="Y285" i="1"/>
  <c r="W285" i="1"/>
  <c r="V285" i="1"/>
  <c r="U285" i="1"/>
  <c r="T285" i="1"/>
  <c r="S285" i="1"/>
  <c r="R285" i="1"/>
  <c r="Q285" i="1"/>
  <c r="P285" i="1"/>
  <c r="O285" i="1"/>
  <c r="N285" i="1"/>
  <c r="AJ284" i="1"/>
  <c r="AI284" i="1"/>
  <c r="AH284" i="1"/>
  <c r="AG284" i="1"/>
  <c r="AF284" i="1"/>
  <c r="AE284" i="1"/>
  <c r="AD284" i="1"/>
  <c r="AB284" i="1"/>
  <c r="AA284" i="1"/>
  <c r="Z284" i="1"/>
  <c r="Y284" i="1"/>
  <c r="W284" i="1"/>
  <c r="V284" i="1"/>
  <c r="U284" i="1"/>
  <c r="T284" i="1"/>
  <c r="S284" i="1"/>
  <c r="R284" i="1"/>
  <c r="Q284" i="1"/>
  <c r="P284" i="1"/>
  <c r="O284" i="1"/>
  <c r="N284" i="1"/>
  <c r="AJ283" i="1"/>
  <c r="AI283" i="1"/>
  <c r="AH283" i="1"/>
  <c r="AG283" i="1"/>
  <c r="AF283" i="1"/>
  <c r="AE283" i="1"/>
  <c r="AD283" i="1"/>
  <c r="AB283" i="1"/>
  <c r="AA283" i="1"/>
  <c r="Z283" i="1"/>
  <c r="Y283" i="1"/>
  <c r="W283" i="1"/>
  <c r="V283" i="1"/>
  <c r="U283" i="1"/>
  <c r="T283" i="1"/>
  <c r="S283" i="1"/>
  <c r="R283" i="1"/>
  <c r="Q283" i="1"/>
  <c r="P283" i="1"/>
  <c r="O283" i="1"/>
  <c r="N283" i="1"/>
  <c r="AJ282" i="1"/>
  <c r="AI282" i="1"/>
  <c r="AH282" i="1"/>
  <c r="AG282" i="1"/>
  <c r="AF282" i="1"/>
  <c r="AE282" i="1"/>
  <c r="AD282" i="1"/>
  <c r="AB282" i="1"/>
  <c r="AA282" i="1"/>
  <c r="Z282" i="1"/>
  <c r="Y282" i="1"/>
  <c r="W282" i="1"/>
  <c r="V282" i="1"/>
  <c r="U282" i="1"/>
  <c r="T282" i="1"/>
  <c r="S282" i="1"/>
  <c r="R282" i="1"/>
  <c r="Q282" i="1"/>
  <c r="P282" i="1"/>
  <c r="O282" i="1"/>
  <c r="N282" i="1"/>
  <c r="AJ281" i="1"/>
  <c r="AI281" i="1"/>
  <c r="AH281" i="1"/>
  <c r="AG281" i="1"/>
  <c r="AF281" i="1"/>
  <c r="AE281" i="1"/>
  <c r="AD281" i="1"/>
  <c r="AK281" i="1" s="1"/>
  <c r="AB281" i="1"/>
  <c r="AA281" i="1"/>
  <c r="Z281" i="1"/>
  <c r="Y281" i="1"/>
  <c r="W281" i="1"/>
  <c r="V281" i="1"/>
  <c r="U281" i="1"/>
  <c r="T281" i="1"/>
  <c r="S281" i="1"/>
  <c r="R281" i="1"/>
  <c r="Q281" i="1"/>
  <c r="P281" i="1"/>
  <c r="O281" i="1"/>
  <c r="N281" i="1"/>
  <c r="AK280" i="1"/>
  <c r="AJ280" i="1"/>
  <c r="AI280" i="1"/>
  <c r="AH280" i="1"/>
  <c r="AG280" i="1"/>
  <c r="AF280" i="1"/>
  <c r="AE280" i="1"/>
  <c r="AD280" i="1"/>
  <c r="AB280" i="1"/>
  <c r="AA280" i="1"/>
  <c r="Z280" i="1"/>
  <c r="Y280" i="1"/>
  <c r="W280" i="1"/>
  <c r="V280" i="1"/>
  <c r="U280" i="1"/>
  <c r="T280" i="1"/>
  <c r="S280" i="1"/>
  <c r="R280" i="1"/>
  <c r="Q280" i="1"/>
  <c r="P280" i="1"/>
  <c r="O280" i="1"/>
  <c r="N280" i="1"/>
  <c r="AJ279" i="1"/>
  <c r="AI279" i="1"/>
  <c r="AH279" i="1"/>
  <c r="AG279" i="1"/>
  <c r="AF279" i="1"/>
  <c r="AE279" i="1"/>
  <c r="AD279" i="1"/>
  <c r="AB279" i="1"/>
  <c r="AA279" i="1"/>
  <c r="Z279" i="1"/>
  <c r="Y279" i="1"/>
  <c r="W279" i="1"/>
  <c r="V279" i="1"/>
  <c r="U279" i="1"/>
  <c r="T279" i="1"/>
  <c r="S279" i="1"/>
  <c r="R279" i="1"/>
  <c r="Q279" i="1"/>
  <c r="P279" i="1"/>
  <c r="O279" i="1"/>
  <c r="N279" i="1"/>
  <c r="AJ278" i="1"/>
  <c r="AI278" i="1"/>
  <c r="AH278" i="1"/>
  <c r="AG278" i="1"/>
  <c r="AF278" i="1"/>
  <c r="AE278" i="1"/>
  <c r="AD278" i="1"/>
  <c r="AK278" i="1" s="1"/>
  <c r="AB278" i="1"/>
  <c r="AA278" i="1"/>
  <c r="Z278" i="1"/>
  <c r="Y278" i="1"/>
  <c r="W278" i="1"/>
  <c r="V278" i="1"/>
  <c r="U278" i="1"/>
  <c r="T278" i="1"/>
  <c r="S278" i="1"/>
  <c r="R278" i="1"/>
  <c r="Q278" i="1"/>
  <c r="P278" i="1"/>
  <c r="O278" i="1"/>
  <c r="N278" i="1"/>
  <c r="AJ277" i="1"/>
  <c r="AI277" i="1"/>
  <c r="AH277" i="1"/>
  <c r="AG277" i="1"/>
  <c r="AF277" i="1"/>
  <c r="AE277" i="1"/>
  <c r="AD277" i="1"/>
  <c r="AB277" i="1"/>
  <c r="AA277" i="1"/>
  <c r="Z277" i="1"/>
  <c r="Y277" i="1"/>
  <c r="W277" i="1"/>
  <c r="V277" i="1"/>
  <c r="U277" i="1"/>
  <c r="T277" i="1"/>
  <c r="S277" i="1"/>
  <c r="R277" i="1"/>
  <c r="Q277" i="1"/>
  <c r="P277" i="1"/>
  <c r="O277" i="1"/>
  <c r="N277" i="1"/>
  <c r="AK276" i="1"/>
  <c r="AJ276" i="1"/>
  <c r="AI276" i="1"/>
  <c r="AH276" i="1"/>
  <c r="AG276" i="1"/>
  <c r="AF276" i="1"/>
  <c r="AE276" i="1"/>
  <c r="AD276" i="1"/>
  <c r="AB276" i="1"/>
  <c r="AA276" i="1"/>
  <c r="Z276" i="1"/>
  <c r="Y276" i="1"/>
  <c r="W276" i="1"/>
  <c r="V276" i="1"/>
  <c r="U276" i="1"/>
  <c r="T276" i="1"/>
  <c r="S276" i="1"/>
  <c r="R276" i="1"/>
  <c r="Q276" i="1"/>
  <c r="P276" i="1"/>
  <c r="O276" i="1"/>
  <c r="N276" i="1"/>
  <c r="AJ275" i="1"/>
  <c r="AI275" i="1"/>
  <c r="AH275" i="1"/>
  <c r="AG275" i="1"/>
  <c r="AF275" i="1"/>
  <c r="AE275" i="1"/>
  <c r="AD275" i="1"/>
  <c r="AK275" i="1" s="1"/>
  <c r="AB275" i="1"/>
  <c r="AA275" i="1"/>
  <c r="Z275" i="1"/>
  <c r="Y275" i="1"/>
  <c r="W275" i="1"/>
  <c r="V275" i="1"/>
  <c r="U275" i="1"/>
  <c r="T275" i="1"/>
  <c r="S275" i="1"/>
  <c r="R275" i="1"/>
  <c r="Q275" i="1"/>
  <c r="P275" i="1"/>
  <c r="O275" i="1"/>
  <c r="N275" i="1"/>
  <c r="AJ274" i="1"/>
  <c r="AI274" i="1"/>
  <c r="AH274" i="1"/>
  <c r="AG274" i="1"/>
  <c r="AF274" i="1"/>
  <c r="AE274" i="1"/>
  <c r="AD274" i="1"/>
  <c r="AB274" i="1"/>
  <c r="AA274" i="1"/>
  <c r="Z274" i="1"/>
  <c r="Y274" i="1"/>
  <c r="W274" i="1"/>
  <c r="V274" i="1"/>
  <c r="U274" i="1"/>
  <c r="T274" i="1"/>
  <c r="S274" i="1"/>
  <c r="R274" i="1"/>
  <c r="Q274" i="1"/>
  <c r="P274" i="1"/>
  <c r="O274" i="1"/>
  <c r="N274" i="1"/>
  <c r="AJ273" i="1"/>
  <c r="AI273" i="1"/>
  <c r="AH273" i="1"/>
  <c r="AG273" i="1"/>
  <c r="AF273" i="1"/>
  <c r="AK273" i="1" s="1"/>
  <c r="AE273" i="1"/>
  <c r="AD273" i="1"/>
  <c r="AB273" i="1"/>
  <c r="AA273" i="1"/>
  <c r="Z273" i="1"/>
  <c r="Y273" i="1"/>
  <c r="W273" i="1"/>
  <c r="V273" i="1"/>
  <c r="U273" i="1"/>
  <c r="T273" i="1"/>
  <c r="S273" i="1"/>
  <c r="R273" i="1"/>
  <c r="Q273" i="1"/>
  <c r="P273" i="1"/>
  <c r="O273" i="1"/>
  <c r="N273" i="1"/>
  <c r="AJ272" i="1"/>
  <c r="AI272" i="1"/>
  <c r="AH272" i="1"/>
  <c r="AG272" i="1"/>
  <c r="AF272" i="1"/>
  <c r="AE272" i="1"/>
  <c r="AD272" i="1"/>
  <c r="AB272" i="1"/>
  <c r="AA272" i="1"/>
  <c r="Z272" i="1"/>
  <c r="Y272" i="1"/>
  <c r="W272" i="1"/>
  <c r="V272" i="1"/>
  <c r="U272" i="1"/>
  <c r="T272" i="1"/>
  <c r="S272" i="1"/>
  <c r="R272" i="1"/>
  <c r="Q272" i="1"/>
  <c r="P272" i="1"/>
  <c r="O272" i="1"/>
  <c r="N272" i="1"/>
  <c r="AJ271" i="1"/>
  <c r="AI271" i="1"/>
  <c r="AH271" i="1"/>
  <c r="AG271" i="1"/>
  <c r="AF271" i="1"/>
  <c r="AE271" i="1"/>
  <c r="AD271" i="1"/>
  <c r="AB271" i="1"/>
  <c r="AA271" i="1"/>
  <c r="Z271" i="1"/>
  <c r="Y271" i="1"/>
  <c r="W271" i="1"/>
  <c r="V271" i="1"/>
  <c r="U271" i="1"/>
  <c r="T271" i="1"/>
  <c r="S271" i="1"/>
  <c r="R271" i="1"/>
  <c r="Q271" i="1"/>
  <c r="P271" i="1"/>
  <c r="O271" i="1"/>
  <c r="N271" i="1"/>
  <c r="AJ270" i="1"/>
  <c r="AI270" i="1"/>
  <c r="AH270" i="1"/>
  <c r="AG270" i="1"/>
  <c r="AF270" i="1"/>
  <c r="AE270" i="1"/>
  <c r="AD270" i="1"/>
  <c r="AB270" i="1"/>
  <c r="AA270" i="1"/>
  <c r="Z270" i="1"/>
  <c r="Y270" i="1"/>
  <c r="W270" i="1"/>
  <c r="V270" i="1"/>
  <c r="U270" i="1"/>
  <c r="T270" i="1"/>
  <c r="S270" i="1"/>
  <c r="R270" i="1"/>
  <c r="Q270" i="1"/>
  <c r="P270" i="1"/>
  <c r="O270" i="1"/>
  <c r="N270" i="1"/>
  <c r="AJ269" i="1"/>
  <c r="AI269" i="1"/>
  <c r="AH269" i="1"/>
  <c r="AG269" i="1"/>
  <c r="AF269" i="1"/>
  <c r="AE269" i="1"/>
  <c r="AD269" i="1"/>
  <c r="AB269" i="1"/>
  <c r="AA269" i="1"/>
  <c r="Z269" i="1"/>
  <c r="Y269" i="1"/>
  <c r="W269" i="1"/>
  <c r="V269" i="1"/>
  <c r="U269" i="1"/>
  <c r="T269" i="1"/>
  <c r="S269" i="1"/>
  <c r="R269" i="1"/>
  <c r="Q269" i="1"/>
  <c r="P269" i="1"/>
  <c r="O269" i="1"/>
  <c r="N269" i="1"/>
  <c r="AJ268" i="1"/>
  <c r="AI268" i="1"/>
  <c r="AH268" i="1"/>
  <c r="AG268" i="1"/>
  <c r="AF268" i="1"/>
  <c r="AE268" i="1"/>
  <c r="AD268" i="1"/>
  <c r="AB268" i="1"/>
  <c r="AA268" i="1"/>
  <c r="Z268" i="1"/>
  <c r="Y268" i="1"/>
  <c r="W268" i="1"/>
  <c r="V268" i="1"/>
  <c r="U268" i="1"/>
  <c r="T268" i="1"/>
  <c r="S268" i="1"/>
  <c r="R268" i="1"/>
  <c r="Q268" i="1"/>
  <c r="P268" i="1"/>
  <c r="O268" i="1"/>
  <c r="N268" i="1"/>
  <c r="AJ267" i="1"/>
  <c r="AI267" i="1"/>
  <c r="AH267" i="1"/>
  <c r="AG267" i="1"/>
  <c r="AF267" i="1"/>
  <c r="AK267" i="1" s="1"/>
  <c r="AE267" i="1"/>
  <c r="AD267" i="1"/>
  <c r="AB267" i="1"/>
  <c r="AA267" i="1"/>
  <c r="Z267" i="1"/>
  <c r="Y267" i="1"/>
  <c r="W267" i="1"/>
  <c r="V267" i="1"/>
  <c r="U267" i="1"/>
  <c r="T267" i="1"/>
  <c r="S267" i="1"/>
  <c r="R267" i="1"/>
  <c r="Q267" i="1"/>
  <c r="P267" i="1"/>
  <c r="O267" i="1"/>
  <c r="N267" i="1"/>
  <c r="AJ266" i="1"/>
  <c r="AI266" i="1"/>
  <c r="AH266" i="1"/>
  <c r="AG266" i="1"/>
  <c r="AF266" i="1"/>
  <c r="AE266" i="1"/>
  <c r="AD266" i="1"/>
  <c r="AB266" i="1"/>
  <c r="AA266" i="1"/>
  <c r="Z266" i="1"/>
  <c r="Y266" i="1"/>
  <c r="W266" i="1"/>
  <c r="V266" i="1"/>
  <c r="U266" i="1"/>
  <c r="T266" i="1"/>
  <c r="S266" i="1"/>
  <c r="R266" i="1"/>
  <c r="Q266" i="1"/>
  <c r="P266" i="1"/>
  <c r="O266" i="1"/>
  <c r="N266" i="1"/>
  <c r="AJ265" i="1"/>
  <c r="AI265" i="1"/>
  <c r="AH265" i="1"/>
  <c r="AG265" i="1"/>
  <c r="AF265" i="1"/>
  <c r="AE265" i="1"/>
  <c r="AD265" i="1"/>
  <c r="AB265" i="1"/>
  <c r="AA265" i="1"/>
  <c r="Z265" i="1"/>
  <c r="Y265" i="1"/>
  <c r="W265" i="1"/>
  <c r="V265" i="1"/>
  <c r="U265" i="1"/>
  <c r="T265" i="1"/>
  <c r="S265" i="1"/>
  <c r="R265" i="1"/>
  <c r="Q265" i="1"/>
  <c r="P265" i="1"/>
  <c r="O265" i="1"/>
  <c r="N265" i="1"/>
  <c r="AJ264" i="1"/>
  <c r="AI264" i="1"/>
  <c r="AH264" i="1"/>
  <c r="AG264" i="1"/>
  <c r="AF264" i="1"/>
  <c r="AE264" i="1"/>
  <c r="AD264" i="1"/>
  <c r="AB264" i="1"/>
  <c r="AA264" i="1"/>
  <c r="Z264" i="1"/>
  <c r="Y264" i="1"/>
  <c r="W264" i="1"/>
  <c r="V264" i="1"/>
  <c r="U264" i="1"/>
  <c r="T264" i="1"/>
  <c r="S264" i="1"/>
  <c r="R264" i="1"/>
  <c r="Q264" i="1"/>
  <c r="P264" i="1"/>
  <c r="O264" i="1"/>
  <c r="N264" i="1"/>
  <c r="AJ263" i="1"/>
  <c r="AI263" i="1"/>
  <c r="AH263" i="1"/>
  <c r="AG263" i="1"/>
  <c r="AF263" i="1"/>
  <c r="AE263" i="1"/>
  <c r="AD263" i="1"/>
  <c r="AB263" i="1"/>
  <c r="AA263" i="1"/>
  <c r="Z263" i="1"/>
  <c r="Y263" i="1"/>
  <c r="W263" i="1"/>
  <c r="V263" i="1"/>
  <c r="U263" i="1"/>
  <c r="T263" i="1"/>
  <c r="S263" i="1"/>
  <c r="R263" i="1"/>
  <c r="Q263" i="1"/>
  <c r="P263" i="1"/>
  <c r="O263" i="1"/>
  <c r="N263" i="1"/>
  <c r="AJ262" i="1"/>
  <c r="AI262" i="1"/>
  <c r="AH262" i="1"/>
  <c r="AG262" i="1"/>
  <c r="AF262" i="1"/>
  <c r="AE262" i="1"/>
  <c r="AD262" i="1"/>
  <c r="AB262" i="1"/>
  <c r="AA262" i="1"/>
  <c r="Z262" i="1"/>
  <c r="Y262" i="1"/>
  <c r="W262" i="1"/>
  <c r="V262" i="1"/>
  <c r="U262" i="1"/>
  <c r="T262" i="1"/>
  <c r="S262" i="1"/>
  <c r="R262" i="1"/>
  <c r="Q262" i="1"/>
  <c r="P262" i="1"/>
  <c r="O262" i="1"/>
  <c r="N262" i="1"/>
  <c r="AK261" i="1"/>
  <c r="AJ261" i="1"/>
  <c r="AI261" i="1"/>
  <c r="AH261" i="1"/>
  <c r="AG261" i="1"/>
  <c r="AF261" i="1"/>
  <c r="AE261" i="1"/>
  <c r="AD261" i="1"/>
  <c r="AB261" i="1"/>
  <c r="AA261" i="1"/>
  <c r="Z261" i="1"/>
  <c r="Y261" i="1"/>
  <c r="W261" i="1"/>
  <c r="V261" i="1"/>
  <c r="U261" i="1"/>
  <c r="T261" i="1"/>
  <c r="S261" i="1"/>
  <c r="R261" i="1"/>
  <c r="Q261" i="1"/>
  <c r="P261" i="1"/>
  <c r="O261" i="1"/>
  <c r="N261" i="1"/>
  <c r="AJ260" i="1"/>
  <c r="AI260" i="1"/>
  <c r="AH260" i="1"/>
  <c r="AG260" i="1"/>
  <c r="AF260" i="1"/>
  <c r="AE260" i="1"/>
  <c r="AD260" i="1"/>
  <c r="AB260" i="1"/>
  <c r="AA260" i="1"/>
  <c r="Z260" i="1"/>
  <c r="Y260" i="1"/>
  <c r="W260" i="1"/>
  <c r="V260" i="1"/>
  <c r="U260" i="1"/>
  <c r="T260" i="1"/>
  <c r="S260" i="1"/>
  <c r="R260" i="1"/>
  <c r="Q260" i="1"/>
  <c r="P260" i="1"/>
  <c r="O260" i="1"/>
  <c r="N260" i="1"/>
  <c r="AK259" i="1"/>
  <c r="AJ259" i="1"/>
  <c r="AI259" i="1"/>
  <c r="AH259" i="1"/>
  <c r="AG259" i="1"/>
  <c r="AF259" i="1"/>
  <c r="AE259" i="1"/>
  <c r="AD259" i="1"/>
  <c r="AB259" i="1"/>
  <c r="AA259" i="1"/>
  <c r="Z259" i="1"/>
  <c r="Y259" i="1"/>
  <c r="W259" i="1"/>
  <c r="V259" i="1"/>
  <c r="U259" i="1"/>
  <c r="T259" i="1"/>
  <c r="S259" i="1"/>
  <c r="R259" i="1"/>
  <c r="Q259" i="1"/>
  <c r="P259" i="1"/>
  <c r="O259" i="1"/>
  <c r="N259" i="1"/>
  <c r="AJ258" i="1"/>
  <c r="AI258" i="1"/>
  <c r="AH258" i="1"/>
  <c r="AG258" i="1"/>
  <c r="AF258" i="1"/>
  <c r="AE258" i="1"/>
  <c r="AD258" i="1"/>
  <c r="AK258" i="1" s="1"/>
  <c r="AB258" i="1"/>
  <c r="AA258" i="1"/>
  <c r="Z258" i="1"/>
  <c r="Y258" i="1"/>
  <c r="W258" i="1"/>
  <c r="V258" i="1"/>
  <c r="U258" i="1"/>
  <c r="T258" i="1"/>
  <c r="S258" i="1"/>
  <c r="R258" i="1"/>
  <c r="Q258" i="1"/>
  <c r="P258" i="1"/>
  <c r="O258" i="1"/>
  <c r="N258" i="1"/>
  <c r="AK257" i="1"/>
  <c r="AJ257" i="1"/>
  <c r="AI257" i="1"/>
  <c r="AH257" i="1"/>
  <c r="AG257" i="1"/>
  <c r="AF257" i="1"/>
  <c r="AE257" i="1"/>
  <c r="AD257" i="1"/>
  <c r="AB257" i="1"/>
  <c r="AA257" i="1"/>
  <c r="Z257" i="1"/>
  <c r="Y257" i="1"/>
  <c r="W257" i="1"/>
  <c r="V257" i="1"/>
  <c r="U257" i="1"/>
  <c r="T257" i="1"/>
  <c r="S257" i="1"/>
  <c r="R257" i="1"/>
  <c r="Q257" i="1"/>
  <c r="P257" i="1"/>
  <c r="O257" i="1"/>
  <c r="N257" i="1"/>
  <c r="AK256" i="1"/>
  <c r="AJ256" i="1"/>
  <c r="AI256" i="1"/>
  <c r="AH256" i="1"/>
  <c r="AG256" i="1"/>
  <c r="AF256" i="1"/>
  <c r="AE256" i="1"/>
  <c r="AD256" i="1"/>
  <c r="AB256" i="1"/>
  <c r="AA256" i="1"/>
  <c r="Z256" i="1"/>
  <c r="Y256" i="1"/>
  <c r="W256" i="1"/>
  <c r="V256" i="1"/>
  <c r="U256" i="1"/>
  <c r="T256" i="1"/>
  <c r="S256" i="1"/>
  <c r="R256" i="1"/>
  <c r="Q256" i="1"/>
  <c r="P256" i="1"/>
  <c r="O256" i="1"/>
  <c r="N256" i="1"/>
  <c r="AJ255" i="1"/>
  <c r="AI255" i="1"/>
  <c r="AH255" i="1"/>
  <c r="AG255" i="1"/>
  <c r="AF255" i="1"/>
  <c r="AE255" i="1"/>
  <c r="AD255" i="1"/>
  <c r="AB255" i="1"/>
  <c r="AA255" i="1"/>
  <c r="Z255" i="1"/>
  <c r="Y255" i="1"/>
  <c r="W255" i="1"/>
  <c r="V255" i="1"/>
  <c r="U255" i="1"/>
  <c r="T255" i="1"/>
  <c r="S255" i="1"/>
  <c r="R255" i="1"/>
  <c r="Q255" i="1"/>
  <c r="P255" i="1"/>
  <c r="O255" i="1"/>
  <c r="N255" i="1"/>
  <c r="AJ254" i="1"/>
  <c r="AI254" i="1"/>
  <c r="AH254" i="1"/>
  <c r="AG254" i="1"/>
  <c r="AF254" i="1"/>
  <c r="AE254" i="1"/>
  <c r="AD254" i="1"/>
  <c r="AB254" i="1"/>
  <c r="AA254" i="1"/>
  <c r="Z254" i="1"/>
  <c r="Y254" i="1"/>
  <c r="W254" i="1"/>
  <c r="V254" i="1"/>
  <c r="U254" i="1"/>
  <c r="T254" i="1"/>
  <c r="S254" i="1"/>
  <c r="R254" i="1"/>
  <c r="Q254" i="1"/>
  <c r="P254" i="1"/>
  <c r="O254" i="1"/>
  <c r="N254" i="1"/>
  <c r="AJ253" i="1"/>
  <c r="AI253" i="1"/>
  <c r="AH253" i="1"/>
  <c r="AG253" i="1"/>
  <c r="AF253" i="1"/>
  <c r="AE253" i="1"/>
  <c r="AD253" i="1"/>
  <c r="AB253" i="1"/>
  <c r="AA253" i="1"/>
  <c r="Z253" i="1"/>
  <c r="Y253" i="1"/>
  <c r="W253" i="1"/>
  <c r="V253" i="1"/>
  <c r="U253" i="1"/>
  <c r="T253" i="1"/>
  <c r="S253" i="1"/>
  <c r="R253" i="1"/>
  <c r="Q253" i="1"/>
  <c r="P253" i="1"/>
  <c r="O253" i="1"/>
  <c r="N253" i="1"/>
  <c r="AJ252" i="1"/>
  <c r="AI252" i="1"/>
  <c r="AH252" i="1"/>
  <c r="AG252" i="1"/>
  <c r="AF252" i="1"/>
  <c r="AE252" i="1"/>
  <c r="AD252" i="1"/>
  <c r="AK252" i="1" s="1"/>
  <c r="AB252" i="1"/>
  <c r="AA252" i="1"/>
  <c r="Z252" i="1"/>
  <c r="Y252" i="1"/>
  <c r="W252" i="1"/>
  <c r="V252" i="1"/>
  <c r="U252" i="1"/>
  <c r="T252" i="1"/>
  <c r="S252" i="1"/>
  <c r="R252" i="1"/>
  <c r="Q252" i="1"/>
  <c r="P252" i="1"/>
  <c r="O252" i="1"/>
  <c r="N252" i="1"/>
  <c r="AJ251" i="1"/>
  <c r="AI251" i="1"/>
  <c r="AH251" i="1"/>
  <c r="AG251" i="1"/>
  <c r="AF251" i="1"/>
  <c r="AE251" i="1"/>
  <c r="AD251" i="1"/>
  <c r="AB251" i="1"/>
  <c r="AA251" i="1"/>
  <c r="Z251" i="1"/>
  <c r="Y251" i="1"/>
  <c r="W251" i="1"/>
  <c r="V251" i="1"/>
  <c r="U251" i="1"/>
  <c r="T251" i="1"/>
  <c r="S251" i="1"/>
  <c r="R251" i="1"/>
  <c r="Q251" i="1"/>
  <c r="P251" i="1"/>
  <c r="O251" i="1"/>
  <c r="N251" i="1"/>
  <c r="AJ250" i="1"/>
  <c r="AI250" i="1"/>
  <c r="AH250" i="1"/>
  <c r="AG250" i="1"/>
  <c r="AF250" i="1"/>
  <c r="AE250" i="1"/>
  <c r="AD250" i="1"/>
  <c r="AB250" i="1"/>
  <c r="AA250" i="1"/>
  <c r="Z250" i="1"/>
  <c r="Y250" i="1"/>
  <c r="W250" i="1"/>
  <c r="V250" i="1"/>
  <c r="U250" i="1"/>
  <c r="T250" i="1"/>
  <c r="S250" i="1"/>
  <c r="R250" i="1"/>
  <c r="Q250" i="1"/>
  <c r="P250" i="1"/>
  <c r="O250" i="1"/>
  <c r="N250" i="1"/>
  <c r="AJ249" i="1"/>
  <c r="AI249" i="1"/>
  <c r="AH249" i="1"/>
  <c r="AG249" i="1"/>
  <c r="AF249" i="1"/>
  <c r="AE249" i="1"/>
  <c r="AD249" i="1"/>
  <c r="AB249" i="1"/>
  <c r="AA249" i="1"/>
  <c r="Z249" i="1"/>
  <c r="Y249" i="1"/>
  <c r="W249" i="1"/>
  <c r="V249" i="1"/>
  <c r="U249" i="1"/>
  <c r="T249" i="1"/>
  <c r="S249" i="1"/>
  <c r="R249" i="1"/>
  <c r="Q249" i="1"/>
  <c r="P249" i="1"/>
  <c r="O249" i="1"/>
  <c r="N249" i="1"/>
  <c r="AJ248" i="1"/>
  <c r="AI248" i="1"/>
  <c r="AH248" i="1"/>
  <c r="AG248" i="1"/>
  <c r="AF248" i="1"/>
  <c r="AE248" i="1"/>
  <c r="AD248" i="1"/>
  <c r="AB248" i="1"/>
  <c r="AA248" i="1"/>
  <c r="Z248" i="1"/>
  <c r="Y248" i="1"/>
  <c r="W248" i="1"/>
  <c r="V248" i="1"/>
  <c r="U248" i="1"/>
  <c r="T248" i="1"/>
  <c r="S248" i="1"/>
  <c r="R248" i="1"/>
  <c r="Q248" i="1"/>
  <c r="P248" i="1"/>
  <c r="O248" i="1"/>
  <c r="N248" i="1"/>
  <c r="AJ247" i="1"/>
  <c r="AI247" i="1"/>
  <c r="AH247" i="1"/>
  <c r="AG247" i="1"/>
  <c r="AF247" i="1"/>
  <c r="AE247" i="1"/>
  <c r="AD247" i="1"/>
  <c r="AB247" i="1"/>
  <c r="AA247" i="1"/>
  <c r="Z247" i="1"/>
  <c r="Y247" i="1"/>
  <c r="W247" i="1"/>
  <c r="V247" i="1"/>
  <c r="U247" i="1"/>
  <c r="T247" i="1"/>
  <c r="S247" i="1"/>
  <c r="R247" i="1"/>
  <c r="Q247" i="1"/>
  <c r="P247" i="1"/>
  <c r="O247" i="1"/>
  <c r="N247" i="1"/>
  <c r="AJ246" i="1"/>
  <c r="AI246" i="1"/>
  <c r="AH246" i="1"/>
  <c r="AG246" i="1"/>
  <c r="AF246" i="1"/>
  <c r="AE246" i="1"/>
  <c r="AD246" i="1"/>
  <c r="AB246" i="1"/>
  <c r="AA246" i="1"/>
  <c r="Z246" i="1"/>
  <c r="Y246" i="1"/>
  <c r="W246" i="1"/>
  <c r="V246" i="1"/>
  <c r="U246" i="1"/>
  <c r="T246" i="1"/>
  <c r="S246" i="1"/>
  <c r="R246" i="1"/>
  <c r="Q246" i="1"/>
  <c r="P246" i="1"/>
  <c r="O246" i="1"/>
  <c r="N246" i="1"/>
  <c r="AJ245" i="1"/>
  <c r="AI245" i="1"/>
  <c r="AH245" i="1"/>
  <c r="AG245" i="1"/>
  <c r="AF245" i="1"/>
  <c r="AK245" i="1" s="1"/>
  <c r="AE245" i="1"/>
  <c r="AD245" i="1"/>
  <c r="AB245" i="1"/>
  <c r="AA245" i="1"/>
  <c r="Z245" i="1"/>
  <c r="Y245" i="1"/>
  <c r="W245" i="1"/>
  <c r="V245" i="1"/>
  <c r="U245" i="1"/>
  <c r="T245" i="1"/>
  <c r="S245" i="1"/>
  <c r="R245" i="1"/>
  <c r="Q245" i="1"/>
  <c r="P245" i="1"/>
  <c r="O245" i="1"/>
  <c r="N245" i="1"/>
  <c r="AJ244" i="1"/>
  <c r="AI244" i="1"/>
  <c r="AH244" i="1"/>
  <c r="AG244" i="1"/>
  <c r="AF244" i="1"/>
  <c r="AE244" i="1"/>
  <c r="AD244" i="1"/>
  <c r="AB244" i="1"/>
  <c r="AA244" i="1"/>
  <c r="Z244" i="1"/>
  <c r="Y244" i="1"/>
  <c r="W244" i="1"/>
  <c r="V244" i="1"/>
  <c r="U244" i="1"/>
  <c r="T244" i="1"/>
  <c r="S244" i="1"/>
  <c r="R244" i="1"/>
  <c r="Q244" i="1"/>
  <c r="P244" i="1"/>
  <c r="O244" i="1"/>
  <c r="N244" i="1"/>
  <c r="AJ243" i="1"/>
  <c r="AI243" i="1"/>
  <c r="AH243" i="1"/>
  <c r="AG243" i="1"/>
  <c r="AF243" i="1"/>
  <c r="AE243" i="1"/>
  <c r="AD243" i="1"/>
  <c r="AK243" i="1" s="1"/>
  <c r="AB243" i="1"/>
  <c r="AA243" i="1"/>
  <c r="Z243" i="1"/>
  <c r="Y243" i="1"/>
  <c r="W243" i="1"/>
  <c r="V243" i="1"/>
  <c r="U243" i="1"/>
  <c r="T243" i="1"/>
  <c r="S243" i="1"/>
  <c r="R243" i="1"/>
  <c r="Q243" i="1"/>
  <c r="P243" i="1"/>
  <c r="O243" i="1"/>
  <c r="N243" i="1"/>
  <c r="AJ242" i="1"/>
  <c r="AI242" i="1"/>
  <c r="AH242" i="1"/>
  <c r="AG242" i="1"/>
  <c r="AF242" i="1"/>
  <c r="AE242" i="1"/>
  <c r="AD242" i="1"/>
  <c r="AB242" i="1"/>
  <c r="AA242" i="1"/>
  <c r="Z242" i="1"/>
  <c r="Y242" i="1"/>
  <c r="W242" i="1"/>
  <c r="V242" i="1"/>
  <c r="U242" i="1"/>
  <c r="T242" i="1"/>
  <c r="S242" i="1"/>
  <c r="R242" i="1"/>
  <c r="Q242" i="1"/>
  <c r="P242" i="1"/>
  <c r="O242" i="1"/>
  <c r="N242" i="1"/>
  <c r="AJ241" i="1"/>
  <c r="AI241" i="1"/>
  <c r="AH241" i="1"/>
  <c r="AG241" i="1"/>
  <c r="AF241" i="1"/>
  <c r="AE241" i="1"/>
  <c r="AD241" i="1"/>
  <c r="AB241" i="1"/>
  <c r="AA241" i="1"/>
  <c r="Z241" i="1"/>
  <c r="Y241" i="1"/>
  <c r="W241" i="1"/>
  <c r="V241" i="1"/>
  <c r="U241" i="1"/>
  <c r="T241" i="1"/>
  <c r="S241" i="1"/>
  <c r="R241" i="1"/>
  <c r="Q241" i="1"/>
  <c r="P241" i="1"/>
  <c r="O241" i="1"/>
  <c r="N241" i="1"/>
  <c r="AJ240" i="1"/>
  <c r="AI240" i="1"/>
  <c r="AH240" i="1"/>
  <c r="AG240" i="1"/>
  <c r="AF240" i="1"/>
  <c r="AE240" i="1"/>
  <c r="AD240" i="1"/>
  <c r="AK240" i="1" s="1"/>
  <c r="AB240" i="1"/>
  <c r="AA240" i="1"/>
  <c r="Z240" i="1"/>
  <c r="Y240" i="1"/>
  <c r="W240" i="1"/>
  <c r="V240" i="1"/>
  <c r="U240" i="1"/>
  <c r="T240" i="1"/>
  <c r="S240" i="1"/>
  <c r="R240" i="1"/>
  <c r="Q240" i="1"/>
  <c r="P240" i="1"/>
  <c r="O240" i="1"/>
  <c r="N240" i="1"/>
  <c r="AJ239" i="1"/>
  <c r="AI239" i="1"/>
  <c r="AH239" i="1"/>
  <c r="AG239" i="1"/>
  <c r="AF239" i="1"/>
  <c r="AE239" i="1"/>
  <c r="AD239" i="1"/>
  <c r="AB239" i="1"/>
  <c r="AA239" i="1"/>
  <c r="Z239" i="1"/>
  <c r="Y239" i="1"/>
  <c r="W239" i="1"/>
  <c r="V239" i="1"/>
  <c r="U239" i="1"/>
  <c r="T239" i="1"/>
  <c r="S239" i="1"/>
  <c r="R239" i="1"/>
  <c r="Q239" i="1"/>
  <c r="P239" i="1"/>
  <c r="O239" i="1"/>
  <c r="N239" i="1"/>
  <c r="AJ238" i="1"/>
  <c r="AI238" i="1"/>
  <c r="AH238" i="1"/>
  <c r="AG238" i="1"/>
  <c r="AF238" i="1"/>
  <c r="AE238" i="1"/>
  <c r="AD238" i="1"/>
  <c r="AB238" i="1"/>
  <c r="AA238" i="1"/>
  <c r="Z238" i="1"/>
  <c r="Y238" i="1"/>
  <c r="W238" i="1"/>
  <c r="V238" i="1"/>
  <c r="U238" i="1"/>
  <c r="T238" i="1"/>
  <c r="S238" i="1"/>
  <c r="R238" i="1"/>
  <c r="Q238" i="1"/>
  <c r="P238" i="1"/>
  <c r="O238" i="1"/>
  <c r="N238" i="1"/>
  <c r="AJ237" i="1"/>
  <c r="AI237" i="1"/>
  <c r="AH237" i="1"/>
  <c r="AG237" i="1"/>
  <c r="AF237" i="1"/>
  <c r="AE237" i="1"/>
  <c r="AD237" i="1"/>
  <c r="AB237" i="1"/>
  <c r="AA237" i="1"/>
  <c r="Z237" i="1"/>
  <c r="Y237" i="1"/>
  <c r="W237" i="1"/>
  <c r="V237" i="1"/>
  <c r="U237" i="1"/>
  <c r="T237" i="1"/>
  <c r="S237" i="1"/>
  <c r="R237" i="1"/>
  <c r="Q237" i="1"/>
  <c r="P237" i="1"/>
  <c r="O237" i="1"/>
  <c r="N237" i="1"/>
  <c r="AJ236" i="1"/>
  <c r="AI236" i="1"/>
  <c r="AH236" i="1"/>
  <c r="AG236" i="1"/>
  <c r="AF236" i="1"/>
  <c r="AE236" i="1"/>
  <c r="AD236" i="1"/>
  <c r="AB236" i="1"/>
  <c r="AA236" i="1"/>
  <c r="Z236" i="1"/>
  <c r="Y236" i="1"/>
  <c r="W236" i="1"/>
  <c r="V236" i="1"/>
  <c r="U236" i="1"/>
  <c r="T236" i="1"/>
  <c r="S236" i="1"/>
  <c r="R236" i="1"/>
  <c r="Q236" i="1"/>
  <c r="P236" i="1"/>
  <c r="O236" i="1"/>
  <c r="N236" i="1"/>
  <c r="AJ235" i="1"/>
  <c r="AI235" i="1"/>
  <c r="AH235" i="1"/>
  <c r="AG235" i="1"/>
  <c r="AF235" i="1"/>
  <c r="AE235" i="1"/>
  <c r="AD235" i="1"/>
  <c r="AB235" i="1"/>
  <c r="AA235" i="1"/>
  <c r="Z235" i="1"/>
  <c r="Y235" i="1"/>
  <c r="W235" i="1"/>
  <c r="V235" i="1"/>
  <c r="U235" i="1"/>
  <c r="T235" i="1"/>
  <c r="S235" i="1"/>
  <c r="R235" i="1"/>
  <c r="Q235" i="1"/>
  <c r="P235" i="1"/>
  <c r="O235" i="1"/>
  <c r="N235" i="1"/>
  <c r="AJ234" i="1"/>
  <c r="AI234" i="1"/>
  <c r="AH234" i="1"/>
  <c r="AG234" i="1"/>
  <c r="AF234" i="1"/>
  <c r="AE234" i="1"/>
  <c r="AD234" i="1"/>
  <c r="AB234" i="1"/>
  <c r="AA234" i="1"/>
  <c r="Z234" i="1"/>
  <c r="Y234" i="1"/>
  <c r="W234" i="1"/>
  <c r="V234" i="1"/>
  <c r="U234" i="1"/>
  <c r="T234" i="1"/>
  <c r="S234" i="1"/>
  <c r="R234" i="1"/>
  <c r="Q234" i="1"/>
  <c r="P234" i="1"/>
  <c r="O234" i="1"/>
  <c r="N234" i="1"/>
  <c r="AJ233" i="1"/>
  <c r="AI233" i="1"/>
  <c r="AH233" i="1"/>
  <c r="AG233" i="1"/>
  <c r="AF233" i="1"/>
  <c r="AE233" i="1"/>
  <c r="AD233" i="1"/>
  <c r="AB233" i="1"/>
  <c r="AA233" i="1"/>
  <c r="Z233" i="1"/>
  <c r="Y233" i="1"/>
  <c r="W233" i="1"/>
  <c r="V233" i="1"/>
  <c r="U233" i="1"/>
  <c r="T233" i="1"/>
  <c r="S233" i="1"/>
  <c r="R233" i="1"/>
  <c r="Q233" i="1"/>
  <c r="P233" i="1"/>
  <c r="O233" i="1"/>
  <c r="N233" i="1"/>
  <c r="AJ232" i="1"/>
  <c r="AI232" i="1"/>
  <c r="AH232" i="1"/>
  <c r="AG232" i="1"/>
  <c r="AF232" i="1"/>
  <c r="AE232" i="1"/>
  <c r="AD232" i="1"/>
  <c r="AB232" i="1"/>
  <c r="AA232" i="1"/>
  <c r="Z232" i="1"/>
  <c r="Y232" i="1"/>
  <c r="W232" i="1"/>
  <c r="V232" i="1"/>
  <c r="U232" i="1"/>
  <c r="T232" i="1"/>
  <c r="S232" i="1"/>
  <c r="R232" i="1"/>
  <c r="Q232" i="1"/>
  <c r="P232" i="1"/>
  <c r="O232" i="1"/>
  <c r="N232" i="1"/>
  <c r="AJ231" i="1"/>
  <c r="AI231" i="1"/>
  <c r="AH231" i="1"/>
  <c r="AG231" i="1"/>
  <c r="AF231" i="1"/>
  <c r="AE231" i="1"/>
  <c r="AD231" i="1"/>
  <c r="AB231" i="1"/>
  <c r="AA231" i="1"/>
  <c r="Z231" i="1"/>
  <c r="Y231" i="1"/>
  <c r="W231" i="1"/>
  <c r="V231" i="1"/>
  <c r="U231" i="1"/>
  <c r="T231" i="1"/>
  <c r="S231" i="1"/>
  <c r="R231" i="1"/>
  <c r="Q231" i="1"/>
  <c r="P231" i="1"/>
  <c r="O231" i="1"/>
  <c r="N231" i="1"/>
  <c r="AJ230" i="1"/>
  <c r="AI230" i="1"/>
  <c r="AH230" i="1"/>
  <c r="AG230" i="1"/>
  <c r="AF230" i="1"/>
  <c r="AK230" i="1" s="1"/>
  <c r="AE230" i="1"/>
  <c r="AD230" i="1"/>
  <c r="AB230" i="1"/>
  <c r="AA230" i="1"/>
  <c r="Z230" i="1"/>
  <c r="Y230" i="1"/>
  <c r="W230" i="1"/>
  <c r="V230" i="1"/>
  <c r="U230" i="1"/>
  <c r="T230" i="1"/>
  <c r="S230" i="1"/>
  <c r="R230" i="1"/>
  <c r="Q230" i="1"/>
  <c r="P230" i="1"/>
  <c r="O230" i="1"/>
  <c r="N230" i="1"/>
  <c r="AJ229" i="1"/>
  <c r="AI229" i="1"/>
  <c r="AH229" i="1"/>
  <c r="AG229" i="1"/>
  <c r="AF229" i="1"/>
  <c r="AE229" i="1"/>
  <c r="AD229" i="1"/>
  <c r="AB229" i="1"/>
  <c r="AA229" i="1"/>
  <c r="Z229" i="1"/>
  <c r="Y229" i="1"/>
  <c r="W229" i="1"/>
  <c r="V229" i="1"/>
  <c r="U229" i="1"/>
  <c r="T229" i="1"/>
  <c r="S229" i="1"/>
  <c r="R229" i="1"/>
  <c r="Q229" i="1"/>
  <c r="P229" i="1"/>
  <c r="O229" i="1"/>
  <c r="N229" i="1"/>
  <c r="AJ228" i="1"/>
  <c r="AI228" i="1"/>
  <c r="AH228" i="1"/>
  <c r="AG228" i="1"/>
  <c r="AF228" i="1"/>
  <c r="AK228" i="1" s="1"/>
  <c r="AE228" i="1"/>
  <c r="AD228" i="1"/>
  <c r="AB228" i="1"/>
  <c r="AA228" i="1"/>
  <c r="Z228" i="1"/>
  <c r="Y228" i="1"/>
  <c r="W228" i="1"/>
  <c r="V228" i="1"/>
  <c r="U228" i="1"/>
  <c r="T228" i="1"/>
  <c r="S228" i="1"/>
  <c r="R228" i="1"/>
  <c r="Q228" i="1"/>
  <c r="P228" i="1"/>
  <c r="O228" i="1"/>
  <c r="N228" i="1"/>
  <c r="AJ227" i="1"/>
  <c r="AI227" i="1"/>
  <c r="AH227" i="1"/>
  <c r="AG227" i="1"/>
  <c r="AF227" i="1"/>
  <c r="AK227" i="1" s="1"/>
  <c r="AE227" i="1"/>
  <c r="AD227" i="1"/>
  <c r="AB227" i="1"/>
  <c r="AA227" i="1"/>
  <c r="Z227" i="1"/>
  <c r="Y227" i="1"/>
  <c r="W227" i="1"/>
  <c r="V227" i="1"/>
  <c r="U227" i="1"/>
  <c r="T227" i="1"/>
  <c r="S227" i="1"/>
  <c r="R227" i="1"/>
  <c r="Q227" i="1"/>
  <c r="P227" i="1"/>
  <c r="O227" i="1"/>
  <c r="N227" i="1"/>
  <c r="AJ226" i="1"/>
  <c r="AI226" i="1"/>
  <c r="AK226" i="1" s="1"/>
  <c r="AH226" i="1"/>
  <c r="AG226" i="1"/>
  <c r="AF226" i="1"/>
  <c r="AE226" i="1"/>
  <c r="AD226" i="1"/>
  <c r="AB226" i="1"/>
  <c r="AA226" i="1"/>
  <c r="Z226" i="1"/>
  <c r="Y226" i="1"/>
  <c r="W226" i="1"/>
  <c r="V226" i="1"/>
  <c r="U226" i="1"/>
  <c r="T226" i="1"/>
  <c r="S226" i="1"/>
  <c r="R226" i="1"/>
  <c r="Q226" i="1"/>
  <c r="P226" i="1"/>
  <c r="O226" i="1"/>
  <c r="N226" i="1"/>
  <c r="AJ225" i="1"/>
  <c r="AI225" i="1"/>
  <c r="AH225" i="1"/>
  <c r="AG225" i="1"/>
  <c r="AF225" i="1"/>
  <c r="AE225" i="1"/>
  <c r="AD225" i="1"/>
  <c r="AB225" i="1"/>
  <c r="AA225" i="1"/>
  <c r="Z225" i="1"/>
  <c r="Y225" i="1"/>
  <c r="W225" i="1"/>
  <c r="V225" i="1"/>
  <c r="U225" i="1"/>
  <c r="T225" i="1"/>
  <c r="S225" i="1"/>
  <c r="R225" i="1"/>
  <c r="Q225" i="1"/>
  <c r="P225" i="1"/>
  <c r="O225" i="1"/>
  <c r="N225" i="1"/>
  <c r="AJ224" i="1"/>
  <c r="AI224" i="1"/>
  <c r="AH224" i="1"/>
  <c r="AG224" i="1"/>
  <c r="AF224" i="1"/>
  <c r="AE224" i="1"/>
  <c r="AD224" i="1"/>
  <c r="AK224" i="1" s="1"/>
  <c r="AB224" i="1"/>
  <c r="AA224" i="1"/>
  <c r="Z224" i="1"/>
  <c r="Y224" i="1"/>
  <c r="W224" i="1"/>
  <c r="V224" i="1"/>
  <c r="U224" i="1"/>
  <c r="T224" i="1"/>
  <c r="S224" i="1"/>
  <c r="R224" i="1"/>
  <c r="Q224" i="1"/>
  <c r="P224" i="1"/>
  <c r="O224" i="1"/>
  <c r="N224" i="1"/>
  <c r="AK223" i="1"/>
  <c r="AJ223" i="1"/>
  <c r="AI223" i="1"/>
  <c r="AH223" i="1"/>
  <c r="AG223" i="1"/>
  <c r="AF223" i="1"/>
  <c r="AE223" i="1"/>
  <c r="AD223" i="1"/>
  <c r="AB223" i="1"/>
  <c r="AA223" i="1"/>
  <c r="Z223" i="1"/>
  <c r="Y223" i="1"/>
  <c r="W223" i="1"/>
  <c r="V223" i="1"/>
  <c r="U223" i="1"/>
  <c r="T223" i="1"/>
  <c r="S223" i="1"/>
  <c r="R223" i="1"/>
  <c r="Q223" i="1"/>
  <c r="P223" i="1"/>
  <c r="O223" i="1"/>
  <c r="N223" i="1"/>
  <c r="AJ222" i="1"/>
  <c r="AI222" i="1"/>
  <c r="AH222" i="1"/>
  <c r="AG222" i="1"/>
  <c r="AF222" i="1"/>
  <c r="AE222" i="1"/>
  <c r="AD222" i="1"/>
  <c r="AB222" i="1"/>
  <c r="AA222" i="1"/>
  <c r="Z222" i="1"/>
  <c r="Y222" i="1"/>
  <c r="W222" i="1"/>
  <c r="V222" i="1"/>
  <c r="U222" i="1"/>
  <c r="T222" i="1"/>
  <c r="S222" i="1"/>
  <c r="R222" i="1"/>
  <c r="Q222" i="1"/>
  <c r="P222" i="1"/>
  <c r="O222" i="1"/>
  <c r="N222" i="1"/>
  <c r="AJ221" i="1"/>
  <c r="AI221" i="1"/>
  <c r="AH221" i="1"/>
  <c r="AG221" i="1"/>
  <c r="AF221" i="1"/>
  <c r="AK221" i="1" s="1"/>
  <c r="AE221" i="1"/>
  <c r="AD221" i="1"/>
  <c r="AB221" i="1"/>
  <c r="AA221" i="1"/>
  <c r="Z221" i="1"/>
  <c r="Y221" i="1"/>
  <c r="W221" i="1"/>
  <c r="V221" i="1"/>
  <c r="U221" i="1"/>
  <c r="T221" i="1"/>
  <c r="S221" i="1"/>
  <c r="R221" i="1"/>
  <c r="Q221" i="1"/>
  <c r="P221" i="1"/>
  <c r="O221" i="1"/>
  <c r="N221" i="1"/>
  <c r="AJ220" i="1"/>
  <c r="AI220" i="1"/>
  <c r="AH220" i="1"/>
  <c r="AG220" i="1"/>
  <c r="AF220" i="1"/>
  <c r="AE220" i="1"/>
  <c r="AD220" i="1"/>
  <c r="AB220" i="1"/>
  <c r="AA220" i="1"/>
  <c r="Z220" i="1"/>
  <c r="Y220" i="1"/>
  <c r="W220" i="1"/>
  <c r="V220" i="1"/>
  <c r="U220" i="1"/>
  <c r="T220" i="1"/>
  <c r="S220" i="1"/>
  <c r="R220" i="1"/>
  <c r="Q220" i="1"/>
  <c r="P220" i="1"/>
  <c r="O220" i="1"/>
  <c r="N220" i="1"/>
  <c r="AJ219" i="1"/>
  <c r="AI219" i="1"/>
  <c r="AH219" i="1"/>
  <c r="AG219" i="1"/>
  <c r="AF219" i="1"/>
  <c r="AE219" i="1"/>
  <c r="AD219" i="1"/>
  <c r="AB219" i="1"/>
  <c r="AA219" i="1"/>
  <c r="Z219" i="1"/>
  <c r="Y219" i="1"/>
  <c r="W219" i="1"/>
  <c r="V219" i="1"/>
  <c r="U219" i="1"/>
  <c r="T219" i="1"/>
  <c r="S219" i="1"/>
  <c r="R219" i="1"/>
  <c r="Q219" i="1"/>
  <c r="P219" i="1"/>
  <c r="O219" i="1"/>
  <c r="N219" i="1"/>
  <c r="AJ218" i="1"/>
  <c r="AI218" i="1"/>
  <c r="AH218" i="1"/>
  <c r="AG218" i="1"/>
  <c r="AF218" i="1"/>
  <c r="AE218" i="1"/>
  <c r="AD218" i="1"/>
  <c r="AB218" i="1"/>
  <c r="AA218" i="1"/>
  <c r="Z218" i="1"/>
  <c r="Y218" i="1"/>
  <c r="W218" i="1"/>
  <c r="V218" i="1"/>
  <c r="U218" i="1"/>
  <c r="T218" i="1"/>
  <c r="S218" i="1"/>
  <c r="R218" i="1"/>
  <c r="Q218" i="1"/>
  <c r="P218" i="1"/>
  <c r="O218" i="1"/>
  <c r="N218" i="1"/>
  <c r="AJ217" i="1"/>
  <c r="AI217" i="1"/>
  <c r="AH217" i="1"/>
  <c r="AG217" i="1"/>
  <c r="AF217" i="1"/>
  <c r="AE217" i="1"/>
  <c r="AD217" i="1"/>
  <c r="AB217" i="1"/>
  <c r="AA217" i="1"/>
  <c r="Z217" i="1"/>
  <c r="Y217" i="1"/>
  <c r="W217" i="1"/>
  <c r="V217" i="1"/>
  <c r="U217" i="1"/>
  <c r="T217" i="1"/>
  <c r="S217" i="1"/>
  <c r="R217" i="1"/>
  <c r="Q217" i="1"/>
  <c r="P217" i="1"/>
  <c r="O217" i="1"/>
  <c r="N217" i="1"/>
  <c r="AJ216" i="1"/>
  <c r="AI216" i="1"/>
  <c r="AH216" i="1"/>
  <c r="AG216" i="1"/>
  <c r="AF216" i="1"/>
  <c r="AE216" i="1"/>
  <c r="AD216" i="1"/>
  <c r="AB216" i="1"/>
  <c r="AA216" i="1"/>
  <c r="Z216" i="1"/>
  <c r="Y216" i="1"/>
  <c r="W216" i="1"/>
  <c r="V216" i="1"/>
  <c r="U216" i="1"/>
  <c r="T216" i="1"/>
  <c r="S216" i="1"/>
  <c r="R216" i="1"/>
  <c r="Q216" i="1"/>
  <c r="P216" i="1"/>
  <c r="O216" i="1"/>
  <c r="N216" i="1"/>
  <c r="AJ215" i="1"/>
  <c r="AI215" i="1"/>
  <c r="AH215" i="1"/>
  <c r="AG215" i="1"/>
  <c r="AF215" i="1"/>
  <c r="AE215" i="1"/>
  <c r="AD215" i="1"/>
  <c r="AB215" i="1"/>
  <c r="AA215" i="1"/>
  <c r="Z215" i="1"/>
  <c r="Y215" i="1"/>
  <c r="W215" i="1"/>
  <c r="V215" i="1"/>
  <c r="U215" i="1"/>
  <c r="T215" i="1"/>
  <c r="S215" i="1"/>
  <c r="R215" i="1"/>
  <c r="Q215" i="1"/>
  <c r="P215" i="1"/>
  <c r="O215" i="1"/>
  <c r="N215" i="1"/>
  <c r="AK214" i="1"/>
  <c r="AJ214" i="1"/>
  <c r="AI214" i="1"/>
  <c r="AH214" i="1"/>
  <c r="AG214" i="1"/>
  <c r="AF214" i="1"/>
  <c r="AE214" i="1"/>
  <c r="AD214" i="1"/>
  <c r="AB214" i="1"/>
  <c r="AA214" i="1"/>
  <c r="Z214" i="1"/>
  <c r="Y214" i="1"/>
  <c r="W214" i="1"/>
  <c r="V214" i="1"/>
  <c r="U214" i="1"/>
  <c r="T214" i="1"/>
  <c r="S214" i="1"/>
  <c r="R214" i="1"/>
  <c r="Q214" i="1"/>
  <c r="P214" i="1"/>
  <c r="O214" i="1"/>
  <c r="N214" i="1"/>
  <c r="AJ213" i="1"/>
  <c r="AI213" i="1"/>
  <c r="AH213" i="1"/>
  <c r="AG213" i="1"/>
  <c r="AF213" i="1"/>
  <c r="AE213" i="1"/>
  <c r="AD213" i="1"/>
  <c r="AB213" i="1"/>
  <c r="AA213" i="1"/>
  <c r="Z213" i="1"/>
  <c r="Y213" i="1"/>
  <c r="W213" i="1"/>
  <c r="V213" i="1"/>
  <c r="U213" i="1"/>
  <c r="T213" i="1"/>
  <c r="S213" i="1"/>
  <c r="R213" i="1"/>
  <c r="Q213" i="1"/>
  <c r="P213" i="1"/>
  <c r="O213" i="1"/>
  <c r="N213" i="1"/>
  <c r="AJ212" i="1"/>
  <c r="AI212" i="1"/>
  <c r="AH212" i="1"/>
  <c r="AG212" i="1"/>
  <c r="AF212" i="1"/>
  <c r="AK212" i="1" s="1"/>
  <c r="AE212" i="1"/>
  <c r="AD212" i="1"/>
  <c r="AB212" i="1"/>
  <c r="AA212" i="1"/>
  <c r="Z212" i="1"/>
  <c r="Y212" i="1"/>
  <c r="W212" i="1"/>
  <c r="V212" i="1"/>
  <c r="U212" i="1"/>
  <c r="T212" i="1"/>
  <c r="S212" i="1"/>
  <c r="R212" i="1"/>
  <c r="Q212" i="1"/>
  <c r="P212" i="1"/>
  <c r="O212" i="1"/>
  <c r="N212" i="1"/>
  <c r="AK211" i="1"/>
  <c r="AJ211" i="1"/>
  <c r="AI211" i="1"/>
  <c r="AH211" i="1"/>
  <c r="AG211" i="1"/>
  <c r="AF211" i="1"/>
  <c r="AE211" i="1"/>
  <c r="AD211" i="1"/>
  <c r="AB211" i="1"/>
  <c r="AA211" i="1"/>
  <c r="Z211" i="1"/>
  <c r="Y211" i="1"/>
  <c r="W211" i="1"/>
  <c r="V211" i="1"/>
  <c r="U211" i="1"/>
  <c r="T211" i="1"/>
  <c r="S211" i="1"/>
  <c r="R211" i="1"/>
  <c r="Q211" i="1"/>
  <c r="P211" i="1"/>
  <c r="O211" i="1"/>
  <c r="N211" i="1"/>
  <c r="AJ210" i="1"/>
  <c r="AI210" i="1"/>
  <c r="AH210" i="1"/>
  <c r="AG210" i="1"/>
  <c r="AF210" i="1"/>
  <c r="AK210" i="1" s="1"/>
  <c r="AE210" i="1"/>
  <c r="AD210" i="1"/>
  <c r="AB210" i="1"/>
  <c r="AA210" i="1"/>
  <c r="Z210" i="1"/>
  <c r="Y210" i="1"/>
  <c r="W210" i="1"/>
  <c r="V210" i="1"/>
  <c r="U210" i="1"/>
  <c r="T210" i="1"/>
  <c r="S210" i="1"/>
  <c r="R210" i="1"/>
  <c r="Q210" i="1"/>
  <c r="P210" i="1"/>
  <c r="O210" i="1"/>
  <c r="N210" i="1"/>
  <c r="AJ209" i="1"/>
  <c r="AI209" i="1"/>
  <c r="AH209" i="1"/>
  <c r="AG209" i="1"/>
  <c r="AF209" i="1"/>
  <c r="AE209" i="1"/>
  <c r="AD209" i="1"/>
  <c r="AB209" i="1"/>
  <c r="AA209" i="1"/>
  <c r="Z209" i="1"/>
  <c r="Y209" i="1"/>
  <c r="W209" i="1"/>
  <c r="V209" i="1"/>
  <c r="U209" i="1"/>
  <c r="T209" i="1"/>
  <c r="S209" i="1"/>
  <c r="R209" i="1"/>
  <c r="Q209" i="1"/>
  <c r="P209" i="1"/>
  <c r="O209" i="1"/>
  <c r="N209" i="1"/>
  <c r="AK208" i="1"/>
  <c r="AJ208" i="1"/>
  <c r="AI208" i="1"/>
  <c r="AH208" i="1"/>
  <c r="AG208" i="1"/>
  <c r="AF208" i="1"/>
  <c r="AE208" i="1"/>
  <c r="AD208" i="1"/>
  <c r="AB208" i="1"/>
  <c r="AA208" i="1"/>
  <c r="Z208" i="1"/>
  <c r="Y208" i="1"/>
  <c r="W208" i="1"/>
  <c r="V208" i="1"/>
  <c r="U208" i="1"/>
  <c r="T208" i="1"/>
  <c r="S208" i="1"/>
  <c r="R208" i="1"/>
  <c r="Q208" i="1"/>
  <c r="P208" i="1"/>
  <c r="O208" i="1"/>
  <c r="N208" i="1"/>
  <c r="AK207" i="1"/>
  <c r="AJ207" i="1"/>
  <c r="AI207" i="1"/>
  <c r="AH207" i="1"/>
  <c r="AG207" i="1"/>
  <c r="AF207" i="1"/>
  <c r="AE207" i="1"/>
  <c r="AD207" i="1"/>
  <c r="AB207" i="1"/>
  <c r="AA207" i="1"/>
  <c r="Z207" i="1"/>
  <c r="Y207" i="1"/>
  <c r="W207" i="1"/>
  <c r="V207" i="1"/>
  <c r="U207" i="1"/>
  <c r="T207" i="1"/>
  <c r="S207" i="1"/>
  <c r="R207" i="1"/>
  <c r="Q207" i="1"/>
  <c r="P207" i="1"/>
  <c r="O207" i="1"/>
  <c r="N207" i="1"/>
  <c r="AJ206" i="1"/>
  <c r="AI206" i="1"/>
  <c r="AH206" i="1"/>
  <c r="AG206" i="1"/>
  <c r="AF206" i="1"/>
  <c r="AK206" i="1" s="1"/>
  <c r="AE206" i="1"/>
  <c r="AD206" i="1"/>
  <c r="AB206" i="1"/>
  <c r="AA206" i="1"/>
  <c r="Z206" i="1"/>
  <c r="Y206" i="1"/>
  <c r="W206" i="1"/>
  <c r="V206" i="1"/>
  <c r="U206" i="1"/>
  <c r="T206" i="1"/>
  <c r="S206" i="1"/>
  <c r="R206" i="1"/>
  <c r="Q206" i="1"/>
  <c r="P206" i="1"/>
  <c r="O206" i="1"/>
  <c r="N206" i="1"/>
  <c r="AJ205" i="1"/>
  <c r="AI205" i="1"/>
  <c r="AH205" i="1"/>
  <c r="AG205" i="1"/>
  <c r="AF205" i="1"/>
  <c r="AE205" i="1"/>
  <c r="AD205" i="1"/>
  <c r="AB205" i="1"/>
  <c r="AA205" i="1"/>
  <c r="Z205" i="1"/>
  <c r="Y205" i="1"/>
  <c r="W205" i="1"/>
  <c r="V205" i="1"/>
  <c r="U205" i="1"/>
  <c r="T205" i="1"/>
  <c r="S205" i="1"/>
  <c r="R205" i="1"/>
  <c r="Q205" i="1"/>
  <c r="P205" i="1"/>
  <c r="O205" i="1"/>
  <c r="N205" i="1"/>
  <c r="AK204" i="1"/>
  <c r="AJ204" i="1"/>
  <c r="AI204" i="1"/>
  <c r="AH204" i="1"/>
  <c r="AG204" i="1"/>
  <c r="AF204" i="1"/>
  <c r="AE204" i="1"/>
  <c r="AD204" i="1"/>
  <c r="AB204" i="1"/>
  <c r="AA204" i="1"/>
  <c r="Z204" i="1"/>
  <c r="Y204" i="1"/>
  <c r="W204" i="1"/>
  <c r="V204" i="1"/>
  <c r="U204" i="1"/>
  <c r="T204" i="1"/>
  <c r="S204" i="1"/>
  <c r="R204" i="1"/>
  <c r="Q204" i="1"/>
  <c r="P204" i="1"/>
  <c r="O204" i="1"/>
  <c r="N204" i="1"/>
  <c r="AJ203" i="1"/>
  <c r="AI203" i="1"/>
  <c r="AH203" i="1"/>
  <c r="AG203" i="1"/>
  <c r="AF203" i="1"/>
  <c r="AK203" i="1" s="1"/>
  <c r="AE203" i="1"/>
  <c r="AD203" i="1"/>
  <c r="AB203" i="1"/>
  <c r="AA203" i="1"/>
  <c r="Z203" i="1"/>
  <c r="Y203" i="1"/>
  <c r="W203" i="1"/>
  <c r="V203" i="1"/>
  <c r="U203" i="1"/>
  <c r="T203" i="1"/>
  <c r="S203" i="1"/>
  <c r="R203" i="1"/>
  <c r="Q203" i="1"/>
  <c r="P203" i="1"/>
  <c r="O203" i="1"/>
  <c r="N203" i="1"/>
  <c r="AJ202" i="1"/>
  <c r="AI202" i="1"/>
  <c r="AH202" i="1"/>
  <c r="AG202" i="1"/>
  <c r="AF202" i="1"/>
  <c r="AK202" i="1" s="1"/>
  <c r="AE202" i="1"/>
  <c r="AD202" i="1"/>
  <c r="AB202" i="1"/>
  <c r="AA202" i="1"/>
  <c r="Z202" i="1"/>
  <c r="Y202" i="1"/>
  <c r="W202" i="1"/>
  <c r="V202" i="1"/>
  <c r="U202" i="1"/>
  <c r="T202" i="1"/>
  <c r="S202" i="1"/>
  <c r="R202" i="1"/>
  <c r="Q202" i="1"/>
  <c r="P202" i="1"/>
  <c r="O202" i="1"/>
  <c r="N202" i="1"/>
  <c r="AK201" i="1"/>
  <c r="AJ201" i="1"/>
  <c r="AI201" i="1"/>
  <c r="AH201" i="1"/>
  <c r="AG201" i="1"/>
  <c r="AF201" i="1"/>
  <c r="AE201" i="1"/>
  <c r="AD201" i="1"/>
  <c r="AB201" i="1"/>
  <c r="AA201" i="1"/>
  <c r="Z201" i="1"/>
  <c r="Y201" i="1"/>
  <c r="W201" i="1"/>
  <c r="V201" i="1"/>
  <c r="U201" i="1"/>
  <c r="T201" i="1"/>
  <c r="S201" i="1"/>
  <c r="R201" i="1"/>
  <c r="Q201" i="1"/>
  <c r="P201" i="1"/>
  <c r="O201" i="1"/>
  <c r="N201" i="1"/>
  <c r="AK200" i="1"/>
  <c r="AJ200" i="1"/>
  <c r="AI200" i="1"/>
  <c r="AH200" i="1"/>
  <c r="AG200" i="1"/>
  <c r="AF200" i="1"/>
  <c r="AE200" i="1"/>
  <c r="AD200" i="1"/>
  <c r="AB200" i="1"/>
  <c r="AA200" i="1"/>
  <c r="Z200" i="1"/>
  <c r="Y200" i="1"/>
  <c r="W200" i="1"/>
  <c r="V200" i="1"/>
  <c r="U200" i="1"/>
  <c r="T200" i="1"/>
  <c r="S200" i="1"/>
  <c r="R200" i="1"/>
  <c r="Q200" i="1"/>
  <c r="P200" i="1"/>
  <c r="O200" i="1"/>
  <c r="N200" i="1"/>
  <c r="AJ199" i="1"/>
  <c r="AI199" i="1"/>
  <c r="AH199" i="1"/>
  <c r="AG199" i="1"/>
  <c r="AF199" i="1"/>
  <c r="AK199" i="1" s="1"/>
  <c r="AE199" i="1"/>
  <c r="AD199" i="1"/>
  <c r="AB199" i="1"/>
  <c r="AA199" i="1"/>
  <c r="Z199" i="1"/>
  <c r="Y199" i="1"/>
  <c r="W199" i="1"/>
  <c r="V199" i="1"/>
  <c r="U199" i="1"/>
  <c r="T199" i="1"/>
  <c r="S199" i="1"/>
  <c r="R199" i="1"/>
  <c r="Q199" i="1"/>
  <c r="P199" i="1"/>
  <c r="O199" i="1"/>
  <c r="N199" i="1"/>
  <c r="AJ198" i="1"/>
  <c r="AI198" i="1"/>
  <c r="AH198" i="1"/>
  <c r="AG198" i="1"/>
  <c r="AF198" i="1"/>
  <c r="AK198" i="1" s="1"/>
  <c r="AE198" i="1"/>
  <c r="AD198" i="1"/>
  <c r="AB198" i="1"/>
  <c r="AA198" i="1"/>
  <c r="Z198" i="1"/>
  <c r="Y198" i="1"/>
  <c r="W198" i="1"/>
  <c r="V198" i="1"/>
  <c r="U198" i="1"/>
  <c r="T198" i="1"/>
  <c r="S198" i="1"/>
  <c r="R198" i="1"/>
  <c r="Q198" i="1"/>
  <c r="P198" i="1"/>
  <c r="O198" i="1"/>
  <c r="N198" i="1"/>
  <c r="AJ197" i="1"/>
  <c r="AI197" i="1"/>
  <c r="AK197" i="1" s="1"/>
  <c r="AH197" i="1"/>
  <c r="AG197" i="1"/>
  <c r="AF197" i="1"/>
  <c r="AE197" i="1"/>
  <c r="AD197" i="1"/>
  <c r="AB197" i="1"/>
  <c r="AA197" i="1"/>
  <c r="Z197" i="1"/>
  <c r="Y197" i="1"/>
  <c r="W197" i="1"/>
  <c r="V197" i="1"/>
  <c r="U197" i="1"/>
  <c r="T197" i="1"/>
  <c r="S197" i="1"/>
  <c r="R197" i="1"/>
  <c r="Q197" i="1"/>
  <c r="P197" i="1"/>
  <c r="O197" i="1"/>
  <c r="N197" i="1"/>
  <c r="AJ196" i="1"/>
  <c r="AI196" i="1"/>
  <c r="AH196" i="1"/>
  <c r="AG196" i="1"/>
  <c r="AF196" i="1"/>
  <c r="AE196" i="1"/>
  <c r="AD196" i="1"/>
  <c r="AB196" i="1"/>
  <c r="AA196" i="1"/>
  <c r="Z196" i="1"/>
  <c r="Y196" i="1"/>
  <c r="W196" i="1"/>
  <c r="V196" i="1"/>
  <c r="U196" i="1"/>
  <c r="T196" i="1"/>
  <c r="S196" i="1"/>
  <c r="R196" i="1"/>
  <c r="Q196" i="1"/>
  <c r="P196" i="1"/>
  <c r="O196" i="1"/>
  <c r="N196" i="1"/>
  <c r="AJ195" i="1"/>
  <c r="AI195" i="1"/>
  <c r="AH195" i="1"/>
  <c r="AG195" i="1"/>
  <c r="AF195" i="1"/>
  <c r="AE195" i="1"/>
  <c r="AD195" i="1"/>
  <c r="AB195" i="1"/>
  <c r="AA195" i="1"/>
  <c r="Z195" i="1"/>
  <c r="Y195" i="1"/>
  <c r="W195" i="1"/>
  <c r="V195" i="1"/>
  <c r="U195" i="1"/>
  <c r="T195" i="1"/>
  <c r="S195" i="1"/>
  <c r="R195" i="1"/>
  <c r="Q195" i="1"/>
  <c r="P195" i="1"/>
  <c r="O195" i="1"/>
  <c r="N195" i="1"/>
  <c r="AK194" i="1"/>
  <c r="AJ194" i="1"/>
  <c r="AI194" i="1"/>
  <c r="AH194" i="1"/>
  <c r="AG194" i="1"/>
  <c r="AF194" i="1"/>
  <c r="AE194" i="1"/>
  <c r="AD194" i="1"/>
  <c r="AB194" i="1"/>
  <c r="AA194" i="1"/>
  <c r="Z194" i="1"/>
  <c r="Y194" i="1"/>
  <c r="W194" i="1"/>
  <c r="V194" i="1"/>
  <c r="U194" i="1"/>
  <c r="T194" i="1"/>
  <c r="S194" i="1"/>
  <c r="R194" i="1"/>
  <c r="Q194" i="1"/>
  <c r="P194" i="1"/>
  <c r="O194" i="1"/>
  <c r="N194" i="1"/>
  <c r="AJ193" i="1"/>
  <c r="AI193" i="1"/>
  <c r="AH193" i="1"/>
  <c r="AG193" i="1"/>
  <c r="AF193" i="1"/>
  <c r="AE193" i="1"/>
  <c r="AD193" i="1"/>
  <c r="AB193" i="1"/>
  <c r="AA193" i="1"/>
  <c r="Z193" i="1"/>
  <c r="Y193" i="1"/>
  <c r="W193" i="1"/>
  <c r="V193" i="1"/>
  <c r="U193" i="1"/>
  <c r="T193" i="1"/>
  <c r="S193" i="1"/>
  <c r="R193" i="1"/>
  <c r="Q193" i="1"/>
  <c r="P193" i="1"/>
  <c r="O193" i="1"/>
  <c r="N193" i="1"/>
  <c r="AK192" i="1"/>
  <c r="AJ192" i="1"/>
  <c r="AI192" i="1"/>
  <c r="AH192" i="1"/>
  <c r="AG192" i="1"/>
  <c r="AF192" i="1"/>
  <c r="AE192" i="1"/>
  <c r="AD192" i="1"/>
  <c r="AB192" i="1"/>
  <c r="AA192" i="1"/>
  <c r="Z192" i="1"/>
  <c r="Y192" i="1"/>
  <c r="W192" i="1"/>
  <c r="V192" i="1"/>
  <c r="U192" i="1"/>
  <c r="T192" i="1"/>
  <c r="S192" i="1"/>
  <c r="R192" i="1"/>
  <c r="Q192" i="1"/>
  <c r="P192" i="1"/>
  <c r="O192" i="1"/>
  <c r="N192" i="1"/>
  <c r="AJ191" i="1"/>
  <c r="AI191" i="1"/>
  <c r="AH191" i="1"/>
  <c r="AG191" i="1"/>
  <c r="AF191" i="1"/>
  <c r="AK191" i="1" s="1"/>
  <c r="AE191" i="1"/>
  <c r="AD191" i="1"/>
  <c r="AB191" i="1"/>
  <c r="AA191" i="1"/>
  <c r="Z191" i="1"/>
  <c r="Y191" i="1"/>
  <c r="W191" i="1"/>
  <c r="V191" i="1"/>
  <c r="U191" i="1"/>
  <c r="T191" i="1"/>
  <c r="S191" i="1"/>
  <c r="R191" i="1"/>
  <c r="Q191" i="1"/>
  <c r="P191" i="1"/>
  <c r="O191" i="1"/>
  <c r="N191" i="1"/>
  <c r="AJ190" i="1"/>
  <c r="AI190" i="1"/>
  <c r="AK190" i="1" s="1"/>
  <c r="AH190" i="1"/>
  <c r="AG190" i="1"/>
  <c r="AF190" i="1"/>
  <c r="AE190" i="1"/>
  <c r="AD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N190" i="1"/>
  <c r="AJ189" i="1"/>
  <c r="AI189" i="1"/>
  <c r="AH189" i="1"/>
  <c r="AG189" i="1"/>
  <c r="AF189" i="1"/>
  <c r="AK189" i="1" s="1"/>
  <c r="AE189" i="1"/>
  <c r="AD189" i="1"/>
  <c r="AB189" i="1"/>
  <c r="AA189" i="1"/>
  <c r="Z189" i="1"/>
  <c r="Y189" i="1"/>
  <c r="W189" i="1"/>
  <c r="V189" i="1"/>
  <c r="U189" i="1"/>
  <c r="T189" i="1"/>
  <c r="S189" i="1"/>
  <c r="R189" i="1"/>
  <c r="Q189" i="1"/>
  <c r="P189" i="1"/>
  <c r="O189" i="1"/>
  <c r="N189" i="1"/>
  <c r="AJ188" i="1"/>
  <c r="AI188" i="1"/>
  <c r="AH188" i="1"/>
  <c r="AG188" i="1"/>
  <c r="AF188" i="1"/>
  <c r="AK188" i="1" s="1"/>
  <c r="AE188" i="1"/>
  <c r="AD188" i="1"/>
  <c r="AB188" i="1"/>
  <c r="AA188" i="1"/>
  <c r="Z188" i="1"/>
  <c r="Y188" i="1"/>
  <c r="W188" i="1"/>
  <c r="V188" i="1"/>
  <c r="U188" i="1"/>
  <c r="T188" i="1"/>
  <c r="S188" i="1"/>
  <c r="R188" i="1"/>
  <c r="Q188" i="1"/>
  <c r="P188" i="1"/>
  <c r="O188" i="1"/>
  <c r="N188" i="1"/>
  <c r="AK187" i="1"/>
  <c r="AJ187" i="1"/>
  <c r="AI187" i="1"/>
  <c r="AH187" i="1"/>
  <c r="AG187" i="1"/>
  <c r="AF187" i="1"/>
  <c r="AE187" i="1"/>
  <c r="AD187" i="1"/>
  <c r="AB187" i="1"/>
  <c r="AA187" i="1"/>
  <c r="Z187" i="1"/>
  <c r="Y187" i="1"/>
  <c r="W187" i="1"/>
  <c r="V187" i="1"/>
  <c r="U187" i="1"/>
  <c r="T187" i="1"/>
  <c r="S187" i="1"/>
  <c r="R187" i="1"/>
  <c r="Q187" i="1"/>
  <c r="P187" i="1"/>
  <c r="O187" i="1"/>
  <c r="N187" i="1"/>
  <c r="AJ186" i="1"/>
  <c r="AI186" i="1"/>
  <c r="AK186" i="1" s="1"/>
  <c r="AH186" i="1"/>
  <c r="AG186" i="1"/>
  <c r="AF186" i="1"/>
  <c r="AE186" i="1"/>
  <c r="AD186" i="1"/>
  <c r="AB186" i="1"/>
  <c r="AA186" i="1"/>
  <c r="Z186" i="1"/>
  <c r="Y186" i="1"/>
  <c r="W186" i="1"/>
  <c r="V186" i="1"/>
  <c r="U186" i="1"/>
  <c r="T186" i="1"/>
  <c r="S186" i="1"/>
  <c r="R186" i="1"/>
  <c r="Q186" i="1"/>
  <c r="P186" i="1"/>
  <c r="O186" i="1"/>
  <c r="N186" i="1"/>
  <c r="AJ185" i="1"/>
  <c r="AI185" i="1"/>
  <c r="AH185" i="1"/>
  <c r="AG185" i="1"/>
  <c r="AF185" i="1"/>
  <c r="AK185" i="1" s="1"/>
  <c r="AE185" i="1"/>
  <c r="AD185" i="1"/>
  <c r="AB185" i="1"/>
  <c r="AA185" i="1"/>
  <c r="Z185" i="1"/>
  <c r="Y185" i="1"/>
  <c r="W185" i="1"/>
  <c r="V185" i="1"/>
  <c r="U185" i="1"/>
  <c r="T185" i="1"/>
  <c r="S185" i="1"/>
  <c r="R185" i="1"/>
  <c r="Q185" i="1"/>
  <c r="P185" i="1"/>
  <c r="O185" i="1"/>
  <c r="N185" i="1"/>
  <c r="AJ184" i="1"/>
  <c r="AI184" i="1"/>
  <c r="AH184" i="1"/>
  <c r="AG184" i="1"/>
  <c r="AF184" i="1"/>
  <c r="AK184" i="1" s="1"/>
  <c r="AE184" i="1"/>
  <c r="AD184" i="1"/>
  <c r="AB184" i="1"/>
  <c r="AA184" i="1"/>
  <c r="Z184" i="1"/>
  <c r="Y184" i="1"/>
  <c r="W184" i="1"/>
  <c r="V184" i="1"/>
  <c r="U184" i="1"/>
  <c r="T184" i="1"/>
  <c r="S184" i="1"/>
  <c r="R184" i="1"/>
  <c r="Q184" i="1"/>
  <c r="P184" i="1"/>
  <c r="O184" i="1"/>
  <c r="N184" i="1"/>
  <c r="AK183" i="1"/>
  <c r="AJ183" i="1"/>
  <c r="AI183" i="1"/>
  <c r="AH183" i="1"/>
  <c r="AG183" i="1"/>
  <c r="AF183" i="1"/>
  <c r="AE183" i="1"/>
  <c r="AD183" i="1"/>
  <c r="AB183" i="1"/>
  <c r="AA183" i="1"/>
  <c r="Z183" i="1"/>
  <c r="Y183" i="1"/>
  <c r="W183" i="1"/>
  <c r="V183" i="1"/>
  <c r="U183" i="1"/>
  <c r="T183" i="1"/>
  <c r="S183" i="1"/>
  <c r="R183" i="1"/>
  <c r="Q183" i="1"/>
  <c r="P183" i="1"/>
  <c r="O183" i="1"/>
  <c r="N183" i="1"/>
  <c r="AJ182" i="1"/>
  <c r="AI182" i="1"/>
  <c r="AK182" i="1" s="1"/>
  <c r="AH182" i="1"/>
  <c r="AG182" i="1"/>
  <c r="AF182" i="1"/>
  <c r="AE182" i="1"/>
  <c r="AD182" i="1"/>
  <c r="AB182" i="1"/>
  <c r="AA182" i="1"/>
  <c r="Z182" i="1"/>
  <c r="Y182" i="1"/>
  <c r="W182" i="1"/>
  <c r="V182" i="1"/>
  <c r="U182" i="1"/>
  <c r="T182" i="1"/>
  <c r="S182" i="1"/>
  <c r="R182" i="1"/>
  <c r="Q182" i="1"/>
  <c r="P182" i="1"/>
  <c r="O182" i="1"/>
  <c r="N182" i="1"/>
  <c r="AJ181" i="1"/>
  <c r="AI181" i="1"/>
  <c r="AH181" i="1"/>
  <c r="AG181" i="1"/>
  <c r="AF181" i="1"/>
  <c r="AK181" i="1" s="1"/>
  <c r="AE181" i="1"/>
  <c r="AD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N181" i="1"/>
  <c r="AK180" i="1"/>
  <c r="AJ180" i="1"/>
  <c r="AI180" i="1"/>
  <c r="AH180" i="1"/>
  <c r="AG180" i="1"/>
  <c r="AF180" i="1"/>
  <c r="AE180" i="1"/>
  <c r="AD180" i="1"/>
  <c r="AB180" i="1"/>
  <c r="AA180" i="1"/>
  <c r="Z180" i="1"/>
  <c r="Y180" i="1"/>
  <c r="W180" i="1"/>
  <c r="V180" i="1"/>
  <c r="U180" i="1"/>
  <c r="T180" i="1"/>
  <c r="S180" i="1"/>
  <c r="R180" i="1"/>
  <c r="Q180" i="1"/>
  <c r="P180" i="1"/>
  <c r="O180" i="1"/>
  <c r="N180" i="1"/>
  <c r="AK179" i="1"/>
  <c r="AJ179" i="1"/>
  <c r="AI179" i="1"/>
  <c r="AH179" i="1"/>
  <c r="AG179" i="1"/>
  <c r="AF179" i="1"/>
  <c r="AE179" i="1"/>
  <c r="AD179" i="1"/>
  <c r="AB179" i="1"/>
  <c r="AA179" i="1"/>
  <c r="Z179" i="1"/>
  <c r="Y179" i="1"/>
  <c r="W179" i="1"/>
  <c r="V179" i="1"/>
  <c r="U179" i="1"/>
  <c r="T179" i="1"/>
  <c r="S179" i="1"/>
  <c r="R179" i="1"/>
  <c r="Q179" i="1"/>
  <c r="P179" i="1"/>
  <c r="O179" i="1"/>
  <c r="N179" i="1"/>
  <c r="AJ178" i="1"/>
  <c r="AI178" i="1"/>
  <c r="AH178" i="1"/>
  <c r="AG178" i="1"/>
  <c r="AF178" i="1"/>
  <c r="AE178" i="1"/>
  <c r="AD178" i="1"/>
  <c r="AB178" i="1"/>
  <c r="AA178" i="1"/>
  <c r="Z178" i="1"/>
  <c r="Y178" i="1"/>
  <c r="W178" i="1"/>
  <c r="V178" i="1"/>
  <c r="U178" i="1"/>
  <c r="T178" i="1"/>
  <c r="S178" i="1"/>
  <c r="R178" i="1"/>
  <c r="Q178" i="1"/>
  <c r="P178" i="1"/>
  <c r="O178" i="1"/>
  <c r="N178" i="1"/>
  <c r="AJ177" i="1"/>
  <c r="AI177" i="1"/>
  <c r="AH177" i="1"/>
  <c r="AG177" i="1"/>
  <c r="AF177" i="1"/>
  <c r="AK177" i="1" s="1"/>
  <c r="AE177" i="1"/>
  <c r="AD177" i="1"/>
  <c r="AB177" i="1"/>
  <c r="AA177" i="1"/>
  <c r="Z177" i="1"/>
  <c r="Y177" i="1"/>
  <c r="W177" i="1"/>
  <c r="V177" i="1"/>
  <c r="U177" i="1"/>
  <c r="T177" i="1"/>
  <c r="S177" i="1"/>
  <c r="R177" i="1"/>
  <c r="Q177" i="1"/>
  <c r="P177" i="1"/>
  <c r="O177" i="1"/>
  <c r="N177" i="1"/>
  <c r="AK176" i="1"/>
  <c r="AJ176" i="1"/>
  <c r="AI176" i="1"/>
  <c r="AH176" i="1"/>
  <c r="AG176" i="1"/>
  <c r="AF176" i="1"/>
  <c r="AE176" i="1"/>
  <c r="AD176" i="1"/>
  <c r="AB176" i="1"/>
  <c r="AA176" i="1"/>
  <c r="Z176" i="1"/>
  <c r="Y176" i="1"/>
  <c r="W176" i="1"/>
  <c r="V176" i="1"/>
  <c r="U176" i="1"/>
  <c r="T176" i="1"/>
  <c r="S176" i="1"/>
  <c r="R176" i="1"/>
  <c r="Q176" i="1"/>
  <c r="P176" i="1"/>
  <c r="O176" i="1"/>
  <c r="N176" i="1"/>
  <c r="AJ175" i="1"/>
  <c r="AI175" i="1"/>
  <c r="AH175" i="1"/>
  <c r="AG175" i="1"/>
  <c r="AF175" i="1"/>
  <c r="AK175" i="1" s="1"/>
  <c r="AE175" i="1"/>
  <c r="AD175" i="1"/>
  <c r="AB175" i="1"/>
  <c r="AA175" i="1"/>
  <c r="Z175" i="1"/>
  <c r="Y175" i="1"/>
  <c r="W175" i="1"/>
  <c r="V175" i="1"/>
  <c r="U175" i="1"/>
  <c r="T175" i="1"/>
  <c r="S175" i="1"/>
  <c r="R175" i="1"/>
  <c r="Q175" i="1"/>
  <c r="P175" i="1"/>
  <c r="O175" i="1"/>
  <c r="N175" i="1"/>
  <c r="AJ174" i="1"/>
  <c r="AI174" i="1"/>
  <c r="AH174" i="1"/>
  <c r="AG174" i="1"/>
  <c r="AF174" i="1"/>
  <c r="AE174" i="1"/>
  <c r="AD174" i="1"/>
  <c r="AB174" i="1"/>
  <c r="AA174" i="1"/>
  <c r="Z174" i="1"/>
  <c r="Y174" i="1"/>
  <c r="W174" i="1"/>
  <c r="V174" i="1"/>
  <c r="U174" i="1"/>
  <c r="T174" i="1"/>
  <c r="S174" i="1"/>
  <c r="R174" i="1"/>
  <c r="Q174" i="1"/>
  <c r="P174" i="1"/>
  <c r="O174" i="1"/>
  <c r="N174" i="1"/>
  <c r="AK173" i="1"/>
  <c r="AJ173" i="1"/>
  <c r="AI173" i="1"/>
  <c r="AH173" i="1"/>
  <c r="AG173" i="1"/>
  <c r="AF173" i="1"/>
  <c r="AE173" i="1"/>
  <c r="AD173" i="1"/>
  <c r="AB173" i="1"/>
  <c r="AA173" i="1"/>
  <c r="Z173" i="1"/>
  <c r="Y173" i="1"/>
  <c r="W173" i="1"/>
  <c r="V173" i="1"/>
  <c r="U173" i="1"/>
  <c r="T173" i="1"/>
  <c r="S173" i="1"/>
  <c r="R173" i="1"/>
  <c r="Q173" i="1"/>
  <c r="P173" i="1"/>
  <c r="O173" i="1"/>
  <c r="N173" i="1"/>
  <c r="AK172" i="1"/>
  <c r="AJ172" i="1"/>
  <c r="AI172" i="1"/>
  <c r="AH172" i="1"/>
  <c r="AG172" i="1"/>
  <c r="AF172" i="1"/>
  <c r="AE172" i="1"/>
  <c r="AD172" i="1"/>
  <c r="AB172" i="1"/>
  <c r="AA172" i="1"/>
  <c r="Z172" i="1"/>
  <c r="Y172" i="1"/>
  <c r="W172" i="1"/>
  <c r="V172" i="1"/>
  <c r="U172" i="1"/>
  <c r="T172" i="1"/>
  <c r="S172" i="1"/>
  <c r="R172" i="1"/>
  <c r="Q172" i="1"/>
  <c r="P172" i="1"/>
  <c r="O172" i="1"/>
  <c r="N172" i="1"/>
  <c r="AJ171" i="1"/>
  <c r="AI171" i="1"/>
  <c r="AH171" i="1"/>
  <c r="AG171" i="1"/>
  <c r="AF171" i="1"/>
  <c r="AK171" i="1" s="1"/>
  <c r="AE171" i="1"/>
  <c r="AD171" i="1"/>
  <c r="AB171" i="1"/>
  <c r="AA171" i="1"/>
  <c r="Z171" i="1"/>
  <c r="Y171" i="1"/>
  <c r="W171" i="1"/>
  <c r="V171" i="1"/>
  <c r="U171" i="1"/>
  <c r="T171" i="1"/>
  <c r="S171" i="1"/>
  <c r="R171" i="1"/>
  <c r="Q171" i="1"/>
  <c r="P171" i="1"/>
  <c r="O171" i="1"/>
  <c r="N171" i="1"/>
  <c r="AJ170" i="1"/>
  <c r="AI170" i="1"/>
  <c r="AH170" i="1"/>
  <c r="AG170" i="1"/>
  <c r="AF170" i="1"/>
  <c r="AE170" i="1"/>
  <c r="AD170" i="1"/>
  <c r="AB170" i="1"/>
  <c r="AA170" i="1"/>
  <c r="Z170" i="1"/>
  <c r="Y170" i="1"/>
  <c r="W170" i="1"/>
  <c r="V170" i="1"/>
  <c r="U170" i="1"/>
  <c r="T170" i="1"/>
  <c r="S170" i="1"/>
  <c r="R170" i="1"/>
  <c r="Q170" i="1"/>
  <c r="P170" i="1"/>
  <c r="O170" i="1"/>
  <c r="N170" i="1"/>
  <c r="AJ169" i="1"/>
  <c r="AI169" i="1"/>
  <c r="AH169" i="1"/>
  <c r="AG169" i="1"/>
  <c r="AF169" i="1"/>
  <c r="AE169" i="1"/>
  <c r="AD169" i="1"/>
  <c r="AK169" i="1" s="1"/>
  <c r="AB169" i="1"/>
  <c r="AA169" i="1"/>
  <c r="Z169" i="1"/>
  <c r="Y169" i="1"/>
  <c r="W169" i="1"/>
  <c r="V169" i="1"/>
  <c r="U169" i="1"/>
  <c r="T169" i="1"/>
  <c r="S169" i="1"/>
  <c r="R169" i="1"/>
  <c r="Q169" i="1"/>
  <c r="P169" i="1"/>
  <c r="O169" i="1"/>
  <c r="N169" i="1"/>
  <c r="AJ168" i="1"/>
  <c r="AI168" i="1"/>
  <c r="AH168" i="1"/>
  <c r="AG168" i="1"/>
  <c r="AF168" i="1"/>
  <c r="AE168" i="1"/>
  <c r="AD168" i="1"/>
  <c r="AB168" i="1"/>
  <c r="AA168" i="1"/>
  <c r="Z168" i="1"/>
  <c r="Y168" i="1"/>
  <c r="W168" i="1"/>
  <c r="V168" i="1"/>
  <c r="U168" i="1"/>
  <c r="T168" i="1"/>
  <c r="S168" i="1"/>
  <c r="R168" i="1"/>
  <c r="Q168" i="1"/>
  <c r="P168" i="1"/>
  <c r="O168" i="1"/>
  <c r="N168" i="1"/>
  <c r="AJ167" i="1"/>
  <c r="AI167" i="1"/>
  <c r="AH167" i="1"/>
  <c r="AG167" i="1"/>
  <c r="AF167" i="1"/>
  <c r="AE167" i="1"/>
  <c r="AD167" i="1"/>
  <c r="AB167" i="1"/>
  <c r="AA167" i="1"/>
  <c r="Z167" i="1"/>
  <c r="Y167" i="1"/>
  <c r="W167" i="1"/>
  <c r="V167" i="1"/>
  <c r="U167" i="1"/>
  <c r="T167" i="1"/>
  <c r="S167" i="1"/>
  <c r="R167" i="1"/>
  <c r="Q167" i="1"/>
  <c r="P167" i="1"/>
  <c r="O167" i="1"/>
  <c r="N167" i="1"/>
  <c r="AK166" i="1"/>
  <c r="AJ166" i="1"/>
  <c r="AI166" i="1"/>
  <c r="AH166" i="1"/>
  <c r="AG166" i="1"/>
  <c r="AF166" i="1"/>
  <c r="AE166" i="1"/>
  <c r="AD166" i="1"/>
  <c r="AB166" i="1"/>
  <c r="AA166" i="1"/>
  <c r="Z166" i="1"/>
  <c r="Y166" i="1"/>
  <c r="W166" i="1"/>
  <c r="V166" i="1"/>
  <c r="U166" i="1"/>
  <c r="T166" i="1"/>
  <c r="S166" i="1"/>
  <c r="R166" i="1"/>
  <c r="Q166" i="1"/>
  <c r="P166" i="1"/>
  <c r="O166" i="1"/>
  <c r="N166" i="1"/>
  <c r="AJ165" i="1"/>
  <c r="AI165" i="1"/>
  <c r="AH165" i="1"/>
  <c r="AG165" i="1"/>
  <c r="AF165" i="1"/>
  <c r="AK165" i="1" s="1"/>
  <c r="AE165" i="1"/>
  <c r="AD165" i="1"/>
  <c r="AB165" i="1"/>
  <c r="AA165" i="1"/>
  <c r="Z165" i="1"/>
  <c r="Y165" i="1"/>
  <c r="W165" i="1"/>
  <c r="V165" i="1"/>
  <c r="U165" i="1"/>
  <c r="T165" i="1"/>
  <c r="S165" i="1"/>
  <c r="R165" i="1"/>
  <c r="Q165" i="1"/>
  <c r="P165" i="1"/>
  <c r="O165" i="1"/>
  <c r="N165" i="1"/>
  <c r="AJ164" i="1"/>
  <c r="AI164" i="1"/>
  <c r="AH164" i="1"/>
  <c r="AG164" i="1"/>
  <c r="AF164" i="1"/>
  <c r="AK164" i="1" s="1"/>
  <c r="AE164" i="1"/>
  <c r="AD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N164" i="1"/>
  <c r="AJ163" i="1"/>
  <c r="AI163" i="1"/>
  <c r="AK163" i="1" s="1"/>
  <c r="AH163" i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S163" i="1"/>
  <c r="R163" i="1"/>
  <c r="Q163" i="1"/>
  <c r="P163" i="1"/>
  <c r="O163" i="1"/>
  <c r="N163" i="1"/>
  <c r="AK162" i="1"/>
  <c r="AJ162" i="1"/>
  <c r="AI162" i="1"/>
  <c r="AH162" i="1"/>
  <c r="AG162" i="1"/>
  <c r="AF162" i="1"/>
  <c r="AE162" i="1"/>
  <c r="AD162" i="1"/>
  <c r="AB162" i="1"/>
  <c r="AA162" i="1"/>
  <c r="Z162" i="1"/>
  <c r="Y162" i="1"/>
  <c r="W162" i="1"/>
  <c r="V162" i="1"/>
  <c r="U162" i="1"/>
  <c r="T162" i="1"/>
  <c r="S162" i="1"/>
  <c r="R162" i="1"/>
  <c r="Q162" i="1"/>
  <c r="P162" i="1"/>
  <c r="O162" i="1"/>
  <c r="N162" i="1"/>
  <c r="AJ161" i="1"/>
  <c r="AI161" i="1"/>
  <c r="AH161" i="1"/>
  <c r="AG161" i="1"/>
  <c r="AF161" i="1"/>
  <c r="AK161" i="1" s="1"/>
  <c r="AE161" i="1"/>
  <c r="AD161" i="1"/>
  <c r="AB161" i="1"/>
  <c r="AA161" i="1"/>
  <c r="Z161" i="1"/>
  <c r="Y161" i="1"/>
  <c r="W161" i="1"/>
  <c r="V161" i="1"/>
  <c r="U161" i="1"/>
  <c r="T161" i="1"/>
  <c r="S161" i="1"/>
  <c r="R161" i="1"/>
  <c r="Q161" i="1"/>
  <c r="P161" i="1"/>
  <c r="O161" i="1"/>
  <c r="N161" i="1"/>
  <c r="AJ160" i="1"/>
  <c r="AI160" i="1"/>
  <c r="AH160" i="1"/>
  <c r="AG160" i="1"/>
  <c r="AF160" i="1"/>
  <c r="AK160" i="1" s="1"/>
  <c r="AE160" i="1"/>
  <c r="AD160" i="1"/>
  <c r="AB160" i="1"/>
  <c r="AA160" i="1"/>
  <c r="Z160" i="1"/>
  <c r="Y160" i="1"/>
  <c r="W160" i="1"/>
  <c r="V160" i="1"/>
  <c r="U160" i="1"/>
  <c r="T160" i="1"/>
  <c r="S160" i="1"/>
  <c r="R160" i="1"/>
  <c r="Q160" i="1"/>
  <c r="P160" i="1"/>
  <c r="O160" i="1"/>
  <c r="N160" i="1"/>
  <c r="AJ159" i="1"/>
  <c r="AI159" i="1"/>
  <c r="AK159" i="1" s="1"/>
  <c r="AH159" i="1"/>
  <c r="AG159" i="1"/>
  <c r="AF159" i="1"/>
  <c r="AE159" i="1"/>
  <c r="AD159" i="1"/>
  <c r="AB159" i="1"/>
  <c r="AA159" i="1"/>
  <c r="Z159" i="1"/>
  <c r="Y159" i="1"/>
  <c r="W159" i="1"/>
  <c r="V159" i="1"/>
  <c r="U159" i="1"/>
  <c r="T159" i="1"/>
  <c r="S159" i="1"/>
  <c r="R159" i="1"/>
  <c r="Q159" i="1"/>
  <c r="P159" i="1"/>
  <c r="O159" i="1"/>
  <c r="N159" i="1"/>
  <c r="AJ158" i="1"/>
  <c r="AI158" i="1"/>
  <c r="AH158" i="1"/>
  <c r="AG158" i="1"/>
  <c r="AF158" i="1"/>
  <c r="AK158" i="1" s="1"/>
  <c r="AE158" i="1"/>
  <c r="AD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N158" i="1"/>
  <c r="AJ157" i="1"/>
  <c r="AI157" i="1"/>
  <c r="AH157" i="1"/>
  <c r="AG157" i="1"/>
  <c r="AF157" i="1"/>
  <c r="AE157" i="1"/>
  <c r="AD157" i="1"/>
  <c r="AB157" i="1"/>
  <c r="AA157" i="1"/>
  <c r="Z157" i="1"/>
  <c r="Y157" i="1"/>
  <c r="W157" i="1"/>
  <c r="V157" i="1"/>
  <c r="U157" i="1"/>
  <c r="T157" i="1"/>
  <c r="S157" i="1"/>
  <c r="R157" i="1"/>
  <c r="Q157" i="1"/>
  <c r="P157" i="1"/>
  <c r="O157" i="1"/>
  <c r="N157" i="1"/>
  <c r="AK156" i="1"/>
  <c r="AJ156" i="1"/>
  <c r="AI156" i="1"/>
  <c r="AH156" i="1"/>
  <c r="AG156" i="1"/>
  <c r="AF156" i="1"/>
  <c r="AE156" i="1"/>
  <c r="AD156" i="1"/>
  <c r="AB156" i="1"/>
  <c r="AA156" i="1"/>
  <c r="Z156" i="1"/>
  <c r="Y156" i="1"/>
  <c r="W156" i="1"/>
  <c r="V156" i="1"/>
  <c r="U156" i="1"/>
  <c r="T156" i="1"/>
  <c r="S156" i="1"/>
  <c r="R156" i="1"/>
  <c r="Q156" i="1"/>
  <c r="P156" i="1"/>
  <c r="O156" i="1"/>
  <c r="N156" i="1"/>
  <c r="AJ155" i="1"/>
  <c r="AI155" i="1"/>
  <c r="AH155" i="1"/>
  <c r="AG155" i="1"/>
  <c r="AF155" i="1"/>
  <c r="AE155" i="1"/>
  <c r="AD155" i="1"/>
  <c r="AB155" i="1"/>
  <c r="AA155" i="1"/>
  <c r="Z155" i="1"/>
  <c r="Y155" i="1"/>
  <c r="W155" i="1"/>
  <c r="V155" i="1"/>
  <c r="U155" i="1"/>
  <c r="T155" i="1"/>
  <c r="S155" i="1"/>
  <c r="R155" i="1"/>
  <c r="Q155" i="1"/>
  <c r="P155" i="1"/>
  <c r="O155" i="1"/>
  <c r="N155" i="1"/>
  <c r="AJ154" i="1"/>
  <c r="AI154" i="1"/>
  <c r="AH154" i="1"/>
  <c r="AG154" i="1"/>
  <c r="AF154" i="1"/>
  <c r="AE154" i="1"/>
  <c r="AD154" i="1"/>
  <c r="AK154" i="1" s="1"/>
  <c r="AB154" i="1"/>
  <c r="AA154" i="1"/>
  <c r="Z154" i="1"/>
  <c r="Y154" i="1"/>
  <c r="W154" i="1"/>
  <c r="V154" i="1"/>
  <c r="U154" i="1"/>
  <c r="T154" i="1"/>
  <c r="S154" i="1"/>
  <c r="R154" i="1"/>
  <c r="Q154" i="1"/>
  <c r="P154" i="1"/>
  <c r="O154" i="1"/>
  <c r="N154" i="1"/>
  <c r="AJ153" i="1"/>
  <c r="AI153" i="1"/>
  <c r="AH153" i="1"/>
  <c r="AG153" i="1"/>
  <c r="AF153" i="1"/>
  <c r="AE153" i="1"/>
  <c r="AD153" i="1"/>
  <c r="AK153" i="1" s="1"/>
  <c r="AB153" i="1"/>
  <c r="AA153" i="1"/>
  <c r="Z153" i="1"/>
  <c r="Y153" i="1"/>
  <c r="W153" i="1"/>
  <c r="V153" i="1"/>
  <c r="U153" i="1"/>
  <c r="T153" i="1"/>
  <c r="S153" i="1"/>
  <c r="R153" i="1"/>
  <c r="Q153" i="1"/>
  <c r="P153" i="1"/>
  <c r="O153" i="1"/>
  <c r="N153" i="1"/>
  <c r="AJ152" i="1"/>
  <c r="AI152" i="1"/>
  <c r="AH152" i="1"/>
  <c r="AG152" i="1"/>
  <c r="AF152" i="1"/>
  <c r="AK152" i="1" s="1"/>
  <c r="AE152" i="1"/>
  <c r="AD152" i="1"/>
  <c r="AB152" i="1"/>
  <c r="AA152" i="1"/>
  <c r="Z152" i="1"/>
  <c r="Y152" i="1"/>
  <c r="W152" i="1"/>
  <c r="V152" i="1"/>
  <c r="U152" i="1"/>
  <c r="T152" i="1"/>
  <c r="S152" i="1"/>
  <c r="R152" i="1"/>
  <c r="Q152" i="1"/>
  <c r="P152" i="1"/>
  <c r="O152" i="1"/>
  <c r="N152" i="1"/>
  <c r="AJ151" i="1"/>
  <c r="AI151" i="1"/>
  <c r="AH151" i="1"/>
  <c r="AG151" i="1"/>
  <c r="AF151" i="1"/>
  <c r="AE151" i="1"/>
  <c r="AD151" i="1"/>
  <c r="AK151" i="1" s="1"/>
  <c r="AB151" i="1"/>
  <c r="AA151" i="1"/>
  <c r="Z151" i="1"/>
  <c r="Y151" i="1"/>
  <c r="W151" i="1"/>
  <c r="V151" i="1"/>
  <c r="U151" i="1"/>
  <c r="T151" i="1"/>
  <c r="S151" i="1"/>
  <c r="R151" i="1"/>
  <c r="Q151" i="1"/>
  <c r="P151" i="1"/>
  <c r="O151" i="1"/>
  <c r="N151" i="1"/>
  <c r="AJ150" i="1"/>
  <c r="AI150" i="1"/>
  <c r="AH150" i="1"/>
  <c r="AG150" i="1"/>
  <c r="AF150" i="1"/>
  <c r="AE150" i="1"/>
  <c r="AD150" i="1"/>
  <c r="AK150" i="1" s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N150" i="1"/>
  <c r="AJ149" i="1"/>
  <c r="AI149" i="1"/>
  <c r="AH149" i="1"/>
  <c r="AG149" i="1"/>
  <c r="AF149" i="1"/>
  <c r="AE149" i="1"/>
  <c r="AD149" i="1"/>
  <c r="AB149" i="1"/>
  <c r="AA149" i="1"/>
  <c r="Z149" i="1"/>
  <c r="Y149" i="1"/>
  <c r="W149" i="1"/>
  <c r="V149" i="1"/>
  <c r="U149" i="1"/>
  <c r="T149" i="1"/>
  <c r="S149" i="1"/>
  <c r="R149" i="1"/>
  <c r="Q149" i="1"/>
  <c r="P149" i="1"/>
  <c r="O149" i="1"/>
  <c r="N149" i="1"/>
  <c r="AJ148" i="1"/>
  <c r="AI148" i="1"/>
  <c r="AH148" i="1"/>
  <c r="AG148" i="1"/>
  <c r="AF148" i="1"/>
  <c r="AK148" i="1" s="1"/>
  <c r="AE148" i="1"/>
  <c r="AD148" i="1"/>
  <c r="AB148" i="1"/>
  <c r="AA148" i="1"/>
  <c r="Z148" i="1"/>
  <c r="Y148" i="1"/>
  <c r="W148" i="1"/>
  <c r="V148" i="1"/>
  <c r="U148" i="1"/>
  <c r="T148" i="1"/>
  <c r="S148" i="1"/>
  <c r="R148" i="1"/>
  <c r="Q148" i="1"/>
  <c r="P148" i="1"/>
  <c r="O148" i="1"/>
  <c r="N148" i="1"/>
  <c r="AK147" i="1"/>
  <c r="AJ147" i="1"/>
  <c r="AI147" i="1"/>
  <c r="AH147" i="1"/>
  <c r="AG147" i="1"/>
  <c r="AF147" i="1"/>
  <c r="AE147" i="1"/>
  <c r="AD147" i="1"/>
  <c r="AB147" i="1"/>
  <c r="AA147" i="1"/>
  <c r="Z147" i="1"/>
  <c r="Y147" i="1"/>
  <c r="W147" i="1"/>
  <c r="V147" i="1"/>
  <c r="U147" i="1"/>
  <c r="T147" i="1"/>
  <c r="S147" i="1"/>
  <c r="R147" i="1"/>
  <c r="Q147" i="1"/>
  <c r="P147" i="1"/>
  <c r="O147" i="1"/>
  <c r="N147" i="1"/>
  <c r="AJ146" i="1"/>
  <c r="AI146" i="1"/>
  <c r="AH146" i="1"/>
  <c r="AG146" i="1"/>
  <c r="AF146" i="1"/>
  <c r="AE146" i="1"/>
  <c r="AD146" i="1"/>
  <c r="AB146" i="1"/>
  <c r="AA146" i="1"/>
  <c r="Z146" i="1"/>
  <c r="Y146" i="1"/>
  <c r="W146" i="1"/>
  <c r="V146" i="1"/>
  <c r="U146" i="1"/>
  <c r="T146" i="1"/>
  <c r="S146" i="1"/>
  <c r="R146" i="1"/>
  <c r="Q146" i="1"/>
  <c r="P146" i="1"/>
  <c r="O146" i="1"/>
  <c r="N146" i="1"/>
  <c r="AJ145" i="1"/>
  <c r="AI145" i="1"/>
  <c r="AH145" i="1"/>
  <c r="AG145" i="1"/>
  <c r="AF145" i="1"/>
  <c r="AE145" i="1"/>
  <c r="AD145" i="1"/>
  <c r="AK145" i="1" s="1"/>
  <c r="AB145" i="1"/>
  <c r="AA145" i="1"/>
  <c r="Z145" i="1"/>
  <c r="Y145" i="1"/>
  <c r="W145" i="1"/>
  <c r="V145" i="1"/>
  <c r="U145" i="1"/>
  <c r="T145" i="1"/>
  <c r="S145" i="1"/>
  <c r="R145" i="1"/>
  <c r="Q145" i="1"/>
  <c r="P145" i="1"/>
  <c r="O145" i="1"/>
  <c r="N145" i="1"/>
  <c r="AK144" i="1"/>
  <c r="AJ144" i="1"/>
  <c r="AI144" i="1"/>
  <c r="AH144" i="1"/>
  <c r="AG144" i="1"/>
  <c r="AF144" i="1"/>
  <c r="AE144" i="1"/>
  <c r="AD144" i="1"/>
  <c r="AB144" i="1"/>
  <c r="AA144" i="1"/>
  <c r="Z144" i="1"/>
  <c r="Y144" i="1"/>
  <c r="W144" i="1"/>
  <c r="V144" i="1"/>
  <c r="U144" i="1"/>
  <c r="T144" i="1"/>
  <c r="S144" i="1"/>
  <c r="R144" i="1"/>
  <c r="Q144" i="1"/>
  <c r="P144" i="1"/>
  <c r="O144" i="1"/>
  <c r="N144" i="1"/>
  <c r="AJ143" i="1"/>
  <c r="AI143" i="1"/>
  <c r="AH143" i="1"/>
  <c r="AG143" i="1"/>
  <c r="AF143" i="1"/>
  <c r="AE143" i="1"/>
  <c r="AD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N143" i="1"/>
  <c r="AJ142" i="1"/>
  <c r="AI142" i="1"/>
  <c r="AH142" i="1"/>
  <c r="AG142" i="1"/>
  <c r="AF142" i="1"/>
  <c r="AE142" i="1"/>
  <c r="AD142" i="1"/>
  <c r="AK142" i="1" s="1"/>
  <c r="AB142" i="1"/>
  <c r="AA142" i="1"/>
  <c r="Z142" i="1"/>
  <c r="Y142" i="1"/>
  <c r="W142" i="1"/>
  <c r="V142" i="1"/>
  <c r="U142" i="1"/>
  <c r="T142" i="1"/>
  <c r="S142" i="1"/>
  <c r="R142" i="1"/>
  <c r="Q142" i="1"/>
  <c r="P142" i="1"/>
  <c r="O142" i="1"/>
  <c r="N142" i="1"/>
  <c r="AJ141" i="1"/>
  <c r="AI141" i="1"/>
  <c r="AH141" i="1"/>
  <c r="AG141" i="1"/>
  <c r="AF141" i="1"/>
  <c r="AE141" i="1"/>
  <c r="AD141" i="1"/>
  <c r="AK141" i="1" s="1"/>
  <c r="AB141" i="1"/>
  <c r="AA141" i="1"/>
  <c r="Z141" i="1"/>
  <c r="Y141" i="1"/>
  <c r="W141" i="1"/>
  <c r="V141" i="1"/>
  <c r="U141" i="1"/>
  <c r="T141" i="1"/>
  <c r="S141" i="1"/>
  <c r="R141" i="1"/>
  <c r="Q141" i="1"/>
  <c r="P141" i="1"/>
  <c r="O141" i="1"/>
  <c r="N141" i="1"/>
  <c r="AJ140" i="1"/>
  <c r="AI140" i="1"/>
  <c r="AH140" i="1"/>
  <c r="AG140" i="1"/>
  <c r="AF140" i="1"/>
  <c r="AK140" i="1" s="1"/>
  <c r="AE140" i="1"/>
  <c r="AD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N140" i="1"/>
  <c r="AJ139" i="1"/>
  <c r="AI139" i="1"/>
  <c r="AH139" i="1"/>
  <c r="AG139" i="1"/>
  <c r="AF139" i="1"/>
  <c r="AE139" i="1"/>
  <c r="AD139" i="1"/>
  <c r="AK139" i="1" s="1"/>
  <c r="AB139" i="1"/>
  <c r="AA139" i="1"/>
  <c r="Z139" i="1"/>
  <c r="Y139" i="1"/>
  <c r="W139" i="1"/>
  <c r="V139" i="1"/>
  <c r="U139" i="1"/>
  <c r="T139" i="1"/>
  <c r="S139" i="1"/>
  <c r="R139" i="1"/>
  <c r="Q139" i="1"/>
  <c r="P139" i="1"/>
  <c r="O139" i="1"/>
  <c r="N139" i="1"/>
  <c r="AJ138" i="1"/>
  <c r="AI138" i="1"/>
  <c r="AH138" i="1"/>
  <c r="AG138" i="1"/>
  <c r="AF138" i="1"/>
  <c r="AE138" i="1"/>
  <c r="AD138" i="1"/>
  <c r="AK138" i="1" s="1"/>
  <c r="AB138" i="1"/>
  <c r="AA138" i="1"/>
  <c r="Z138" i="1"/>
  <c r="Y138" i="1"/>
  <c r="W138" i="1"/>
  <c r="V138" i="1"/>
  <c r="U138" i="1"/>
  <c r="T138" i="1"/>
  <c r="S138" i="1"/>
  <c r="R138" i="1"/>
  <c r="Q138" i="1"/>
  <c r="P138" i="1"/>
  <c r="O138" i="1"/>
  <c r="N138" i="1"/>
  <c r="AJ137" i="1"/>
  <c r="AI137" i="1"/>
  <c r="AH137" i="1"/>
  <c r="AG137" i="1"/>
  <c r="AF137" i="1"/>
  <c r="AE137" i="1"/>
  <c r="AD137" i="1"/>
  <c r="AB137" i="1"/>
  <c r="AA137" i="1"/>
  <c r="Z137" i="1"/>
  <c r="Y137" i="1"/>
  <c r="W137" i="1"/>
  <c r="V137" i="1"/>
  <c r="U137" i="1"/>
  <c r="T137" i="1"/>
  <c r="S137" i="1"/>
  <c r="R137" i="1"/>
  <c r="Q137" i="1"/>
  <c r="P137" i="1"/>
  <c r="O137" i="1"/>
  <c r="N137" i="1"/>
  <c r="AJ136" i="1"/>
  <c r="AI136" i="1"/>
  <c r="AH136" i="1"/>
  <c r="AG136" i="1"/>
  <c r="AF136" i="1"/>
  <c r="AK136" i="1" s="1"/>
  <c r="AE136" i="1"/>
  <c r="AD136" i="1"/>
  <c r="AB136" i="1"/>
  <c r="AA136" i="1"/>
  <c r="Z136" i="1"/>
  <c r="Y136" i="1"/>
  <c r="W136" i="1"/>
  <c r="V136" i="1"/>
  <c r="U136" i="1"/>
  <c r="T136" i="1"/>
  <c r="S136" i="1"/>
  <c r="R136" i="1"/>
  <c r="Q136" i="1"/>
  <c r="P136" i="1"/>
  <c r="O136" i="1"/>
  <c r="N136" i="1"/>
  <c r="AJ135" i="1"/>
  <c r="AI135" i="1"/>
  <c r="AH135" i="1"/>
  <c r="AG135" i="1"/>
  <c r="AF135" i="1"/>
  <c r="AE135" i="1"/>
  <c r="AD135" i="1"/>
  <c r="AK135" i="1" s="1"/>
  <c r="AB135" i="1"/>
  <c r="AA135" i="1"/>
  <c r="Z135" i="1"/>
  <c r="Y135" i="1"/>
  <c r="W135" i="1"/>
  <c r="V135" i="1"/>
  <c r="U135" i="1"/>
  <c r="T135" i="1"/>
  <c r="S135" i="1"/>
  <c r="R135" i="1"/>
  <c r="Q135" i="1"/>
  <c r="P135" i="1"/>
  <c r="O135" i="1"/>
  <c r="N135" i="1"/>
  <c r="AJ134" i="1"/>
  <c r="AI134" i="1"/>
  <c r="AH134" i="1"/>
  <c r="AG134" i="1"/>
  <c r="AF134" i="1"/>
  <c r="AE134" i="1"/>
  <c r="AD134" i="1"/>
  <c r="AB134" i="1"/>
  <c r="AA134" i="1"/>
  <c r="Z134" i="1"/>
  <c r="Y134" i="1"/>
  <c r="W134" i="1"/>
  <c r="V134" i="1"/>
  <c r="U134" i="1"/>
  <c r="T134" i="1"/>
  <c r="S134" i="1"/>
  <c r="R134" i="1"/>
  <c r="Q134" i="1"/>
  <c r="P134" i="1"/>
  <c r="O134" i="1"/>
  <c r="N134" i="1"/>
  <c r="AJ133" i="1"/>
  <c r="AI133" i="1"/>
  <c r="AH133" i="1"/>
  <c r="AG133" i="1"/>
  <c r="AF133" i="1"/>
  <c r="AE133" i="1"/>
  <c r="AD133" i="1"/>
  <c r="AK133" i="1" s="1"/>
  <c r="AB133" i="1"/>
  <c r="AA133" i="1"/>
  <c r="Z133" i="1"/>
  <c r="Y133" i="1"/>
  <c r="W133" i="1"/>
  <c r="V133" i="1"/>
  <c r="U133" i="1"/>
  <c r="T133" i="1"/>
  <c r="S133" i="1"/>
  <c r="R133" i="1"/>
  <c r="Q133" i="1"/>
  <c r="P133" i="1"/>
  <c r="O133" i="1"/>
  <c r="N133" i="1"/>
  <c r="AK132" i="1"/>
  <c r="AJ132" i="1"/>
  <c r="AI132" i="1"/>
  <c r="AH132" i="1"/>
  <c r="AG132" i="1"/>
  <c r="AF132" i="1"/>
  <c r="AE132" i="1"/>
  <c r="AD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N132" i="1"/>
  <c r="AK131" i="1"/>
  <c r="AJ131" i="1"/>
  <c r="AI131" i="1"/>
  <c r="AH131" i="1"/>
  <c r="AG131" i="1"/>
  <c r="AF131" i="1"/>
  <c r="AE131" i="1"/>
  <c r="AD131" i="1"/>
  <c r="AB131" i="1"/>
  <c r="AA131" i="1"/>
  <c r="Z131" i="1"/>
  <c r="Y131" i="1"/>
  <c r="W131" i="1"/>
  <c r="V131" i="1"/>
  <c r="U131" i="1"/>
  <c r="T131" i="1"/>
  <c r="S131" i="1"/>
  <c r="R131" i="1"/>
  <c r="Q131" i="1"/>
  <c r="P131" i="1"/>
  <c r="O131" i="1"/>
  <c r="N131" i="1"/>
  <c r="AK130" i="1"/>
  <c r="AJ130" i="1"/>
  <c r="AI130" i="1"/>
  <c r="AH130" i="1"/>
  <c r="AG130" i="1"/>
  <c r="AF130" i="1"/>
  <c r="AE130" i="1"/>
  <c r="AD130" i="1"/>
  <c r="AB130" i="1"/>
  <c r="AA130" i="1"/>
  <c r="Z130" i="1"/>
  <c r="Y130" i="1"/>
  <c r="W130" i="1"/>
  <c r="V130" i="1"/>
  <c r="U130" i="1"/>
  <c r="T130" i="1"/>
  <c r="S130" i="1"/>
  <c r="R130" i="1"/>
  <c r="Q130" i="1"/>
  <c r="P130" i="1"/>
  <c r="O130" i="1"/>
  <c r="N130" i="1"/>
  <c r="AK129" i="1"/>
  <c r="AJ129" i="1"/>
  <c r="AI129" i="1"/>
  <c r="AH129" i="1"/>
  <c r="AG129" i="1"/>
  <c r="AF129" i="1"/>
  <c r="AE129" i="1"/>
  <c r="AD129" i="1"/>
  <c r="AB129" i="1"/>
  <c r="AA129" i="1"/>
  <c r="Z129" i="1"/>
  <c r="Y129" i="1"/>
  <c r="W129" i="1"/>
  <c r="V129" i="1"/>
  <c r="U129" i="1"/>
  <c r="T129" i="1"/>
  <c r="S129" i="1"/>
  <c r="R129" i="1"/>
  <c r="Q129" i="1"/>
  <c r="P129" i="1"/>
  <c r="O129" i="1"/>
  <c r="N129" i="1"/>
  <c r="AK128" i="1"/>
  <c r="AJ128" i="1"/>
  <c r="AI128" i="1"/>
  <c r="AH128" i="1"/>
  <c r="AG128" i="1"/>
  <c r="AF128" i="1"/>
  <c r="AE128" i="1"/>
  <c r="AD128" i="1"/>
  <c r="AB128" i="1"/>
  <c r="AA128" i="1"/>
  <c r="Z128" i="1"/>
  <c r="Y128" i="1"/>
  <c r="W128" i="1"/>
  <c r="V128" i="1"/>
  <c r="U128" i="1"/>
  <c r="T128" i="1"/>
  <c r="S128" i="1"/>
  <c r="R128" i="1"/>
  <c r="Q128" i="1"/>
  <c r="P128" i="1"/>
  <c r="O128" i="1"/>
  <c r="N128" i="1"/>
  <c r="AJ127" i="1"/>
  <c r="AI127" i="1"/>
  <c r="AH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S127" i="1"/>
  <c r="R127" i="1"/>
  <c r="Q127" i="1"/>
  <c r="P127" i="1"/>
  <c r="O127" i="1"/>
  <c r="N127" i="1"/>
  <c r="AJ126" i="1"/>
  <c r="AI126" i="1"/>
  <c r="AH126" i="1"/>
  <c r="AG126" i="1"/>
  <c r="AF126" i="1"/>
  <c r="AE126" i="1"/>
  <c r="AD126" i="1"/>
  <c r="AK126" i="1" s="1"/>
  <c r="AB126" i="1"/>
  <c r="AA126" i="1"/>
  <c r="Z126" i="1"/>
  <c r="Y126" i="1"/>
  <c r="W126" i="1"/>
  <c r="V126" i="1"/>
  <c r="U126" i="1"/>
  <c r="T126" i="1"/>
  <c r="S126" i="1"/>
  <c r="R126" i="1"/>
  <c r="Q126" i="1"/>
  <c r="P126" i="1"/>
  <c r="O126" i="1"/>
  <c r="N126" i="1"/>
  <c r="AK125" i="1"/>
  <c r="AJ125" i="1"/>
  <c r="AI125" i="1"/>
  <c r="AH125" i="1"/>
  <c r="AG125" i="1"/>
  <c r="AF125" i="1"/>
  <c r="AE125" i="1"/>
  <c r="AD125" i="1"/>
  <c r="AB125" i="1"/>
  <c r="AA125" i="1"/>
  <c r="Z125" i="1"/>
  <c r="Y125" i="1"/>
  <c r="W125" i="1"/>
  <c r="V125" i="1"/>
  <c r="U125" i="1"/>
  <c r="T125" i="1"/>
  <c r="S125" i="1"/>
  <c r="R125" i="1"/>
  <c r="Q125" i="1"/>
  <c r="P125" i="1"/>
  <c r="O125" i="1"/>
  <c r="N125" i="1"/>
  <c r="AK124" i="1"/>
  <c r="AJ124" i="1"/>
  <c r="AI124" i="1"/>
  <c r="AH124" i="1"/>
  <c r="AG124" i="1"/>
  <c r="AF124" i="1"/>
  <c r="AE124" i="1"/>
  <c r="AD124" i="1"/>
  <c r="AB124" i="1"/>
  <c r="AA124" i="1"/>
  <c r="Z124" i="1"/>
  <c r="Y124" i="1"/>
  <c r="W124" i="1"/>
  <c r="V124" i="1"/>
  <c r="U124" i="1"/>
  <c r="T124" i="1"/>
  <c r="S124" i="1"/>
  <c r="R124" i="1"/>
  <c r="Q124" i="1"/>
  <c r="P124" i="1"/>
  <c r="O124" i="1"/>
  <c r="N124" i="1"/>
  <c r="AJ123" i="1"/>
  <c r="AI123" i="1"/>
  <c r="AH123" i="1"/>
  <c r="AG123" i="1"/>
  <c r="AF123" i="1"/>
  <c r="AE123" i="1"/>
  <c r="AD123" i="1"/>
  <c r="AK123" i="1" s="1"/>
  <c r="AB123" i="1"/>
  <c r="AA123" i="1"/>
  <c r="Z123" i="1"/>
  <c r="Y123" i="1"/>
  <c r="W123" i="1"/>
  <c r="V123" i="1"/>
  <c r="U123" i="1"/>
  <c r="T123" i="1"/>
  <c r="S123" i="1"/>
  <c r="R123" i="1"/>
  <c r="Q123" i="1"/>
  <c r="P123" i="1"/>
  <c r="O123" i="1"/>
  <c r="N123" i="1"/>
  <c r="AJ122" i="1"/>
  <c r="AI122" i="1"/>
  <c r="AH122" i="1"/>
  <c r="AG122" i="1"/>
  <c r="AF122" i="1"/>
  <c r="AE122" i="1"/>
  <c r="AD122" i="1"/>
  <c r="AK122" i="1" s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N122" i="1"/>
  <c r="AK121" i="1"/>
  <c r="AJ121" i="1"/>
  <c r="AI121" i="1"/>
  <c r="AH121" i="1"/>
  <c r="AG121" i="1"/>
  <c r="AF121" i="1"/>
  <c r="AE121" i="1"/>
  <c r="AD121" i="1"/>
  <c r="AB121" i="1"/>
  <c r="AA121" i="1"/>
  <c r="Z121" i="1"/>
  <c r="Y121" i="1"/>
  <c r="W121" i="1"/>
  <c r="V121" i="1"/>
  <c r="U121" i="1"/>
  <c r="T121" i="1"/>
  <c r="S121" i="1"/>
  <c r="R121" i="1"/>
  <c r="Q121" i="1"/>
  <c r="P121" i="1"/>
  <c r="O121" i="1"/>
  <c r="N121" i="1"/>
  <c r="AK120" i="1"/>
  <c r="AJ120" i="1"/>
  <c r="AI120" i="1"/>
  <c r="AH120" i="1"/>
  <c r="AG120" i="1"/>
  <c r="AF120" i="1"/>
  <c r="AE120" i="1"/>
  <c r="AD120" i="1"/>
  <c r="AB120" i="1"/>
  <c r="AA120" i="1"/>
  <c r="Z120" i="1"/>
  <c r="Y120" i="1"/>
  <c r="W120" i="1"/>
  <c r="V120" i="1"/>
  <c r="U120" i="1"/>
  <c r="T120" i="1"/>
  <c r="S120" i="1"/>
  <c r="R120" i="1"/>
  <c r="Q120" i="1"/>
  <c r="P120" i="1"/>
  <c r="O120" i="1"/>
  <c r="N120" i="1"/>
  <c r="AK119" i="1"/>
  <c r="AJ119" i="1"/>
  <c r="AI119" i="1"/>
  <c r="AH119" i="1"/>
  <c r="AG119" i="1"/>
  <c r="AF119" i="1"/>
  <c r="AE119" i="1"/>
  <c r="AD119" i="1"/>
  <c r="AB119" i="1"/>
  <c r="AA119" i="1"/>
  <c r="Z119" i="1"/>
  <c r="Y119" i="1"/>
  <c r="W119" i="1"/>
  <c r="V119" i="1"/>
  <c r="U119" i="1"/>
  <c r="T119" i="1"/>
  <c r="S119" i="1"/>
  <c r="R119" i="1"/>
  <c r="Q119" i="1"/>
  <c r="P119" i="1"/>
  <c r="O119" i="1"/>
  <c r="N119" i="1"/>
  <c r="AK118" i="1"/>
  <c r="AJ118" i="1"/>
  <c r="AI118" i="1"/>
  <c r="AH118" i="1"/>
  <c r="AG118" i="1"/>
  <c r="AF118" i="1"/>
  <c r="AE118" i="1"/>
  <c r="AD118" i="1"/>
  <c r="AB118" i="1"/>
  <c r="AA118" i="1"/>
  <c r="Z118" i="1"/>
  <c r="Y118" i="1"/>
  <c r="W118" i="1"/>
  <c r="V118" i="1"/>
  <c r="U118" i="1"/>
  <c r="T118" i="1"/>
  <c r="S118" i="1"/>
  <c r="R118" i="1"/>
  <c r="Q118" i="1"/>
  <c r="P118" i="1"/>
  <c r="O118" i="1"/>
  <c r="N118" i="1"/>
  <c r="AK117" i="1"/>
  <c r="AJ117" i="1"/>
  <c r="AI117" i="1"/>
  <c r="AH117" i="1"/>
  <c r="AG117" i="1"/>
  <c r="AF117" i="1"/>
  <c r="AE117" i="1"/>
  <c r="AD117" i="1"/>
  <c r="AB117" i="1"/>
  <c r="AA117" i="1"/>
  <c r="Z117" i="1"/>
  <c r="Y117" i="1"/>
  <c r="W117" i="1"/>
  <c r="V117" i="1"/>
  <c r="U117" i="1"/>
  <c r="T117" i="1"/>
  <c r="S117" i="1"/>
  <c r="R117" i="1"/>
  <c r="Q117" i="1"/>
  <c r="P117" i="1"/>
  <c r="O117" i="1"/>
  <c r="N117" i="1"/>
  <c r="AK116" i="1"/>
  <c r="AJ116" i="1"/>
  <c r="AI116" i="1"/>
  <c r="AH116" i="1"/>
  <c r="AG116" i="1"/>
  <c r="AF116" i="1"/>
  <c r="AE116" i="1"/>
  <c r="AD116" i="1"/>
  <c r="AB116" i="1"/>
  <c r="AA116" i="1"/>
  <c r="Z116" i="1"/>
  <c r="Y116" i="1"/>
  <c r="W116" i="1"/>
  <c r="V116" i="1"/>
  <c r="U116" i="1"/>
  <c r="T116" i="1"/>
  <c r="S116" i="1"/>
  <c r="R116" i="1"/>
  <c r="Q116" i="1"/>
  <c r="P116" i="1"/>
  <c r="O116" i="1"/>
  <c r="N116" i="1"/>
  <c r="AK115" i="1"/>
  <c r="AJ115" i="1"/>
  <c r="AI115" i="1"/>
  <c r="AH115" i="1"/>
  <c r="AG115" i="1"/>
  <c r="AF115" i="1"/>
  <c r="AE115" i="1"/>
  <c r="AD115" i="1"/>
  <c r="AB115" i="1"/>
  <c r="AA115" i="1"/>
  <c r="Z115" i="1"/>
  <c r="Y115" i="1"/>
  <c r="W115" i="1"/>
  <c r="V115" i="1"/>
  <c r="U115" i="1"/>
  <c r="T115" i="1"/>
  <c r="S115" i="1"/>
  <c r="R115" i="1"/>
  <c r="Q115" i="1"/>
  <c r="P115" i="1"/>
  <c r="O115" i="1"/>
  <c r="N115" i="1"/>
  <c r="AK114" i="1"/>
  <c r="AJ114" i="1"/>
  <c r="AI114" i="1"/>
  <c r="AH114" i="1"/>
  <c r="AG114" i="1"/>
  <c r="AF114" i="1"/>
  <c r="AE114" i="1"/>
  <c r="AD114" i="1"/>
  <c r="AB114" i="1"/>
  <c r="AA114" i="1"/>
  <c r="Z114" i="1"/>
  <c r="Y114" i="1"/>
  <c r="W114" i="1"/>
  <c r="V114" i="1"/>
  <c r="U114" i="1"/>
  <c r="T114" i="1"/>
  <c r="S114" i="1"/>
  <c r="R114" i="1"/>
  <c r="Q114" i="1"/>
  <c r="P114" i="1"/>
  <c r="O114" i="1"/>
  <c r="N114" i="1"/>
  <c r="AK113" i="1"/>
  <c r="AJ113" i="1"/>
  <c r="AI113" i="1"/>
  <c r="AH113" i="1"/>
  <c r="AG113" i="1"/>
  <c r="AF113" i="1"/>
  <c r="AE113" i="1"/>
  <c r="AD113" i="1"/>
  <c r="AB113" i="1"/>
  <c r="AA113" i="1"/>
  <c r="Z113" i="1"/>
  <c r="Y113" i="1"/>
  <c r="W113" i="1"/>
  <c r="V113" i="1"/>
  <c r="U113" i="1"/>
  <c r="T113" i="1"/>
  <c r="S113" i="1"/>
  <c r="R113" i="1"/>
  <c r="Q113" i="1"/>
  <c r="P113" i="1"/>
  <c r="O113" i="1"/>
  <c r="N113" i="1"/>
  <c r="AK112" i="1"/>
  <c r="AJ112" i="1"/>
  <c r="AI112" i="1"/>
  <c r="AH112" i="1"/>
  <c r="AG112" i="1"/>
  <c r="AF112" i="1"/>
  <c r="AE112" i="1"/>
  <c r="AD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N112" i="1"/>
  <c r="AK111" i="1"/>
  <c r="AJ111" i="1"/>
  <c r="AI111" i="1"/>
  <c r="AH111" i="1"/>
  <c r="AG111" i="1"/>
  <c r="AF111" i="1"/>
  <c r="AE111" i="1"/>
  <c r="AD111" i="1"/>
  <c r="AB111" i="1"/>
  <c r="AA111" i="1"/>
  <c r="Z111" i="1"/>
  <c r="Y111" i="1"/>
  <c r="W111" i="1"/>
  <c r="V111" i="1"/>
  <c r="U111" i="1"/>
  <c r="T111" i="1"/>
  <c r="S111" i="1"/>
  <c r="R111" i="1"/>
  <c r="Q111" i="1"/>
  <c r="P111" i="1"/>
  <c r="O111" i="1"/>
  <c r="N111" i="1"/>
  <c r="AK110" i="1"/>
  <c r="AJ110" i="1"/>
  <c r="AI110" i="1"/>
  <c r="AH110" i="1"/>
  <c r="AG110" i="1"/>
  <c r="AF110" i="1"/>
  <c r="AE110" i="1"/>
  <c r="AD110" i="1"/>
  <c r="AB110" i="1"/>
  <c r="AA110" i="1"/>
  <c r="Z110" i="1"/>
  <c r="Y110" i="1"/>
  <c r="W110" i="1"/>
  <c r="V110" i="1"/>
  <c r="U110" i="1"/>
  <c r="T110" i="1"/>
  <c r="S110" i="1"/>
  <c r="R110" i="1"/>
  <c r="Q110" i="1"/>
  <c r="P110" i="1"/>
  <c r="O110" i="1"/>
  <c r="N110" i="1"/>
  <c r="AK109" i="1"/>
  <c r="AJ109" i="1"/>
  <c r="AI109" i="1"/>
  <c r="AH109" i="1"/>
  <c r="AG109" i="1"/>
  <c r="AF109" i="1"/>
  <c r="AE109" i="1"/>
  <c r="AD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N109" i="1"/>
  <c r="AK108" i="1"/>
  <c r="AJ108" i="1"/>
  <c r="AI108" i="1"/>
  <c r="AH108" i="1"/>
  <c r="AG108" i="1"/>
  <c r="AF108" i="1"/>
  <c r="AE108" i="1"/>
  <c r="AD108" i="1"/>
  <c r="AB108" i="1"/>
  <c r="AA108" i="1"/>
  <c r="Z108" i="1"/>
  <c r="Y108" i="1"/>
  <c r="W108" i="1"/>
  <c r="V108" i="1"/>
  <c r="U108" i="1"/>
  <c r="T108" i="1"/>
  <c r="S108" i="1"/>
  <c r="R108" i="1"/>
  <c r="Q108" i="1"/>
  <c r="P108" i="1"/>
  <c r="O108" i="1"/>
  <c r="N108" i="1"/>
  <c r="AK107" i="1"/>
  <c r="AJ107" i="1"/>
  <c r="AI107" i="1"/>
  <c r="AH107" i="1"/>
  <c r="AG107" i="1"/>
  <c r="AF107" i="1"/>
  <c r="AE107" i="1"/>
  <c r="AD107" i="1"/>
  <c r="AB107" i="1"/>
  <c r="AA107" i="1"/>
  <c r="Z107" i="1"/>
  <c r="Y107" i="1"/>
  <c r="W107" i="1"/>
  <c r="V107" i="1"/>
  <c r="U107" i="1"/>
  <c r="T107" i="1"/>
  <c r="S107" i="1"/>
  <c r="R107" i="1"/>
  <c r="Q107" i="1"/>
  <c r="P107" i="1"/>
  <c r="O107" i="1"/>
  <c r="N107" i="1"/>
  <c r="AK106" i="1"/>
  <c r="AJ106" i="1"/>
  <c r="AI106" i="1"/>
  <c r="AH106" i="1"/>
  <c r="AG106" i="1"/>
  <c r="AF106" i="1"/>
  <c r="AE106" i="1"/>
  <c r="AD106" i="1"/>
  <c r="AB106" i="1"/>
  <c r="AA106" i="1"/>
  <c r="Z106" i="1"/>
  <c r="Y106" i="1"/>
  <c r="W106" i="1"/>
  <c r="V106" i="1"/>
  <c r="U106" i="1"/>
  <c r="T106" i="1"/>
  <c r="S106" i="1"/>
  <c r="R106" i="1"/>
  <c r="Q106" i="1"/>
  <c r="P106" i="1"/>
  <c r="O106" i="1"/>
  <c r="N106" i="1"/>
  <c r="AK105" i="1"/>
  <c r="AJ105" i="1"/>
  <c r="AI105" i="1"/>
  <c r="AH105" i="1"/>
  <c r="AG105" i="1"/>
  <c r="AF105" i="1"/>
  <c r="AE105" i="1"/>
  <c r="AD105" i="1"/>
  <c r="AB105" i="1"/>
  <c r="AA105" i="1"/>
  <c r="Z105" i="1"/>
  <c r="Y105" i="1"/>
  <c r="W105" i="1"/>
  <c r="V105" i="1"/>
  <c r="U105" i="1"/>
  <c r="T105" i="1"/>
  <c r="S105" i="1"/>
  <c r="R105" i="1"/>
  <c r="Q105" i="1"/>
  <c r="P105" i="1"/>
  <c r="O105" i="1"/>
  <c r="N105" i="1"/>
  <c r="AK104" i="1"/>
  <c r="AJ104" i="1"/>
  <c r="AI104" i="1"/>
  <c r="AH104" i="1"/>
  <c r="AG104" i="1"/>
  <c r="AF104" i="1"/>
  <c r="AE104" i="1"/>
  <c r="AD104" i="1"/>
  <c r="AB104" i="1"/>
  <c r="AA104" i="1"/>
  <c r="Z104" i="1"/>
  <c r="Y104" i="1"/>
  <c r="W104" i="1"/>
  <c r="V104" i="1"/>
  <c r="U104" i="1"/>
  <c r="T104" i="1"/>
  <c r="S104" i="1"/>
  <c r="R104" i="1"/>
  <c r="Q104" i="1"/>
  <c r="P104" i="1"/>
  <c r="O104" i="1"/>
  <c r="N104" i="1"/>
  <c r="AJ103" i="1"/>
  <c r="AI103" i="1"/>
  <c r="AH103" i="1"/>
  <c r="AG103" i="1"/>
  <c r="AF103" i="1"/>
  <c r="AE103" i="1"/>
  <c r="AD103" i="1"/>
  <c r="AK103" i="1" s="1"/>
  <c r="AB103" i="1"/>
  <c r="AA103" i="1"/>
  <c r="Z103" i="1"/>
  <c r="Y103" i="1"/>
  <c r="W103" i="1"/>
  <c r="V103" i="1"/>
  <c r="U103" i="1"/>
  <c r="T103" i="1"/>
  <c r="S103" i="1"/>
  <c r="R103" i="1"/>
  <c r="Q103" i="1"/>
  <c r="P103" i="1"/>
  <c r="O103" i="1"/>
  <c r="N103" i="1"/>
  <c r="AK102" i="1"/>
  <c r="AJ102" i="1"/>
  <c r="AI102" i="1"/>
  <c r="AH102" i="1"/>
  <c r="AG102" i="1"/>
  <c r="AF102" i="1"/>
  <c r="AE102" i="1"/>
  <c r="AD102" i="1"/>
  <c r="AB102" i="1"/>
  <c r="AA102" i="1"/>
  <c r="Z102" i="1"/>
  <c r="Y102" i="1"/>
  <c r="W102" i="1"/>
  <c r="V102" i="1"/>
  <c r="U102" i="1"/>
  <c r="T102" i="1"/>
  <c r="S102" i="1"/>
  <c r="R102" i="1"/>
  <c r="Q102" i="1"/>
  <c r="P102" i="1"/>
  <c r="O102" i="1"/>
  <c r="N102" i="1"/>
  <c r="AK101" i="1"/>
  <c r="AJ101" i="1"/>
  <c r="AI101" i="1"/>
  <c r="AH101" i="1"/>
  <c r="AG101" i="1"/>
  <c r="AF101" i="1"/>
  <c r="AE101" i="1"/>
  <c r="AD101" i="1"/>
  <c r="AB101" i="1"/>
  <c r="AA101" i="1"/>
  <c r="Z101" i="1"/>
  <c r="Y101" i="1"/>
  <c r="W101" i="1"/>
  <c r="V101" i="1"/>
  <c r="U101" i="1"/>
  <c r="T101" i="1"/>
  <c r="S101" i="1"/>
  <c r="R101" i="1"/>
  <c r="Q101" i="1"/>
  <c r="P101" i="1"/>
  <c r="O101" i="1"/>
  <c r="N101" i="1"/>
  <c r="AK100" i="1"/>
  <c r="AJ100" i="1"/>
  <c r="AI100" i="1"/>
  <c r="AH100" i="1"/>
  <c r="AG100" i="1"/>
  <c r="AF100" i="1"/>
  <c r="AE100" i="1"/>
  <c r="AD100" i="1"/>
  <c r="AB100" i="1"/>
  <c r="AA100" i="1"/>
  <c r="Z100" i="1"/>
  <c r="Y100" i="1"/>
  <c r="W100" i="1"/>
  <c r="V100" i="1"/>
  <c r="U100" i="1"/>
  <c r="T100" i="1"/>
  <c r="S100" i="1"/>
  <c r="R100" i="1"/>
  <c r="Q100" i="1"/>
  <c r="P100" i="1"/>
  <c r="O100" i="1"/>
  <c r="N100" i="1"/>
  <c r="AJ99" i="1"/>
  <c r="AI99" i="1"/>
  <c r="AH99" i="1"/>
  <c r="AG99" i="1"/>
  <c r="AF99" i="1"/>
  <c r="AE99" i="1"/>
  <c r="AD99" i="1"/>
  <c r="AB99" i="1"/>
  <c r="AA99" i="1"/>
  <c r="Z99" i="1"/>
  <c r="Y99" i="1"/>
  <c r="W99" i="1"/>
  <c r="V99" i="1"/>
  <c r="U99" i="1"/>
  <c r="T99" i="1"/>
  <c r="S99" i="1"/>
  <c r="R99" i="1"/>
  <c r="Q99" i="1"/>
  <c r="P99" i="1"/>
  <c r="O99" i="1"/>
  <c r="N99" i="1"/>
  <c r="AK98" i="1"/>
  <c r="AJ98" i="1"/>
  <c r="AI98" i="1"/>
  <c r="AH98" i="1"/>
  <c r="AG98" i="1"/>
  <c r="AF98" i="1"/>
  <c r="AE98" i="1"/>
  <c r="AD98" i="1"/>
  <c r="AB98" i="1"/>
  <c r="AA98" i="1"/>
  <c r="Z98" i="1"/>
  <c r="Y98" i="1"/>
  <c r="W98" i="1"/>
  <c r="V98" i="1"/>
  <c r="U98" i="1"/>
  <c r="T98" i="1"/>
  <c r="S98" i="1"/>
  <c r="R98" i="1"/>
  <c r="Q98" i="1"/>
  <c r="P98" i="1"/>
  <c r="O98" i="1"/>
  <c r="N98" i="1"/>
  <c r="AK97" i="1"/>
  <c r="AJ97" i="1"/>
  <c r="AI97" i="1"/>
  <c r="AH97" i="1"/>
  <c r="AG97" i="1"/>
  <c r="AF97" i="1"/>
  <c r="AE97" i="1"/>
  <c r="AD97" i="1"/>
  <c r="AB97" i="1"/>
  <c r="AA97" i="1"/>
  <c r="Z97" i="1"/>
  <c r="Y97" i="1"/>
  <c r="W97" i="1"/>
  <c r="V97" i="1"/>
  <c r="U97" i="1"/>
  <c r="T97" i="1"/>
  <c r="S97" i="1"/>
  <c r="R97" i="1"/>
  <c r="Q97" i="1"/>
  <c r="P97" i="1"/>
  <c r="O97" i="1"/>
  <c r="N97" i="1"/>
  <c r="AK96" i="1"/>
  <c r="AJ96" i="1"/>
  <c r="AI96" i="1"/>
  <c r="AH96" i="1"/>
  <c r="AG96" i="1"/>
  <c r="AF96" i="1"/>
  <c r="AE96" i="1"/>
  <c r="AD96" i="1"/>
  <c r="AB96" i="1"/>
  <c r="AA96" i="1"/>
  <c r="Z96" i="1"/>
  <c r="Y96" i="1"/>
  <c r="W96" i="1"/>
  <c r="V96" i="1"/>
  <c r="U96" i="1"/>
  <c r="T96" i="1"/>
  <c r="S96" i="1"/>
  <c r="R96" i="1"/>
  <c r="Q96" i="1"/>
  <c r="P96" i="1"/>
  <c r="O96" i="1"/>
  <c r="N96" i="1"/>
  <c r="AK95" i="1"/>
  <c r="AJ95" i="1"/>
  <c r="AI95" i="1"/>
  <c r="AH95" i="1"/>
  <c r="AG95" i="1"/>
  <c r="AF95" i="1"/>
  <c r="AE95" i="1"/>
  <c r="AD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AK94" i="1"/>
  <c r="AJ94" i="1"/>
  <c r="AI94" i="1"/>
  <c r="AH94" i="1"/>
  <c r="AG94" i="1"/>
  <c r="AF94" i="1"/>
  <c r="AE94" i="1"/>
  <c r="AD94" i="1"/>
  <c r="AB94" i="1"/>
  <c r="AA94" i="1"/>
  <c r="Z94" i="1"/>
  <c r="Y94" i="1"/>
  <c r="W94" i="1"/>
  <c r="V94" i="1"/>
  <c r="U94" i="1"/>
  <c r="T94" i="1"/>
  <c r="S94" i="1"/>
  <c r="R94" i="1"/>
  <c r="Q94" i="1"/>
  <c r="P94" i="1"/>
  <c r="O94" i="1"/>
  <c r="N94" i="1"/>
  <c r="AK93" i="1"/>
  <c r="AJ93" i="1"/>
  <c r="AI93" i="1"/>
  <c r="AH93" i="1"/>
  <c r="AG93" i="1"/>
  <c r="AF93" i="1"/>
  <c r="AE93" i="1"/>
  <c r="AD93" i="1"/>
  <c r="AB93" i="1"/>
  <c r="AA93" i="1"/>
  <c r="Z93" i="1"/>
  <c r="Y93" i="1"/>
  <c r="W93" i="1"/>
  <c r="V93" i="1"/>
  <c r="U93" i="1"/>
  <c r="T93" i="1"/>
  <c r="S93" i="1"/>
  <c r="R93" i="1"/>
  <c r="Q93" i="1"/>
  <c r="P93" i="1"/>
  <c r="O93" i="1"/>
  <c r="N93" i="1"/>
  <c r="AK92" i="1"/>
  <c r="AJ92" i="1"/>
  <c r="AI92" i="1"/>
  <c r="AH92" i="1"/>
  <c r="AG92" i="1"/>
  <c r="AF92" i="1"/>
  <c r="AE92" i="1"/>
  <c r="AD92" i="1"/>
  <c r="AB92" i="1"/>
  <c r="AA92" i="1"/>
  <c r="Z92" i="1"/>
  <c r="Y92" i="1"/>
  <c r="W92" i="1"/>
  <c r="V92" i="1"/>
  <c r="U92" i="1"/>
  <c r="T92" i="1"/>
  <c r="S92" i="1"/>
  <c r="R92" i="1"/>
  <c r="Q92" i="1"/>
  <c r="P92" i="1"/>
  <c r="O92" i="1"/>
  <c r="N92" i="1"/>
  <c r="AK91" i="1"/>
  <c r="AJ91" i="1"/>
  <c r="AI91" i="1"/>
  <c r="AH91" i="1"/>
  <c r="AG91" i="1"/>
  <c r="AF91" i="1"/>
  <c r="AE91" i="1"/>
  <c r="AD91" i="1"/>
  <c r="AB91" i="1"/>
  <c r="AA91" i="1"/>
  <c r="Z91" i="1"/>
  <c r="Y91" i="1"/>
  <c r="W91" i="1"/>
  <c r="V91" i="1"/>
  <c r="U91" i="1"/>
  <c r="T91" i="1"/>
  <c r="S91" i="1"/>
  <c r="R91" i="1"/>
  <c r="Q91" i="1"/>
  <c r="P91" i="1"/>
  <c r="O91" i="1"/>
  <c r="N91" i="1"/>
  <c r="AK90" i="1"/>
  <c r="AJ90" i="1"/>
  <c r="AI90" i="1"/>
  <c r="AH90" i="1"/>
  <c r="AG90" i="1"/>
  <c r="AF90" i="1"/>
  <c r="AE90" i="1"/>
  <c r="AD90" i="1"/>
  <c r="AB90" i="1"/>
  <c r="AA90" i="1"/>
  <c r="Z90" i="1"/>
  <c r="Y90" i="1"/>
  <c r="W90" i="1"/>
  <c r="V90" i="1"/>
  <c r="U90" i="1"/>
  <c r="T90" i="1"/>
  <c r="S90" i="1"/>
  <c r="R90" i="1"/>
  <c r="Q90" i="1"/>
  <c r="P90" i="1"/>
  <c r="O90" i="1"/>
  <c r="N90" i="1"/>
  <c r="AK89" i="1"/>
  <c r="AJ89" i="1"/>
  <c r="AI89" i="1"/>
  <c r="AH89" i="1"/>
  <c r="AG89" i="1"/>
  <c r="AF89" i="1"/>
  <c r="AE89" i="1"/>
  <c r="AD89" i="1"/>
  <c r="AB89" i="1"/>
  <c r="AA89" i="1"/>
  <c r="Z89" i="1"/>
  <c r="Y89" i="1"/>
  <c r="W89" i="1"/>
  <c r="V89" i="1"/>
  <c r="U89" i="1"/>
  <c r="T89" i="1"/>
  <c r="S89" i="1"/>
  <c r="R89" i="1"/>
  <c r="Q89" i="1"/>
  <c r="P89" i="1"/>
  <c r="O89" i="1"/>
  <c r="N89" i="1"/>
  <c r="AK88" i="1"/>
  <c r="AJ88" i="1"/>
  <c r="AI88" i="1"/>
  <c r="AH88" i="1"/>
  <c r="AG88" i="1"/>
  <c r="AF88" i="1"/>
  <c r="AE88" i="1"/>
  <c r="AD88" i="1"/>
  <c r="AB88" i="1"/>
  <c r="AA88" i="1"/>
  <c r="Z88" i="1"/>
  <c r="Y88" i="1"/>
  <c r="W88" i="1"/>
  <c r="V88" i="1"/>
  <c r="U88" i="1"/>
  <c r="T88" i="1"/>
  <c r="S88" i="1"/>
  <c r="R88" i="1"/>
  <c r="Q88" i="1"/>
  <c r="P88" i="1"/>
  <c r="O88" i="1"/>
  <c r="N88" i="1"/>
  <c r="AK87" i="1"/>
  <c r="AJ87" i="1"/>
  <c r="AI87" i="1"/>
  <c r="AH87" i="1"/>
  <c r="AG87" i="1"/>
  <c r="AF87" i="1"/>
  <c r="AE87" i="1"/>
  <c r="AD87" i="1"/>
  <c r="AB87" i="1"/>
  <c r="AA87" i="1"/>
  <c r="Z87" i="1"/>
  <c r="Y87" i="1"/>
  <c r="W87" i="1"/>
  <c r="V87" i="1"/>
  <c r="U87" i="1"/>
  <c r="T87" i="1"/>
  <c r="S87" i="1"/>
  <c r="R87" i="1"/>
  <c r="Q87" i="1"/>
  <c r="P87" i="1"/>
  <c r="O87" i="1"/>
  <c r="N87" i="1"/>
  <c r="AJ86" i="1"/>
  <c r="AI86" i="1"/>
  <c r="AH86" i="1"/>
  <c r="AG86" i="1"/>
  <c r="AF86" i="1"/>
  <c r="AK86" i="1" s="1"/>
  <c r="AE86" i="1"/>
  <c r="AD86" i="1"/>
  <c r="AB86" i="1"/>
  <c r="AA86" i="1"/>
  <c r="Z86" i="1"/>
  <c r="Y86" i="1"/>
  <c r="W86" i="1"/>
  <c r="V86" i="1"/>
  <c r="U86" i="1"/>
  <c r="T86" i="1"/>
  <c r="S86" i="1"/>
  <c r="R86" i="1"/>
  <c r="Q86" i="1"/>
  <c r="P86" i="1"/>
  <c r="O86" i="1"/>
  <c r="N86" i="1"/>
  <c r="AK85" i="1"/>
  <c r="AJ85" i="1"/>
  <c r="AI85" i="1"/>
  <c r="AH85" i="1"/>
  <c r="AG85" i="1"/>
  <c r="AF85" i="1"/>
  <c r="AE85" i="1"/>
  <c r="AD85" i="1"/>
  <c r="AB85" i="1"/>
  <c r="AA85" i="1"/>
  <c r="Z85" i="1"/>
  <c r="Y85" i="1"/>
  <c r="W85" i="1"/>
  <c r="V85" i="1"/>
  <c r="U85" i="1"/>
  <c r="T85" i="1"/>
  <c r="S85" i="1"/>
  <c r="R85" i="1"/>
  <c r="Q85" i="1"/>
  <c r="P85" i="1"/>
  <c r="O85" i="1"/>
  <c r="N85" i="1"/>
  <c r="AK84" i="1"/>
  <c r="AJ84" i="1"/>
  <c r="AI84" i="1"/>
  <c r="AH84" i="1"/>
  <c r="AG84" i="1"/>
  <c r="AF84" i="1"/>
  <c r="AE84" i="1"/>
  <c r="AD84" i="1"/>
  <c r="AB84" i="1"/>
  <c r="AA84" i="1"/>
  <c r="Z84" i="1"/>
  <c r="Y84" i="1"/>
  <c r="W84" i="1"/>
  <c r="V84" i="1"/>
  <c r="U84" i="1"/>
  <c r="T84" i="1"/>
  <c r="S84" i="1"/>
  <c r="R84" i="1"/>
  <c r="Q84" i="1"/>
  <c r="P84" i="1"/>
  <c r="O84" i="1"/>
  <c r="N84" i="1"/>
  <c r="AK83" i="1"/>
  <c r="AJ83" i="1"/>
  <c r="AI83" i="1"/>
  <c r="AH83" i="1"/>
  <c r="AG83" i="1"/>
  <c r="AF83" i="1"/>
  <c r="AE83" i="1"/>
  <c r="AD83" i="1"/>
  <c r="AB83" i="1"/>
  <c r="AA83" i="1"/>
  <c r="Z83" i="1"/>
  <c r="Y83" i="1"/>
  <c r="W83" i="1"/>
  <c r="V83" i="1"/>
  <c r="U83" i="1"/>
  <c r="T83" i="1"/>
  <c r="S83" i="1"/>
  <c r="R83" i="1"/>
  <c r="Q83" i="1"/>
  <c r="P83" i="1"/>
  <c r="O83" i="1"/>
  <c r="N83" i="1"/>
  <c r="AK82" i="1"/>
  <c r="AJ82" i="1"/>
  <c r="AI82" i="1"/>
  <c r="AH82" i="1"/>
  <c r="AG82" i="1"/>
  <c r="AF82" i="1"/>
  <c r="AE82" i="1"/>
  <c r="AD82" i="1"/>
  <c r="AB82" i="1"/>
  <c r="AA82" i="1"/>
  <c r="Z82" i="1"/>
  <c r="Y82" i="1"/>
  <c r="W82" i="1"/>
  <c r="V82" i="1"/>
  <c r="U82" i="1"/>
  <c r="T82" i="1"/>
  <c r="S82" i="1"/>
  <c r="R82" i="1"/>
  <c r="Q82" i="1"/>
  <c r="P82" i="1"/>
  <c r="O82" i="1"/>
  <c r="N82" i="1"/>
  <c r="AK81" i="1"/>
  <c r="AJ81" i="1"/>
  <c r="AI81" i="1"/>
  <c r="AH81" i="1"/>
  <c r="AG81" i="1"/>
  <c r="AF81" i="1"/>
  <c r="AE81" i="1"/>
  <c r="AD81" i="1"/>
  <c r="AB81" i="1"/>
  <c r="AA81" i="1"/>
  <c r="Z81" i="1"/>
  <c r="Y81" i="1"/>
  <c r="W81" i="1"/>
  <c r="V81" i="1"/>
  <c r="U81" i="1"/>
  <c r="T81" i="1"/>
  <c r="S81" i="1"/>
  <c r="R81" i="1"/>
  <c r="Q81" i="1"/>
  <c r="P81" i="1"/>
  <c r="O81" i="1"/>
  <c r="N81" i="1"/>
  <c r="AK80" i="1"/>
  <c r="AJ80" i="1"/>
  <c r="AI80" i="1"/>
  <c r="AH80" i="1"/>
  <c r="AG80" i="1"/>
  <c r="AF80" i="1"/>
  <c r="AE80" i="1"/>
  <c r="AD80" i="1"/>
  <c r="AB80" i="1"/>
  <c r="AA80" i="1"/>
  <c r="Z80" i="1"/>
  <c r="Y80" i="1"/>
  <c r="W80" i="1"/>
  <c r="V80" i="1"/>
  <c r="U80" i="1"/>
  <c r="T80" i="1"/>
  <c r="S80" i="1"/>
  <c r="R80" i="1"/>
  <c r="Q80" i="1"/>
  <c r="P80" i="1"/>
  <c r="O80" i="1"/>
  <c r="N80" i="1"/>
  <c r="AK79" i="1"/>
  <c r="AJ79" i="1"/>
  <c r="AI79" i="1"/>
  <c r="AH79" i="1"/>
  <c r="AG79" i="1"/>
  <c r="AF79" i="1"/>
  <c r="AE79" i="1"/>
  <c r="AD79" i="1"/>
  <c r="AB79" i="1"/>
  <c r="AA79" i="1"/>
  <c r="Z79" i="1"/>
  <c r="Y79" i="1"/>
  <c r="W79" i="1"/>
  <c r="V79" i="1"/>
  <c r="U79" i="1"/>
  <c r="T79" i="1"/>
  <c r="S79" i="1"/>
  <c r="R79" i="1"/>
  <c r="Q79" i="1"/>
  <c r="P79" i="1"/>
  <c r="O79" i="1"/>
  <c r="N79" i="1"/>
  <c r="AJ78" i="1"/>
  <c r="AI78" i="1"/>
  <c r="AH78" i="1"/>
  <c r="AG78" i="1"/>
  <c r="AF78" i="1"/>
  <c r="AE78" i="1"/>
  <c r="AD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AK77" i="1"/>
  <c r="AJ77" i="1"/>
  <c r="AI77" i="1"/>
  <c r="AH77" i="1"/>
  <c r="AG77" i="1"/>
  <c r="AF77" i="1"/>
  <c r="AE77" i="1"/>
  <c r="AD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N77" i="1"/>
  <c r="AK76" i="1"/>
  <c r="AJ76" i="1"/>
  <c r="AI76" i="1"/>
  <c r="AH76" i="1"/>
  <c r="AG76" i="1"/>
  <c r="AF76" i="1"/>
  <c r="AE76" i="1"/>
  <c r="AD76" i="1"/>
  <c r="AB76" i="1"/>
  <c r="AA76" i="1"/>
  <c r="Z76" i="1"/>
  <c r="Y76" i="1"/>
  <c r="W76" i="1"/>
  <c r="V76" i="1"/>
  <c r="U76" i="1"/>
  <c r="T76" i="1"/>
  <c r="S76" i="1"/>
  <c r="R76" i="1"/>
  <c r="Q76" i="1"/>
  <c r="P76" i="1"/>
  <c r="O76" i="1"/>
  <c r="N76" i="1"/>
  <c r="AK75" i="1"/>
  <c r="AJ75" i="1"/>
  <c r="AI75" i="1"/>
  <c r="AH75" i="1"/>
  <c r="AG75" i="1"/>
  <c r="AF75" i="1"/>
  <c r="AE75" i="1"/>
  <c r="AD75" i="1"/>
  <c r="AB75" i="1"/>
  <c r="AA75" i="1"/>
  <c r="Z75" i="1"/>
  <c r="Y75" i="1"/>
  <c r="W75" i="1"/>
  <c r="V75" i="1"/>
  <c r="U75" i="1"/>
  <c r="T75" i="1"/>
  <c r="S75" i="1"/>
  <c r="R75" i="1"/>
  <c r="Q75" i="1"/>
  <c r="P75" i="1"/>
  <c r="O75" i="1"/>
  <c r="N75" i="1"/>
  <c r="AJ74" i="1"/>
  <c r="AI74" i="1"/>
  <c r="AH74" i="1"/>
  <c r="AG74" i="1"/>
  <c r="AF74" i="1"/>
  <c r="AE74" i="1"/>
  <c r="AD74" i="1"/>
  <c r="AB74" i="1"/>
  <c r="AA74" i="1"/>
  <c r="Z74" i="1"/>
  <c r="Y74" i="1"/>
  <c r="W74" i="1"/>
  <c r="V74" i="1"/>
  <c r="U74" i="1"/>
  <c r="T74" i="1"/>
  <c r="S74" i="1"/>
  <c r="R74" i="1"/>
  <c r="Q74" i="1"/>
  <c r="P74" i="1"/>
  <c r="O74" i="1"/>
  <c r="N74" i="1"/>
  <c r="AK73" i="1"/>
  <c r="AJ73" i="1"/>
  <c r="AI73" i="1"/>
  <c r="AH73" i="1"/>
  <c r="AG73" i="1"/>
  <c r="AF73" i="1"/>
  <c r="AE73" i="1"/>
  <c r="AD73" i="1"/>
  <c r="AB73" i="1"/>
  <c r="AA73" i="1"/>
  <c r="Z73" i="1"/>
  <c r="Y73" i="1"/>
  <c r="W73" i="1"/>
  <c r="V73" i="1"/>
  <c r="U73" i="1"/>
  <c r="T73" i="1"/>
  <c r="S73" i="1"/>
  <c r="R73" i="1"/>
  <c r="Q73" i="1"/>
  <c r="P73" i="1"/>
  <c r="O73" i="1"/>
  <c r="N73" i="1"/>
  <c r="AJ72" i="1"/>
  <c r="AI72" i="1"/>
  <c r="AH72" i="1"/>
  <c r="AG72" i="1"/>
  <c r="AF72" i="1"/>
  <c r="AE72" i="1"/>
  <c r="AD72" i="1"/>
  <c r="AB72" i="1"/>
  <c r="AA72" i="1"/>
  <c r="Z72" i="1"/>
  <c r="Y72" i="1"/>
  <c r="W72" i="1"/>
  <c r="V72" i="1"/>
  <c r="U72" i="1"/>
  <c r="T72" i="1"/>
  <c r="S72" i="1"/>
  <c r="R72" i="1"/>
  <c r="Q72" i="1"/>
  <c r="P72" i="1"/>
  <c r="O72" i="1"/>
  <c r="N72" i="1"/>
  <c r="AJ71" i="1"/>
  <c r="AI71" i="1"/>
  <c r="AH71" i="1"/>
  <c r="AG71" i="1"/>
  <c r="AF71" i="1"/>
  <c r="AE71" i="1"/>
  <c r="AD71" i="1"/>
  <c r="AB71" i="1"/>
  <c r="AA71" i="1"/>
  <c r="Z71" i="1"/>
  <c r="Y71" i="1"/>
  <c r="W71" i="1"/>
  <c r="V71" i="1"/>
  <c r="U71" i="1"/>
  <c r="T71" i="1"/>
  <c r="S71" i="1"/>
  <c r="R71" i="1"/>
  <c r="Q71" i="1"/>
  <c r="P71" i="1"/>
  <c r="O71" i="1"/>
  <c r="N71" i="1"/>
  <c r="AJ70" i="1"/>
  <c r="AI70" i="1"/>
  <c r="AH70" i="1"/>
  <c r="AG70" i="1"/>
  <c r="AF70" i="1"/>
  <c r="AE70" i="1"/>
  <c r="AD70" i="1"/>
  <c r="AK70" i="1" s="1"/>
  <c r="AB70" i="1"/>
  <c r="AA70" i="1"/>
  <c r="Z70" i="1"/>
  <c r="Y70" i="1"/>
  <c r="W70" i="1"/>
  <c r="V70" i="1"/>
  <c r="U70" i="1"/>
  <c r="T70" i="1"/>
  <c r="S70" i="1"/>
  <c r="R70" i="1"/>
  <c r="Q70" i="1"/>
  <c r="P70" i="1"/>
  <c r="O70" i="1"/>
  <c r="N70" i="1"/>
  <c r="AJ69" i="1"/>
  <c r="AI69" i="1"/>
  <c r="AH69" i="1"/>
  <c r="AG69" i="1"/>
  <c r="AF69" i="1"/>
  <c r="AE69" i="1"/>
  <c r="AD69" i="1"/>
  <c r="AB69" i="1"/>
  <c r="AA69" i="1"/>
  <c r="Z69" i="1"/>
  <c r="Y69" i="1"/>
  <c r="W69" i="1"/>
  <c r="V69" i="1"/>
  <c r="U69" i="1"/>
  <c r="T69" i="1"/>
  <c r="S69" i="1"/>
  <c r="R69" i="1"/>
  <c r="Q69" i="1"/>
  <c r="P69" i="1"/>
  <c r="O69" i="1"/>
  <c r="N69" i="1"/>
  <c r="AJ68" i="1"/>
  <c r="AI68" i="1"/>
  <c r="AH68" i="1"/>
  <c r="AG68" i="1"/>
  <c r="AF68" i="1"/>
  <c r="AK68" i="1" s="1"/>
  <c r="AE68" i="1"/>
  <c r="AD68" i="1"/>
  <c r="AB68" i="1"/>
  <c r="AA68" i="1"/>
  <c r="Z68" i="1"/>
  <c r="Y68" i="1"/>
  <c r="W68" i="1"/>
  <c r="V68" i="1"/>
  <c r="U68" i="1"/>
  <c r="T68" i="1"/>
  <c r="S68" i="1"/>
  <c r="R68" i="1"/>
  <c r="Q68" i="1"/>
  <c r="P68" i="1"/>
  <c r="O68" i="1"/>
  <c r="N68" i="1"/>
  <c r="AK67" i="1"/>
  <c r="AJ67" i="1"/>
  <c r="AI67" i="1"/>
  <c r="AH67" i="1"/>
  <c r="AG67" i="1"/>
  <c r="AF67" i="1"/>
  <c r="AE67" i="1"/>
  <c r="AD67" i="1"/>
  <c r="AB67" i="1"/>
  <c r="AA67" i="1"/>
  <c r="Z67" i="1"/>
  <c r="Y67" i="1"/>
  <c r="W67" i="1"/>
  <c r="V67" i="1"/>
  <c r="U67" i="1"/>
  <c r="T67" i="1"/>
  <c r="S67" i="1"/>
  <c r="R67" i="1"/>
  <c r="Q67" i="1"/>
  <c r="P67" i="1"/>
  <c r="O67" i="1"/>
  <c r="N67" i="1"/>
  <c r="AK66" i="1"/>
  <c r="AJ66" i="1"/>
  <c r="AI66" i="1"/>
  <c r="AH66" i="1"/>
  <c r="AG66" i="1"/>
  <c r="AF66" i="1"/>
  <c r="AE66" i="1"/>
  <c r="AD66" i="1"/>
  <c r="AB66" i="1"/>
  <c r="AA66" i="1"/>
  <c r="Z66" i="1"/>
  <c r="Y66" i="1"/>
  <c r="W66" i="1"/>
  <c r="V66" i="1"/>
  <c r="U66" i="1"/>
  <c r="T66" i="1"/>
  <c r="S66" i="1"/>
  <c r="R66" i="1"/>
  <c r="Q66" i="1"/>
  <c r="P66" i="1"/>
  <c r="O66" i="1"/>
  <c r="N66" i="1"/>
  <c r="AJ65" i="1"/>
  <c r="AI65" i="1"/>
  <c r="AH65" i="1"/>
  <c r="AG65" i="1"/>
  <c r="AF65" i="1"/>
  <c r="AE65" i="1"/>
  <c r="AD65" i="1"/>
  <c r="AB65" i="1"/>
  <c r="AA65" i="1"/>
  <c r="Z65" i="1"/>
  <c r="Y65" i="1"/>
  <c r="W65" i="1"/>
  <c r="V65" i="1"/>
  <c r="U65" i="1"/>
  <c r="T65" i="1"/>
  <c r="S65" i="1"/>
  <c r="R65" i="1"/>
  <c r="Q65" i="1"/>
  <c r="P65" i="1"/>
  <c r="O65" i="1"/>
  <c r="N65" i="1"/>
  <c r="AJ64" i="1"/>
  <c r="AI64" i="1"/>
  <c r="AH64" i="1"/>
  <c r="AG64" i="1"/>
  <c r="AF64" i="1"/>
  <c r="AK64" i="1" s="1"/>
  <c r="AE64" i="1"/>
  <c r="AD64" i="1"/>
  <c r="AB64" i="1"/>
  <c r="AA64" i="1"/>
  <c r="Z64" i="1"/>
  <c r="Y64" i="1"/>
  <c r="W64" i="1"/>
  <c r="V64" i="1"/>
  <c r="U64" i="1"/>
  <c r="T64" i="1"/>
  <c r="S64" i="1"/>
  <c r="R64" i="1"/>
  <c r="Q64" i="1"/>
  <c r="P64" i="1"/>
  <c r="O64" i="1"/>
  <c r="N64" i="1"/>
  <c r="AK63" i="1"/>
  <c r="AJ63" i="1"/>
  <c r="AI63" i="1"/>
  <c r="AH63" i="1"/>
  <c r="AG63" i="1"/>
  <c r="AF63" i="1"/>
  <c r="AE63" i="1"/>
  <c r="AD63" i="1"/>
  <c r="AB63" i="1"/>
  <c r="AA63" i="1"/>
  <c r="Z63" i="1"/>
  <c r="Y63" i="1"/>
  <c r="W63" i="1"/>
  <c r="V63" i="1"/>
  <c r="U63" i="1"/>
  <c r="T63" i="1"/>
  <c r="S63" i="1"/>
  <c r="R63" i="1"/>
  <c r="Q63" i="1"/>
  <c r="P63" i="1"/>
  <c r="O63" i="1"/>
  <c r="N63" i="1"/>
  <c r="AJ62" i="1"/>
  <c r="AI62" i="1"/>
  <c r="AH62" i="1"/>
  <c r="AG62" i="1"/>
  <c r="AF62" i="1"/>
  <c r="AK62" i="1" s="1"/>
  <c r="AE62" i="1"/>
  <c r="AD62" i="1"/>
  <c r="AB62" i="1"/>
  <c r="AA62" i="1"/>
  <c r="Z62" i="1"/>
  <c r="Y62" i="1"/>
  <c r="W62" i="1"/>
  <c r="V62" i="1"/>
  <c r="U62" i="1"/>
  <c r="T62" i="1"/>
  <c r="S62" i="1"/>
  <c r="R62" i="1"/>
  <c r="Q62" i="1"/>
  <c r="P62" i="1"/>
  <c r="O62" i="1"/>
  <c r="N62" i="1"/>
  <c r="AJ61" i="1"/>
  <c r="AI61" i="1"/>
  <c r="AH61" i="1"/>
  <c r="AG61" i="1"/>
  <c r="AF61" i="1"/>
  <c r="AE61" i="1"/>
  <c r="AD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N61" i="1"/>
  <c r="AK60" i="1"/>
  <c r="AJ60" i="1"/>
  <c r="AI60" i="1"/>
  <c r="AH60" i="1"/>
  <c r="AG60" i="1"/>
  <c r="AF60" i="1"/>
  <c r="AE60" i="1"/>
  <c r="AD60" i="1"/>
  <c r="AB60" i="1"/>
  <c r="AA60" i="1"/>
  <c r="Z60" i="1"/>
  <c r="Y60" i="1"/>
  <c r="W60" i="1"/>
  <c r="V60" i="1"/>
  <c r="U60" i="1"/>
  <c r="T60" i="1"/>
  <c r="S60" i="1"/>
  <c r="R60" i="1"/>
  <c r="Q60" i="1"/>
  <c r="P60" i="1"/>
  <c r="O60" i="1"/>
  <c r="N60" i="1"/>
  <c r="AK59" i="1"/>
  <c r="AJ59" i="1"/>
  <c r="AI59" i="1"/>
  <c r="AH59" i="1"/>
  <c r="AG59" i="1"/>
  <c r="AF59" i="1"/>
  <c r="AE59" i="1"/>
  <c r="AD59" i="1"/>
  <c r="AB59" i="1"/>
  <c r="AA59" i="1"/>
  <c r="Z59" i="1"/>
  <c r="Y59" i="1"/>
  <c r="W59" i="1"/>
  <c r="V59" i="1"/>
  <c r="U59" i="1"/>
  <c r="T59" i="1"/>
  <c r="S59" i="1"/>
  <c r="R59" i="1"/>
  <c r="Q59" i="1"/>
  <c r="P59" i="1"/>
  <c r="O59" i="1"/>
  <c r="N59" i="1"/>
  <c r="AJ58" i="1"/>
  <c r="AI58" i="1"/>
  <c r="AH58" i="1"/>
  <c r="AG58" i="1"/>
  <c r="AF58" i="1"/>
  <c r="AK58" i="1" s="1"/>
  <c r="AE58" i="1"/>
  <c r="AD58" i="1"/>
  <c r="AB58" i="1"/>
  <c r="AA58" i="1"/>
  <c r="Z58" i="1"/>
  <c r="Y58" i="1"/>
  <c r="W58" i="1"/>
  <c r="V58" i="1"/>
  <c r="U58" i="1"/>
  <c r="T58" i="1"/>
  <c r="S58" i="1"/>
  <c r="R58" i="1"/>
  <c r="Q58" i="1"/>
  <c r="P58" i="1"/>
  <c r="O58" i="1"/>
  <c r="N58" i="1"/>
  <c r="AJ57" i="1"/>
  <c r="AI57" i="1"/>
  <c r="AH57" i="1"/>
  <c r="AG57" i="1"/>
  <c r="AF57" i="1"/>
  <c r="AE57" i="1"/>
  <c r="AD57" i="1"/>
  <c r="AK57" i="1" s="1"/>
  <c r="AB57" i="1"/>
  <c r="AA57" i="1"/>
  <c r="Z57" i="1"/>
  <c r="Y57" i="1"/>
  <c r="W57" i="1"/>
  <c r="V57" i="1"/>
  <c r="U57" i="1"/>
  <c r="T57" i="1"/>
  <c r="S57" i="1"/>
  <c r="R57" i="1"/>
  <c r="Q57" i="1"/>
  <c r="P57" i="1"/>
  <c r="O57" i="1"/>
  <c r="N57" i="1"/>
  <c r="AK56" i="1"/>
  <c r="AJ56" i="1"/>
  <c r="AI56" i="1"/>
  <c r="AH56" i="1"/>
  <c r="AG56" i="1"/>
  <c r="AF56" i="1"/>
  <c r="AE56" i="1"/>
  <c r="AD56" i="1"/>
  <c r="AB56" i="1"/>
  <c r="AA56" i="1"/>
  <c r="Z56" i="1"/>
  <c r="Y56" i="1"/>
  <c r="W56" i="1"/>
  <c r="V56" i="1"/>
  <c r="U56" i="1"/>
  <c r="T56" i="1"/>
  <c r="S56" i="1"/>
  <c r="R56" i="1"/>
  <c r="Q56" i="1"/>
  <c r="P56" i="1"/>
  <c r="O56" i="1"/>
  <c r="N56" i="1"/>
  <c r="AJ55" i="1"/>
  <c r="AI55" i="1"/>
  <c r="AH55" i="1"/>
  <c r="AG55" i="1"/>
  <c r="AF55" i="1"/>
  <c r="AK55" i="1" s="1"/>
  <c r="AE55" i="1"/>
  <c r="AD55" i="1"/>
  <c r="AB55" i="1"/>
  <c r="AA55" i="1"/>
  <c r="Z55" i="1"/>
  <c r="Y55" i="1"/>
  <c r="W55" i="1"/>
  <c r="V55" i="1"/>
  <c r="U55" i="1"/>
  <c r="T55" i="1"/>
  <c r="S55" i="1"/>
  <c r="R55" i="1"/>
  <c r="Q55" i="1"/>
  <c r="P55" i="1"/>
  <c r="O55" i="1"/>
  <c r="N55" i="1"/>
  <c r="AJ54" i="1"/>
  <c r="AI54" i="1"/>
  <c r="AH54" i="1"/>
  <c r="AG54" i="1"/>
  <c r="AF54" i="1"/>
  <c r="AK54" i="1" s="1"/>
  <c r="AE54" i="1"/>
  <c r="AD54" i="1"/>
  <c r="AB54" i="1"/>
  <c r="AA54" i="1"/>
  <c r="Z54" i="1"/>
  <c r="Y54" i="1"/>
  <c r="W54" i="1"/>
  <c r="V54" i="1"/>
  <c r="U54" i="1"/>
  <c r="T54" i="1"/>
  <c r="S54" i="1"/>
  <c r="R54" i="1"/>
  <c r="Q54" i="1"/>
  <c r="P54" i="1"/>
  <c r="O54" i="1"/>
  <c r="N54" i="1"/>
  <c r="AJ53" i="1"/>
  <c r="AI53" i="1"/>
  <c r="AH53" i="1"/>
  <c r="AG53" i="1"/>
  <c r="AF53" i="1"/>
  <c r="AE53" i="1"/>
  <c r="AD53" i="1"/>
  <c r="AK53" i="1" s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N53" i="1"/>
  <c r="AK52" i="1"/>
  <c r="AJ52" i="1"/>
  <c r="AI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S52" i="1"/>
  <c r="R52" i="1"/>
  <c r="Q52" i="1"/>
  <c r="P52" i="1"/>
  <c r="O52" i="1"/>
  <c r="N52" i="1"/>
  <c r="AK51" i="1"/>
  <c r="AJ51" i="1"/>
  <c r="AI51" i="1"/>
  <c r="AH51" i="1"/>
  <c r="AG51" i="1"/>
  <c r="AF51" i="1"/>
  <c r="AE51" i="1"/>
  <c r="AD51" i="1"/>
  <c r="AB51" i="1"/>
  <c r="AA51" i="1"/>
  <c r="Z51" i="1"/>
  <c r="Y51" i="1"/>
  <c r="W51" i="1"/>
  <c r="V51" i="1"/>
  <c r="U51" i="1"/>
  <c r="T51" i="1"/>
  <c r="S51" i="1"/>
  <c r="R51" i="1"/>
  <c r="Q51" i="1"/>
  <c r="P51" i="1"/>
  <c r="O51" i="1"/>
  <c r="N51" i="1"/>
  <c r="AJ50" i="1"/>
  <c r="AI50" i="1"/>
  <c r="AH50" i="1"/>
  <c r="AG50" i="1"/>
  <c r="AF50" i="1"/>
  <c r="AK50" i="1" s="1"/>
  <c r="AE50" i="1"/>
  <c r="AD50" i="1"/>
  <c r="AB50" i="1"/>
  <c r="AA50" i="1"/>
  <c r="Z50" i="1"/>
  <c r="Y50" i="1"/>
  <c r="W50" i="1"/>
  <c r="V50" i="1"/>
  <c r="U50" i="1"/>
  <c r="T50" i="1"/>
  <c r="S50" i="1"/>
  <c r="R50" i="1"/>
  <c r="Q50" i="1"/>
  <c r="P50" i="1"/>
  <c r="O50" i="1"/>
  <c r="N50" i="1"/>
  <c r="AJ49" i="1"/>
  <c r="AI49" i="1"/>
  <c r="AH49" i="1"/>
  <c r="AG49" i="1"/>
  <c r="AF49" i="1"/>
  <c r="AE49" i="1"/>
  <c r="AD49" i="1"/>
  <c r="AK49" i="1" s="1"/>
  <c r="AB49" i="1"/>
  <c r="AA49" i="1"/>
  <c r="Z49" i="1"/>
  <c r="Y49" i="1"/>
  <c r="W49" i="1"/>
  <c r="V49" i="1"/>
  <c r="U49" i="1"/>
  <c r="T49" i="1"/>
  <c r="S49" i="1"/>
  <c r="R49" i="1"/>
  <c r="Q49" i="1"/>
  <c r="P49" i="1"/>
  <c r="O49" i="1"/>
  <c r="N49" i="1"/>
  <c r="AJ48" i="1"/>
  <c r="AI48" i="1"/>
  <c r="AH48" i="1"/>
  <c r="AG48" i="1"/>
  <c r="AF48" i="1"/>
  <c r="AK48" i="1" s="1"/>
  <c r="AE48" i="1"/>
  <c r="AD48" i="1"/>
  <c r="AB48" i="1"/>
  <c r="AA48" i="1"/>
  <c r="Z48" i="1"/>
  <c r="Y48" i="1"/>
  <c r="W48" i="1"/>
  <c r="V48" i="1"/>
  <c r="U48" i="1"/>
  <c r="T48" i="1"/>
  <c r="S48" i="1"/>
  <c r="R48" i="1"/>
  <c r="Q48" i="1"/>
  <c r="P48" i="1"/>
  <c r="O48" i="1"/>
  <c r="N48" i="1"/>
  <c r="AJ47" i="1"/>
  <c r="AI47" i="1"/>
  <c r="AH47" i="1"/>
  <c r="AG47" i="1"/>
  <c r="AF47" i="1"/>
  <c r="AK47" i="1" s="1"/>
  <c r="AE47" i="1"/>
  <c r="AD47" i="1"/>
  <c r="AB47" i="1"/>
  <c r="AA47" i="1"/>
  <c r="Z47" i="1"/>
  <c r="Y47" i="1"/>
  <c r="W47" i="1"/>
  <c r="V47" i="1"/>
  <c r="U47" i="1"/>
  <c r="T47" i="1"/>
  <c r="S47" i="1"/>
  <c r="R47" i="1"/>
  <c r="Q47" i="1"/>
  <c r="P47" i="1"/>
  <c r="O47" i="1"/>
  <c r="N47" i="1"/>
  <c r="AJ46" i="1"/>
  <c r="AI46" i="1"/>
  <c r="AH46" i="1"/>
  <c r="AG46" i="1"/>
  <c r="AF46" i="1"/>
  <c r="AK46" i="1" s="1"/>
  <c r="AE46" i="1"/>
  <c r="AD46" i="1"/>
  <c r="AB46" i="1"/>
  <c r="AA46" i="1"/>
  <c r="Z46" i="1"/>
  <c r="Y46" i="1"/>
  <c r="W46" i="1"/>
  <c r="V46" i="1"/>
  <c r="U46" i="1"/>
  <c r="T46" i="1"/>
  <c r="S46" i="1"/>
  <c r="R46" i="1"/>
  <c r="Q46" i="1"/>
  <c r="P46" i="1"/>
  <c r="O46" i="1"/>
  <c r="N46" i="1"/>
  <c r="AJ45" i="1"/>
  <c r="AI45" i="1"/>
  <c r="AH45" i="1"/>
  <c r="AG45" i="1"/>
  <c r="AF45" i="1"/>
  <c r="AE45" i="1"/>
  <c r="AD45" i="1"/>
  <c r="AK45" i="1" s="1"/>
  <c r="AB45" i="1"/>
  <c r="AA45" i="1"/>
  <c r="Z45" i="1"/>
  <c r="Y45" i="1"/>
  <c r="W45" i="1"/>
  <c r="V45" i="1"/>
  <c r="U45" i="1"/>
  <c r="T45" i="1"/>
  <c r="S45" i="1"/>
  <c r="R45" i="1"/>
  <c r="Q45" i="1"/>
  <c r="P45" i="1"/>
  <c r="O45" i="1"/>
  <c r="N45" i="1"/>
  <c r="AJ44" i="1"/>
  <c r="AI44" i="1"/>
  <c r="AH44" i="1"/>
  <c r="AG44" i="1"/>
  <c r="AF44" i="1"/>
  <c r="AK44" i="1" s="1"/>
  <c r="AE44" i="1"/>
  <c r="AD44" i="1"/>
  <c r="AB44" i="1"/>
  <c r="AA44" i="1"/>
  <c r="Z44" i="1"/>
  <c r="Y44" i="1"/>
  <c r="W44" i="1"/>
  <c r="V44" i="1"/>
  <c r="U44" i="1"/>
  <c r="T44" i="1"/>
  <c r="S44" i="1"/>
  <c r="R44" i="1"/>
  <c r="Q44" i="1"/>
  <c r="P44" i="1"/>
  <c r="O44" i="1"/>
  <c r="N44" i="1"/>
  <c r="AK43" i="1"/>
  <c r="AJ43" i="1"/>
  <c r="AI43" i="1"/>
  <c r="AH43" i="1"/>
  <c r="AG43" i="1"/>
  <c r="AF43" i="1"/>
  <c r="AE43" i="1"/>
  <c r="AD43" i="1"/>
  <c r="AB43" i="1"/>
  <c r="AA43" i="1"/>
  <c r="Z43" i="1"/>
  <c r="Y43" i="1"/>
  <c r="W43" i="1"/>
  <c r="V43" i="1"/>
  <c r="U43" i="1"/>
  <c r="T43" i="1"/>
  <c r="S43" i="1"/>
  <c r="R43" i="1"/>
  <c r="Q43" i="1"/>
  <c r="P43" i="1"/>
  <c r="O43" i="1"/>
  <c r="N43" i="1"/>
  <c r="AK42" i="1"/>
  <c r="AJ42" i="1"/>
  <c r="AI42" i="1"/>
  <c r="AH42" i="1"/>
  <c r="AG42" i="1"/>
  <c r="AF42" i="1"/>
  <c r="AE42" i="1"/>
  <c r="AD42" i="1"/>
  <c r="AB42" i="1"/>
  <c r="AA42" i="1"/>
  <c r="Z42" i="1"/>
  <c r="Y42" i="1"/>
  <c r="W42" i="1"/>
  <c r="V42" i="1"/>
  <c r="U42" i="1"/>
  <c r="T42" i="1"/>
  <c r="S42" i="1"/>
  <c r="R42" i="1"/>
  <c r="Q42" i="1"/>
  <c r="P42" i="1"/>
  <c r="O42" i="1"/>
  <c r="N42" i="1"/>
  <c r="AJ41" i="1"/>
  <c r="AI41" i="1"/>
  <c r="AH41" i="1"/>
  <c r="AG41" i="1"/>
  <c r="AF41" i="1"/>
  <c r="AE41" i="1"/>
  <c r="AD41" i="1"/>
  <c r="AB41" i="1"/>
  <c r="AA41" i="1"/>
  <c r="Z41" i="1"/>
  <c r="Y41" i="1"/>
  <c r="W41" i="1"/>
  <c r="V41" i="1"/>
  <c r="U41" i="1"/>
  <c r="T41" i="1"/>
  <c r="S41" i="1"/>
  <c r="R41" i="1"/>
  <c r="Q41" i="1"/>
  <c r="P41" i="1"/>
  <c r="O41" i="1"/>
  <c r="N41" i="1"/>
  <c r="AJ40" i="1"/>
  <c r="AI40" i="1"/>
  <c r="AH40" i="1"/>
  <c r="AG40" i="1"/>
  <c r="AF40" i="1"/>
  <c r="AK40" i="1" s="1"/>
  <c r="AE40" i="1"/>
  <c r="AD40" i="1"/>
  <c r="AB40" i="1"/>
  <c r="AA40" i="1"/>
  <c r="Z40" i="1"/>
  <c r="Y40" i="1"/>
  <c r="W40" i="1"/>
  <c r="V40" i="1"/>
  <c r="U40" i="1"/>
  <c r="T40" i="1"/>
  <c r="S40" i="1"/>
  <c r="R40" i="1"/>
  <c r="Q40" i="1"/>
  <c r="P40" i="1"/>
  <c r="O40" i="1"/>
  <c r="N40" i="1"/>
  <c r="AJ39" i="1"/>
  <c r="AI39" i="1"/>
  <c r="AH39" i="1"/>
  <c r="AG39" i="1"/>
  <c r="AF39" i="1"/>
  <c r="AK39" i="1" s="1"/>
  <c r="AE39" i="1"/>
  <c r="AD39" i="1"/>
  <c r="AB39" i="1"/>
  <c r="AA39" i="1"/>
  <c r="Z39" i="1"/>
  <c r="Y39" i="1"/>
  <c r="W39" i="1"/>
  <c r="V39" i="1"/>
  <c r="U39" i="1"/>
  <c r="T39" i="1"/>
  <c r="S39" i="1"/>
  <c r="R39" i="1"/>
  <c r="Q39" i="1"/>
  <c r="P39" i="1"/>
  <c r="O39" i="1"/>
  <c r="N39" i="1"/>
  <c r="AK38" i="1"/>
  <c r="AJ38" i="1"/>
  <c r="AI38" i="1"/>
  <c r="AH38" i="1"/>
  <c r="AG38" i="1"/>
  <c r="AF38" i="1"/>
  <c r="AE38" i="1"/>
  <c r="AD38" i="1"/>
  <c r="AB38" i="1"/>
  <c r="AA38" i="1"/>
  <c r="Z38" i="1"/>
  <c r="Y38" i="1"/>
  <c r="W38" i="1"/>
  <c r="V38" i="1"/>
  <c r="U38" i="1"/>
  <c r="T38" i="1"/>
  <c r="S38" i="1"/>
  <c r="R38" i="1"/>
  <c r="Q38" i="1"/>
  <c r="P38" i="1"/>
  <c r="O38" i="1"/>
  <c r="N38" i="1"/>
  <c r="AK37" i="1"/>
  <c r="AJ37" i="1"/>
  <c r="AI37" i="1"/>
  <c r="AH37" i="1"/>
  <c r="AG37" i="1"/>
  <c r="AF37" i="1"/>
  <c r="AE37" i="1"/>
  <c r="AD37" i="1"/>
  <c r="AB37" i="1"/>
  <c r="AA37" i="1"/>
  <c r="Z37" i="1"/>
  <c r="Y37" i="1"/>
  <c r="W37" i="1"/>
  <c r="V37" i="1"/>
  <c r="U37" i="1"/>
  <c r="T37" i="1"/>
  <c r="S37" i="1"/>
  <c r="R37" i="1"/>
  <c r="Q37" i="1"/>
  <c r="P37" i="1"/>
  <c r="O37" i="1"/>
  <c r="N37" i="1"/>
  <c r="AJ36" i="1"/>
  <c r="AI36" i="1"/>
  <c r="AH36" i="1"/>
  <c r="AG36" i="1"/>
  <c r="AF36" i="1"/>
  <c r="AK36" i="1" s="1"/>
  <c r="AE36" i="1"/>
  <c r="AD36" i="1"/>
  <c r="AB36" i="1"/>
  <c r="AA36" i="1"/>
  <c r="Z36" i="1"/>
  <c r="Y36" i="1"/>
  <c r="W36" i="1"/>
  <c r="V36" i="1"/>
  <c r="U36" i="1"/>
  <c r="T36" i="1"/>
  <c r="S36" i="1"/>
  <c r="R36" i="1"/>
  <c r="Q36" i="1"/>
  <c r="P36" i="1"/>
  <c r="O36" i="1"/>
  <c r="N36" i="1"/>
  <c r="AJ35" i="1"/>
  <c r="AI35" i="1"/>
  <c r="AH35" i="1"/>
  <c r="AG35" i="1"/>
  <c r="AF35" i="1"/>
  <c r="AK35" i="1" s="1"/>
  <c r="AE35" i="1"/>
  <c r="AD35" i="1"/>
  <c r="AB35" i="1"/>
  <c r="AA35" i="1"/>
  <c r="Z35" i="1"/>
  <c r="Y35" i="1"/>
  <c r="W35" i="1"/>
  <c r="V35" i="1"/>
  <c r="U35" i="1"/>
  <c r="T35" i="1"/>
  <c r="S35" i="1"/>
  <c r="R35" i="1"/>
  <c r="Q35" i="1"/>
  <c r="P35" i="1"/>
  <c r="O35" i="1"/>
  <c r="N35" i="1"/>
  <c r="AK34" i="1"/>
  <c r="AJ34" i="1"/>
  <c r="AI34" i="1"/>
  <c r="AH34" i="1"/>
  <c r="AG34" i="1"/>
  <c r="AF34" i="1"/>
  <c r="AE34" i="1"/>
  <c r="AD34" i="1"/>
  <c r="AB34" i="1"/>
  <c r="AA34" i="1"/>
  <c r="Z34" i="1"/>
  <c r="Y34" i="1"/>
  <c r="W34" i="1"/>
  <c r="V34" i="1"/>
  <c r="U34" i="1"/>
  <c r="T34" i="1"/>
  <c r="S34" i="1"/>
  <c r="R34" i="1"/>
  <c r="Q34" i="1"/>
  <c r="P34" i="1"/>
  <c r="O34" i="1"/>
  <c r="N34" i="1"/>
  <c r="AJ33" i="1"/>
  <c r="AI33" i="1"/>
  <c r="AH33" i="1"/>
  <c r="AG33" i="1"/>
  <c r="AF33" i="1"/>
  <c r="AE33" i="1"/>
  <c r="AD33" i="1"/>
  <c r="AB33" i="1"/>
  <c r="AA33" i="1"/>
  <c r="Z33" i="1"/>
  <c r="Y33" i="1"/>
  <c r="W33" i="1"/>
  <c r="V33" i="1"/>
  <c r="U33" i="1"/>
  <c r="T33" i="1"/>
  <c r="S33" i="1"/>
  <c r="R33" i="1"/>
  <c r="Q33" i="1"/>
  <c r="P33" i="1"/>
  <c r="O33" i="1"/>
  <c r="N33" i="1"/>
  <c r="AJ32" i="1"/>
  <c r="AI32" i="1"/>
  <c r="AH32" i="1"/>
  <c r="AG32" i="1"/>
  <c r="AF32" i="1"/>
  <c r="AK32" i="1" s="1"/>
  <c r="AE32" i="1"/>
  <c r="AD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AJ31" i="1"/>
  <c r="AI31" i="1"/>
  <c r="AH31" i="1"/>
  <c r="AG31" i="1"/>
  <c r="AF31" i="1"/>
  <c r="AE31" i="1"/>
  <c r="AD31" i="1"/>
  <c r="AB31" i="1"/>
  <c r="AA31" i="1"/>
  <c r="Z31" i="1"/>
  <c r="Y31" i="1"/>
  <c r="W31" i="1"/>
  <c r="V31" i="1"/>
  <c r="U31" i="1"/>
  <c r="T31" i="1"/>
  <c r="S31" i="1"/>
  <c r="R31" i="1"/>
  <c r="Q31" i="1"/>
  <c r="P31" i="1"/>
  <c r="O31" i="1"/>
  <c r="N31" i="1"/>
  <c r="AJ30" i="1"/>
  <c r="AI30" i="1"/>
  <c r="AH30" i="1"/>
  <c r="AG30" i="1"/>
  <c r="AF30" i="1"/>
  <c r="AK30" i="1" s="1"/>
  <c r="AE30" i="1"/>
  <c r="AD30" i="1"/>
  <c r="AB30" i="1"/>
  <c r="AA30" i="1"/>
  <c r="Z30" i="1"/>
  <c r="Y30" i="1"/>
  <c r="W30" i="1"/>
  <c r="V30" i="1"/>
  <c r="U30" i="1"/>
  <c r="T30" i="1"/>
  <c r="S30" i="1"/>
  <c r="R30" i="1"/>
  <c r="Q30" i="1"/>
  <c r="P30" i="1"/>
  <c r="O30" i="1"/>
  <c r="N30" i="1"/>
  <c r="AJ29" i="1"/>
  <c r="AI29" i="1"/>
  <c r="AH29" i="1"/>
  <c r="AG29" i="1"/>
  <c r="AF29" i="1"/>
  <c r="AE29" i="1"/>
  <c r="AD29" i="1"/>
  <c r="AB29" i="1"/>
  <c r="AA29" i="1"/>
  <c r="Z29" i="1"/>
  <c r="Y29" i="1"/>
  <c r="W29" i="1"/>
  <c r="V29" i="1"/>
  <c r="U29" i="1"/>
  <c r="T29" i="1"/>
  <c r="S29" i="1"/>
  <c r="R29" i="1"/>
  <c r="Q29" i="1"/>
  <c r="P29" i="1"/>
  <c r="O29" i="1"/>
  <c r="N29" i="1"/>
  <c r="AJ28" i="1"/>
  <c r="AI28" i="1"/>
  <c r="AH28" i="1"/>
  <c r="AG28" i="1"/>
  <c r="AF28" i="1"/>
  <c r="AE28" i="1"/>
  <c r="AD28" i="1"/>
  <c r="AK28" i="1" s="1"/>
  <c r="AB28" i="1"/>
  <c r="AA28" i="1"/>
  <c r="Z28" i="1"/>
  <c r="Y28" i="1"/>
  <c r="W28" i="1"/>
  <c r="V28" i="1"/>
  <c r="U28" i="1"/>
  <c r="T28" i="1"/>
  <c r="S28" i="1"/>
  <c r="R28" i="1"/>
  <c r="Q28" i="1"/>
  <c r="P28" i="1"/>
  <c r="O28" i="1"/>
  <c r="N28" i="1"/>
  <c r="AJ27" i="1"/>
  <c r="AI27" i="1"/>
  <c r="AH27" i="1"/>
  <c r="AG27" i="1"/>
  <c r="AF27" i="1"/>
  <c r="AE27" i="1"/>
  <c r="AD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N27" i="1"/>
  <c r="AK26" i="1"/>
  <c r="AJ26" i="1"/>
  <c r="AI26" i="1"/>
  <c r="AH26" i="1"/>
  <c r="AG26" i="1"/>
  <c r="AF26" i="1"/>
  <c r="AE26" i="1"/>
  <c r="AD26" i="1"/>
  <c r="AB26" i="1"/>
  <c r="AA26" i="1"/>
  <c r="Z26" i="1"/>
  <c r="Y26" i="1"/>
  <c r="W26" i="1"/>
  <c r="V26" i="1"/>
  <c r="U26" i="1"/>
  <c r="T26" i="1"/>
  <c r="S26" i="1"/>
  <c r="R26" i="1"/>
  <c r="Q26" i="1"/>
  <c r="P26" i="1"/>
  <c r="O26" i="1"/>
  <c r="N26" i="1"/>
  <c r="AJ25" i="1"/>
  <c r="AI25" i="1"/>
  <c r="AH25" i="1"/>
  <c r="AG25" i="1"/>
  <c r="AF25" i="1"/>
  <c r="AE25" i="1"/>
  <c r="AD25" i="1"/>
  <c r="AK25" i="1" s="1"/>
  <c r="AB25" i="1"/>
  <c r="AA25" i="1"/>
  <c r="Z25" i="1"/>
  <c r="Y25" i="1"/>
  <c r="W25" i="1"/>
  <c r="V25" i="1"/>
  <c r="U25" i="1"/>
  <c r="T25" i="1"/>
  <c r="S25" i="1"/>
  <c r="R25" i="1"/>
  <c r="Q25" i="1"/>
  <c r="P25" i="1"/>
  <c r="O25" i="1"/>
  <c r="N25" i="1"/>
  <c r="AJ24" i="1"/>
  <c r="AI24" i="1"/>
  <c r="AH24" i="1"/>
  <c r="AG24" i="1"/>
  <c r="AF24" i="1"/>
  <c r="AE24" i="1"/>
  <c r="AD24" i="1"/>
  <c r="AB24" i="1"/>
  <c r="AA24" i="1"/>
  <c r="Z24" i="1"/>
  <c r="Y24" i="1"/>
  <c r="W24" i="1"/>
  <c r="V24" i="1"/>
  <c r="U24" i="1"/>
  <c r="T24" i="1"/>
  <c r="S24" i="1"/>
  <c r="R24" i="1"/>
  <c r="Q24" i="1"/>
  <c r="P24" i="1"/>
  <c r="O24" i="1"/>
  <c r="N24" i="1"/>
  <c r="AJ23" i="1"/>
  <c r="AI23" i="1"/>
  <c r="AH23" i="1"/>
  <c r="AG23" i="1"/>
  <c r="AF23" i="1"/>
  <c r="AE23" i="1"/>
  <c r="AD23" i="1"/>
  <c r="AK23" i="1" s="1"/>
  <c r="AB23" i="1"/>
  <c r="AA23" i="1"/>
  <c r="Z23" i="1"/>
  <c r="Y23" i="1"/>
  <c r="W23" i="1"/>
  <c r="V23" i="1"/>
  <c r="U23" i="1"/>
  <c r="T23" i="1"/>
  <c r="S23" i="1"/>
  <c r="R23" i="1"/>
  <c r="Q23" i="1"/>
  <c r="P23" i="1"/>
  <c r="O23" i="1"/>
  <c r="N23" i="1"/>
  <c r="AK22" i="1"/>
  <c r="AJ22" i="1"/>
  <c r="AI22" i="1"/>
  <c r="AH22" i="1"/>
  <c r="AG22" i="1"/>
  <c r="AF22" i="1"/>
  <c r="AE22" i="1"/>
  <c r="AD22" i="1"/>
  <c r="AB22" i="1"/>
  <c r="AA22" i="1"/>
  <c r="Z22" i="1"/>
  <c r="Y22" i="1"/>
  <c r="W22" i="1"/>
  <c r="V22" i="1"/>
  <c r="U22" i="1"/>
  <c r="T22" i="1"/>
  <c r="S22" i="1"/>
  <c r="R22" i="1"/>
  <c r="Q22" i="1"/>
  <c r="P22" i="1"/>
  <c r="O22" i="1"/>
  <c r="N22" i="1"/>
  <c r="AJ21" i="1"/>
  <c r="AI21" i="1"/>
  <c r="AH21" i="1"/>
  <c r="AG21" i="1"/>
  <c r="AF21" i="1"/>
  <c r="AE21" i="1"/>
  <c r="AD21" i="1"/>
  <c r="AB21" i="1"/>
  <c r="AA21" i="1"/>
  <c r="Z21" i="1"/>
  <c r="Y21" i="1"/>
  <c r="W21" i="1"/>
  <c r="V21" i="1"/>
  <c r="U21" i="1"/>
  <c r="T21" i="1"/>
  <c r="S21" i="1"/>
  <c r="R21" i="1"/>
  <c r="Q21" i="1"/>
  <c r="P21" i="1"/>
  <c r="O21" i="1"/>
  <c r="N21" i="1"/>
  <c r="AJ20" i="1"/>
  <c r="AI20" i="1"/>
  <c r="AH20" i="1"/>
  <c r="AG20" i="1"/>
  <c r="AF20" i="1"/>
  <c r="AE20" i="1"/>
  <c r="AD20" i="1"/>
  <c r="AK20" i="1" s="1"/>
  <c r="AB20" i="1"/>
  <c r="AA20" i="1"/>
  <c r="Z20" i="1"/>
  <c r="Y20" i="1"/>
  <c r="W20" i="1"/>
  <c r="V20" i="1"/>
  <c r="U20" i="1"/>
  <c r="T20" i="1"/>
  <c r="S20" i="1"/>
  <c r="R20" i="1"/>
  <c r="Q20" i="1"/>
  <c r="P20" i="1"/>
  <c r="O20" i="1"/>
  <c r="N20" i="1"/>
  <c r="AJ19" i="1"/>
  <c r="AI19" i="1"/>
  <c r="AH19" i="1"/>
  <c r="AG19" i="1"/>
  <c r="AF19" i="1"/>
  <c r="AE19" i="1"/>
  <c r="AD19" i="1"/>
  <c r="AK19" i="1" s="1"/>
  <c r="AB19" i="1"/>
  <c r="AA19" i="1"/>
  <c r="Z19" i="1"/>
  <c r="Y19" i="1"/>
  <c r="W19" i="1"/>
  <c r="V19" i="1"/>
  <c r="U19" i="1"/>
  <c r="T19" i="1"/>
  <c r="S19" i="1"/>
  <c r="R19" i="1"/>
  <c r="Q19" i="1"/>
  <c r="P19" i="1"/>
  <c r="O19" i="1"/>
  <c r="N19" i="1"/>
  <c r="AJ18" i="1"/>
  <c r="AI18" i="1"/>
  <c r="AH18" i="1"/>
  <c r="AG18" i="1"/>
  <c r="AF18" i="1"/>
  <c r="AK18" i="1" s="1"/>
  <c r="AE18" i="1"/>
  <c r="AD18" i="1"/>
  <c r="AB18" i="1"/>
  <c r="AA18" i="1"/>
  <c r="Z18" i="1"/>
  <c r="Y18" i="1"/>
  <c r="W18" i="1"/>
  <c r="V18" i="1"/>
  <c r="U18" i="1"/>
  <c r="T18" i="1"/>
  <c r="S18" i="1"/>
  <c r="R18" i="1"/>
  <c r="Q18" i="1"/>
  <c r="P18" i="1"/>
  <c r="O18" i="1"/>
  <c r="N18" i="1"/>
  <c r="AJ17" i="1"/>
  <c r="AI17" i="1"/>
  <c r="AH17" i="1"/>
  <c r="AG17" i="1"/>
  <c r="AF17" i="1"/>
  <c r="AE17" i="1"/>
  <c r="AD17" i="1"/>
  <c r="AK17" i="1" s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N17" i="1"/>
  <c r="AJ16" i="1"/>
  <c r="AI16" i="1"/>
  <c r="AH16" i="1"/>
  <c r="AG16" i="1"/>
  <c r="AF16" i="1"/>
  <c r="AE16" i="1"/>
  <c r="AD16" i="1"/>
  <c r="AB16" i="1"/>
  <c r="AA16" i="1"/>
  <c r="Z16" i="1"/>
  <c r="Y16" i="1"/>
  <c r="W16" i="1"/>
  <c r="V16" i="1"/>
  <c r="U16" i="1"/>
  <c r="T16" i="1"/>
  <c r="S16" i="1"/>
  <c r="R16" i="1"/>
  <c r="Q16" i="1"/>
  <c r="P16" i="1"/>
  <c r="O16" i="1"/>
  <c r="N16" i="1"/>
  <c r="AJ15" i="1"/>
  <c r="AI15" i="1"/>
  <c r="AH15" i="1"/>
  <c r="AG15" i="1"/>
  <c r="AF15" i="1"/>
  <c r="AK15" i="1" s="1"/>
  <c r="AE15" i="1"/>
  <c r="AD15" i="1"/>
  <c r="AB15" i="1"/>
  <c r="AA15" i="1"/>
  <c r="Z15" i="1"/>
  <c r="Y15" i="1"/>
  <c r="W15" i="1"/>
  <c r="V15" i="1"/>
  <c r="U15" i="1"/>
  <c r="T15" i="1"/>
  <c r="S15" i="1"/>
  <c r="R15" i="1"/>
  <c r="Q15" i="1"/>
  <c r="P15" i="1"/>
  <c r="O15" i="1"/>
  <c r="N15" i="1"/>
  <c r="AJ14" i="1"/>
  <c r="AI14" i="1"/>
  <c r="AH14" i="1"/>
  <c r="AG14" i="1"/>
  <c r="AF14" i="1"/>
  <c r="AE14" i="1"/>
  <c r="AD14" i="1"/>
  <c r="AK14" i="1" s="1"/>
  <c r="AB14" i="1"/>
  <c r="AA14" i="1"/>
  <c r="Z14" i="1"/>
  <c r="Y14" i="1"/>
  <c r="W14" i="1"/>
  <c r="V14" i="1"/>
  <c r="U14" i="1"/>
  <c r="T14" i="1"/>
  <c r="S14" i="1"/>
  <c r="R14" i="1"/>
  <c r="Q14" i="1"/>
  <c r="P14" i="1"/>
  <c r="O14" i="1"/>
  <c r="N14" i="1"/>
  <c r="AK13" i="1"/>
  <c r="AJ13" i="1"/>
  <c r="AI13" i="1"/>
  <c r="AH13" i="1"/>
  <c r="AG13" i="1"/>
  <c r="AF13" i="1"/>
  <c r="AE13" i="1"/>
  <c r="AD13" i="1"/>
  <c r="AB13" i="1"/>
  <c r="AA13" i="1"/>
  <c r="Z13" i="1"/>
  <c r="Y13" i="1"/>
  <c r="W13" i="1"/>
  <c r="V13" i="1"/>
  <c r="U13" i="1"/>
  <c r="T13" i="1"/>
  <c r="S13" i="1"/>
  <c r="R13" i="1"/>
  <c r="Q13" i="1"/>
  <c r="P13" i="1"/>
  <c r="O13" i="1"/>
  <c r="N13" i="1"/>
  <c r="AJ12" i="1"/>
  <c r="AI12" i="1"/>
  <c r="AH12" i="1"/>
  <c r="AG12" i="1"/>
  <c r="AF12" i="1"/>
  <c r="AK12" i="1" s="1"/>
  <c r="AE12" i="1"/>
  <c r="AD12" i="1"/>
  <c r="AB12" i="1"/>
  <c r="AA12" i="1"/>
  <c r="Z12" i="1"/>
  <c r="Y12" i="1"/>
  <c r="W12" i="1"/>
  <c r="V12" i="1"/>
  <c r="U12" i="1"/>
  <c r="T12" i="1"/>
  <c r="S12" i="1"/>
  <c r="R12" i="1"/>
  <c r="Q12" i="1"/>
  <c r="P12" i="1"/>
  <c r="O12" i="1"/>
  <c r="N12" i="1"/>
  <c r="AJ11" i="1"/>
  <c r="AI11" i="1"/>
  <c r="AH11" i="1"/>
  <c r="AG11" i="1"/>
  <c r="AF11" i="1"/>
  <c r="AK11" i="1" s="1"/>
  <c r="AE11" i="1"/>
  <c r="AD11" i="1"/>
  <c r="AB11" i="1"/>
  <c r="AA11" i="1"/>
  <c r="Z11" i="1"/>
  <c r="Y11" i="1"/>
  <c r="W11" i="1"/>
  <c r="V11" i="1"/>
  <c r="U11" i="1"/>
  <c r="T11" i="1"/>
  <c r="S11" i="1"/>
  <c r="R11" i="1"/>
  <c r="Q11" i="1"/>
  <c r="P11" i="1"/>
  <c r="O11" i="1"/>
  <c r="N11" i="1"/>
  <c r="AK10" i="1"/>
  <c r="AJ10" i="1"/>
  <c r="AI10" i="1"/>
  <c r="AH10" i="1"/>
  <c r="AG10" i="1"/>
  <c r="AF10" i="1"/>
  <c r="AE10" i="1"/>
  <c r="AD10" i="1"/>
  <c r="AB10" i="1"/>
  <c r="AA10" i="1"/>
  <c r="Z10" i="1"/>
  <c r="Y10" i="1"/>
  <c r="W10" i="1"/>
  <c r="V10" i="1"/>
  <c r="U10" i="1"/>
  <c r="T10" i="1"/>
  <c r="S10" i="1"/>
  <c r="R10" i="1"/>
  <c r="Q10" i="1"/>
  <c r="P10" i="1"/>
  <c r="O10" i="1"/>
  <c r="N10" i="1"/>
  <c r="AK9" i="1"/>
  <c r="AJ9" i="1"/>
  <c r="AI9" i="1"/>
  <c r="AH9" i="1"/>
  <c r="AG9" i="1"/>
  <c r="AF9" i="1"/>
  <c r="AE9" i="1"/>
  <c r="AD9" i="1"/>
  <c r="AB9" i="1"/>
  <c r="AA9" i="1"/>
  <c r="Z9" i="1"/>
  <c r="Y9" i="1"/>
  <c r="W9" i="1"/>
  <c r="V9" i="1"/>
  <c r="U9" i="1"/>
  <c r="T9" i="1"/>
  <c r="S9" i="1"/>
  <c r="R9" i="1"/>
  <c r="Q9" i="1"/>
  <c r="P9" i="1"/>
  <c r="O9" i="1"/>
  <c r="N9" i="1"/>
  <c r="AK8" i="1"/>
  <c r="AJ8" i="1"/>
  <c r="AI8" i="1"/>
  <c r="AH8" i="1"/>
  <c r="AG8" i="1"/>
  <c r="AF8" i="1"/>
  <c r="AE8" i="1"/>
  <c r="AD8" i="1"/>
  <c r="AB8" i="1"/>
  <c r="AA8" i="1"/>
  <c r="Z8" i="1"/>
  <c r="Y8" i="1"/>
  <c r="W8" i="1"/>
  <c r="V8" i="1"/>
  <c r="U8" i="1"/>
  <c r="T8" i="1"/>
  <c r="S8" i="1"/>
  <c r="R8" i="1"/>
  <c r="Q8" i="1"/>
  <c r="P8" i="1"/>
  <c r="O8" i="1"/>
  <c r="N8" i="1"/>
  <c r="AJ7" i="1"/>
  <c r="AI7" i="1"/>
  <c r="AH7" i="1"/>
  <c r="AG7" i="1"/>
  <c r="AF7" i="1"/>
  <c r="AK7" i="1" s="1"/>
  <c r="AE7" i="1"/>
  <c r="AD7" i="1"/>
  <c r="AB7" i="1"/>
  <c r="AA7" i="1"/>
  <c r="Z7" i="1"/>
  <c r="Y7" i="1"/>
  <c r="W7" i="1"/>
  <c r="V7" i="1"/>
  <c r="U7" i="1"/>
  <c r="T7" i="1"/>
  <c r="S7" i="1"/>
  <c r="R7" i="1"/>
  <c r="Q7" i="1"/>
  <c r="P7" i="1"/>
  <c r="O7" i="1"/>
  <c r="N7" i="1"/>
  <c r="AJ6" i="1"/>
  <c r="AI6" i="1"/>
  <c r="AK6" i="1" s="1"/>
  <c r="AH6" i="1"/>
  <c r="AG6" i="1"/>
  <c r="AF6" i="1"/>
  <c r="AE6" i="1"/>
  <c r="AD6" i="1"/>
  <c r="AB6" i="1"/>
  <c r="AA6" i="1"/>
  <c r="Z6" i="1"/>
  <c r="Y6" i="1"/>
  <c r="W6" i="1"/>
  <c r="V6" i="1"/>
  <c r="U6" i="1"/>
  <c r="T6" i="1"/>
  <c r="S6" i="1"/>
  <c r="R6" i="1"/>
  <c r="Q6" i="1"/>
  <c r="P6" i="1"/>
  <c r="O6" i="1"/>
  <c r="N6" i="1"/>
  <c r="N5" i="1"/>
  <c r="AK216" i="1" l="1"/>
  <c r="AK231" i="1"/>
  <c r="AK262" i="1"/>
  <c r="AK279" i="1"/>
  <c r="AK282" i="1"/>
  <c r="AK390" i="1"/>
  <c r="AL390" i="1" s="1"/>
  <c r="AK407" i="1"/>
  <c r="AL407" i="1" s="1"/>
  <c r="AK410" i="1"/>
  <c r="AK413" i="1"/>
  <c r="AK489" i="1"/>
  <c r="AK505" i="1"/>
  <c r="AK615" i="1"/>
  <c r="AL615" i="1" s="1"/>
  <c r="AK676" i="1"/>
  <c r="AK65" i="1"/>
  <c r="AL65" i="1" s="1"/>
  <c r="AK127" i="1"/>
  <c r="AL127" i="1" s="1"/>
  <c r="AK134" i="1"/>
  <c r="AL134" i="1" s="1"/>
  <c r="AK137" i="1"/>
  <c r="AK149" i="1"/>
  <c r="AK168" i="1"/>
  <c r="AL168" i="1" s="1"/>
  <c r="AK29" i="1"/>
  <c r="AK61" i="1"/>
  <c r="AK71" i="1"/>
  <c r="AK74" i="1"/>
  <c r="AK195" i="1"/>
  <c r="AL195" i="1" s="1"/>
  <c r="AK244" i="1"/>
  <c r="AK255" i="1"/>
  <c r="AK334" i="1"/>
  <c r="AK337" i="1"/>
  <c r="AL337" i="1" s="1"/>
  <c r="AK430" i="1"/>
  <c r="AK445" i="1"/>
  <c r="AK513" i="1"/>
  <c r="AK557" i="1"/>
  <c r="AL557" i="1" s="1"/>
  <c r="AK569" i="1"/>
  <c r="AK636" i="1"/>
  <c r="AK682" i="1"/>
  <c r="AK692" i="1"/>
  <c r="AL692" i="1" s="1"/>
  <c r="AK750" i="1"/>
  <c r="AK567" i="1"/>
  <c r="AK784" i="1"/>
  <c r="AL784" i="1" s="1"/>
  <c r="AK178" i="1"/>
  <c r="AL178" i="1" s="1"/>
  <c r="AK213" i="1"/>
  <c r="AK260" i="1"/>
  <c r="AK394" i="1"/>
  <c r="AK411" i="1"/>
  <c r="AL411" i="1" s="1"/>
  <c r="AK426" i="1"/>
  <c r="AK474" i="1"/>
  <c r="AK500" i="1"/>
  <c r="AL500" i="1" s="1"/>
  <c r="AK503" i="1"/>
  <c r="AK506" i="1"/>
  <c r="AK509" i="1"/>
  <c r="AK517" i="1"/>
  <c r="AK562" i="1"/>
  <c r="AL562" i="1" s="1"/>
  <c r="AK41" i="1"/>
  <c r="AK72" i="1"/>
  <c r="AK174" i="1"/>
  <c r="AL174" i="1" s="1"/>
  <c r="AK209" i="1"/>
  <c r="AK277" i="1"/>
  <c r="AK338" i="1"/>
  <c r="AK404" i="1"/>
  <c r="AK461" i="1"/>
  <c r="AL461" i="1" s="1"/>
  <c r="AK479" i="1"/>
  <c r="AK496" i="1"/>
  <c r="AL496" i="1" s="1"/>
  <c r="AK570" i="1"/>
  <c r="AL570" i="1" s="1"/>
  <c r="AK613" i="1"/>
  <c r="AL613" i="1" s="1"/>
  <c r="AK637" i="1"/>
  <c r="AK665" i="1"/>
  <c r="AK680" i="1"/>
  <c r="AL680" i="1" s="1"/>
  <c r="AK683" i="1"/>
  <c r="AL683" i="1" s="1"/>
  <c r="AK21" i="1"/>
  <c r="AK24" i="1"/>
  <c r="AL24" i="1" s="1"/>
  <c r="AK27" i="1"/>
  <c r="AL27" i="1" s="1"/>
  <c r="AK33" i="1"/>
  <c r="AL33" i="1" s="1"/>
  <c r="AK143" i="1"/>
  <c r="AK146" i="1"/>
  <c r="AK155" i="1"/>
  <c r="AK205" i="1"/>
  <c r="AL205" i="1" s="1"/>
  <c r="AK219" i="1"/>
  <c r="AK415" i="1"/>
  <c r="AK428" i="1"/>
  <c r="AL428" i="1" s="1"/>
  <c r="AK440" i="1"/>
  <c r="AK443" i="1"/>
  <c r="AK522" i="1"/>
  <c r="AK729" i="1"/>
  <c r="AK723" i="1"/>
  <c r="AL723" i="1" s="1"/>
  <c r="AK739" i="1"/>
  <c r="AL739" i="1" s="1"/>
  <c r="AK775" i="1"/>
  <c r="AL775" i="1" s="1"/>
  <c r="AK549" i="1"/>
  <c r="AL549" i="1" s="1"/>
  <c r="AK753" i="1"/>
  <c r="AL753" i="1" s="1"/>
  <c r="AK779" i="1"/>
  <c r="AL779" i="1" s="1"/>
  <c r="AK783" i="1"/>
  <c r="AL783" i="1" s="1"/>
  <c r="AK397" i="1"/>
  <c r="AL397" i="1" s="1"/>
  <c r="AK511" i="1"/>
  <c r="AL511" i="1" s="1"/>
  <c r="AK699" i="1"/>
  <c r="AL699" i="1" s="1"/>
  <c r="AK703" i="1"/>
  <c r="AL703" i="1" s="1"/>
  <c r="AK707" i="1"/>
  <c r="AL707" i="1" s="1"/>
  <c r="AK711" i="1"/>
  <c r="AL711" i="1" s="1"/>
  <c r="AK715" i="1"/>
  <c r="AK719" i="1"/>
  <c r="AL719" i="1" s="1"/>
  <c r="AK772" i="1"/>
  <c r="AK738" i="1"/>
  <c r="AK685" i="1"/>
  <c r="AL685" i="1" s="1"/>
  <c r="AK254" i="1"/>
  <c r="AL254" i="1" s="1"/>
  <c r="AK283" i="1"/>
  <c r="AL283" i="1" s="1"/>
  <c r="AK287" i="1"/>
  <c r="AL287" i="1" s="1"/>
  <c r="AK291" i="1"/>
  <c r="AK298" i="1"/>
  <c r="AL298" i="1" s="1"/>
  <c r="AK302" i="1"/>
  <c r="AK306" i="1"/>
  <c r="AL306" i="1" s="1"/>
  <c r="AK395" i="1"/>
  <c r="AL395" i="1" s="1"/>
  <c r="AK423" i="1"/>
  <c r="AL423" i="1" s="1"/>
  <c r="AK475" i="1"/>
  <c r="AL475" i="1" s="1"/>
  <c r="AK519" i="1"/>
  <c r="AL519" i="1" s="1"/>
  <c r="AK533" i="1"/>
  <c r="AK571" i="1"/>
  <c r="AL571" i="1" s="1"/>
  <c r="AK604" i="1"/>
  <c r="AK608" i="1"/>
  <c r="AL608" i="1" s="1"/>
  <c r="AK612" i="1"/>
  <c r="AK640" i="1"/>
  <c r="AL640" i="1" s="1"/>
  <c r="AK649" i="1"/>
  <c r="AL649" i="1" s="1"/>
  <c r="AK653" i="1"/>
  <c r="AL653" i="1" s="1"/>
  <c r="AK657" i="1"/>
  <c r="AK661" i="1"/>
  <c r="AL661" i="1" s="1"/>
  <c r="AK667" i="1"/>
  <c r="AK671" i="1"/>
  <c r="AK727" i="1"/>
  <c r="AL727" i="1" s="1"/>
  <c r="AK761" i="1"/>
  <c r="AL761" i="1" s="1"/>
  <c r="AK769" i="1"/>
  <c r="AL769" i="1" s="1"/>
  <c r="AK399" i="1"/>
  <c r="AL399" i="1" s="1"/>
  <c r="AK778" i="1"/>
  <c r="AL778" i="1" s="1"/>
  <c r="AK782" i="1"/>
  <c r="AL782" i="1" s="1"/>
  <c r="AK391" i="1"/>
  <c r="AL391" i="1" s="1"/>
  <c r="AK419" i="1"/>
  <c r="AK490" i="1"/>
  <c r="AL490" i="1" s="1"/>
  <c r="AK515" i="1"/>
  <c r="AL515" i="1" s="1"/>
  <c r="AK737" i="1"/>
  <c r="AL737" i="1" s="1"/>
  <c r="AK755" i="1"/>
  <c r="AL755" i="1" s="1"/>
  <c r="AK756" i="1"/>
  <c r="AL756" i="1" s="1"/>
  <c r="AK759" i="1"/>
  <c r="AL759" i="1" s="1"/>
  <c r="AK388" i="1"/>
  <c r="AK427" i="1"/>
  <c r="AL427" i="1" s="1"/>
  <c r="AK551" i="1"/>
  <c r="AL551" i="1" s="1"/>
  <c r="AK565" i="1"/>
  <c r="AL565" i="1" s="1"/>
  <c r="AK731" i="1"/>
  <c r="AL731" i="1" s="1"/>
  <c r="AK732" i="1"/>
  <c r="AL732" i="1" s="1"/>
  <c r="AK745" i="1"/>
  <c r="AL745" i="1" s="1"/>
  <c r="AK763" i="1"/>
  <c r="AL763" i="1" s="1"/>
  <c r="AK777" i="1"/>
  <c r="AL777" i="1" s="1"/>
  <c r="AK781" i="1"/>
  <c r="AL781" i="1" s="1"/>
  <c r="AK268" i="1"/>
  <c r="AL268" i="1" s="1"/>
  <c r="AK340" i="1"/>
  <c r="AK462" i="1"/>
  <c r="AL462" i="1" s="1"/>
  <c r="AK575" i="1"/>
  <c r="AL575" i="1" s="1"/>
  <c r="AK579" i="1"/>
  <c r="AK583" i="1"/>
  <c r="AL583" i="1" s="1"/>
  <c r="AK587" i="1"/>
  <c r="AL587" i="1" s="1"/>
  <c r="AK595" i="1"/>
  <c r="AL595" i="1" s="1"/>
  <c r="AK599" i="1"/>
  <c r="AL599" i="1" s="1"/>
  <c r="AK754" i="1"/>
  <c r="AL754" i="1" s="1"/>
  <c r="AK767" i="1"/>
  <c r="AL767" i="1" s="1"/>
  <c r="AK485" i="1"/>
  <c r="AL485" i="1" s="1"/>
  <c r="AK591" i="1"/>
  <c r="AK420" i="1"/>
  <c r="AL420" i="1" s="1"/>
  <c r="AK431" i="1"/>
  <c r="AL431" i="1" s="1"/>
  <c r="AK531" i="1"/>
  <c r="AL531" i="1" s="1"/>
  <c r="AK535" i="1"/>
  <c r="AL535" i="1" s="1"/>
  <c r="AK539" i="1"/>
  <c r="AL539" i="1" s="1"/>
  <c r="AK616" i="1"/>
  <c r="AL616" i="1" s="1"/>
  <c r="AK620" i="1"/>
  <c r="AL620" i="1" s="1"/>
  <c r="AK624" i="1"/>
  <c r="AK628" i="1"/>
  <c r="AL628" i="1" s="1"/>
  <c r="AK697" i="1"/>
  <c r="AL697" i="1" s="1"/>
  <c r="AK705" i="1"/>
  <c r="AL705" i="1" s="1"/>
  <c r="AK713" i="1"/>
  <c r="AL713" i="1" s="1"/>
  <c r="AK718" i="1"/>
  <c r="AL718" i="1" s="1"/>
  <c r="AK721" i="1"/>
  <c r="AL721" i="1" s="1"/>
  <c r="AK762" i="1"/>
  <c r="AL762" i="1" s="1"/>
  <c r="AK780" i="1"/>
  <c r="AL780" i="1" s="1"/>
  <c r="AL789" i="1"/>
  <c r="AK69" i="1"/>
  <c r="AL69" i="1" s="1"/>
  <c r="AK99" i="1"/>
  <c r="AL99" i="1" s="1"/>
  <c r="AL116" i="1"/>
  <c r="AL140" i="1"/>
  <c r="AK405" i="1"/>
  <c r="AL405" i="1" s="1"/>
  <c r="AK429" i="1"/>
  <c r="AL429" i="1" s="1"/>
  <c r="AK435" i="1"/>
  <c r="AK447" i="1"/>
  <c r="AK451" i="1"/>
  <c r="AL451" i="1" s="1"/>
  <c r="AK547" i="1"/>
  <c r="AL547" i="1" s="1"/>
  <c r="AK573" i="1"/>
  <c r="AL573" i="1" s="1"/>
  <c r="AK581" i="1"/>
  <c r="AL581" i="1" s="1"/>
  <c r="AK589" i="1"/>
  <c r="AL589" i="1" s="1"/>
  <c r="AK597" i="1"/>
  <c r="AL597" i="1" s="1"/>
  <c r="AK695" i="1"/>
  <c r="AK747" i="1"/>
  <c r="AL747" i="1" s="1"/>
  <c r="AK323" i="1"/>
  <c r="AL323" i="1" s="1"/>
  <c r="AK327" i="1"/>
  <c r="AL327" i="1" s="1"/>
  <c r="AK345" i="1"/>
  <c r="AL345" i="1" s="1"/>
  <c r="AL409" i="1"/>
  <c r="AL416" i="1"/>
  <c r="AL474" i="1"/>
  <c r="AK215" i="1"/>
  <c r="AL215" i="1" s="1"/>
  <c r="AK236" i="1"/>
  <c r="AL236" i="1" s="1"/>
  <c r="AK250" i="1"/>
  <c r="AL250" i="1" s="1"/>
  <c r="AK271" i="1"/>
  <c r="AK536" i="1"/>
  <c r="AL536" i="1" s="1"/>
  <c r="AK728" i="1"/>
  <c r="AK400" i="1"/>
  <c r="AL400" i="1" s="1"/>
  <c r="AK464" i="1"/>
  <c r="AL464" i="1" s="1"/>
  <c r="AK520" i="1"/>
  <c r="AL520" i="1" s="1"/>
  <c r="AK530" i="1"/>
  <c r="AL530" i="1" s="1"/>
  <c r="AK594" i="1"/>
  <c r="AL594" i="1" s="1"/>
  <c r="AK526" i="1"/>
  <c r="AL526" i="1" s="1"/>
  <c r="AK544" i="1"/>
  <c r="AL544" i="1" s="1"/>
  <c r="AK741" i="1"/>
  <c r="AK217" i="1"/>
  <c r="AL217" i="1" s="1"/>
  <c r="AK222" i="1"/>
  <c r="AL222" i="1" s="1"/>
  <c r="AK356" i="1"/>
  <c r="AL356" i="1" s="1"/>
  <c r="AL553" i="1"/>
  <c r="AK725" i="1"/>
  <c r="AL725" i="1" s="1"/>
  <c r="AK749" i="1"/>
  <c r="AL749" i="1" s="1"/>
  <c r="AK574" i="1"/>
  <c r="AL574" i="1" s="1"/>
  <c r="AK709" i="1"/>
  <c r="AL709" i="1" s="1"/>
  <c r="AL201" i="1"/>
  <c r="AL209" i="1"/>
  <c r="AL293" i="1"/>
  <c r="AL313" i="1"/>
  <c r="AL351" i="1"/>
  <c r="AL361" i="1"/>
  <c r="AL790" i="1"/>
  <c r="AL118" i="1"/>
  <c r="AL156" i="1"/>
  <c r="AL163" i="1"/>
  <c r="AK170" i="1"/>
  <c r="AL170" i="1" s="1"/>
  <c r="AK193" i="1"/>
  <c r="AL193" i="1" s="1"/>
  <c r="AK241" i="1"/>
  <c r="AL241" i="1" s="1"/>
  <c r="AL255" i="1"/>
  <c r="AK263" i="1"/>
  <c r="AL263" i="1" s="1"/>
  <c r="AK284" i="1"/>
  <c r="AL284" i="1" s="1"/>
  <c r="AK288" i="1"/>
  <c r="AL288" i="1" s="1"/>
  <c r="AK299" i="1"/>
  <c r="AL299" i="1" s="1"/>
  <c r="AK303" i="1"/>
  <c r="AL303" i="1" s="1"/>
  <c r="AK307" i="1"/>
  <c r="AL307" i="1" s="1"/>
  <c r="AK318" i="1"/>
  <c r="AL318" i="1" s="1"/>
  <c r="AL508" i="1"/>
  <c r="AL568" i="1"/>
  <c r="AL186" i="1"/>
  <c r="AL194" i="1"/>
  <c r="AL278" i="1"/>
  <c r="AL332" i="1"/>
  <c r="AL766" i="1"/>
  <c r="AL117" i="1"/>
  <c r="AL141" i="1"/>
  <c r="AL262" i="1"/>
  <c r="AL630" i="1"/>
  <c r="AL645" i="1"/>
  <c r="AL678" i="1"/>
  <c r="AL693" i="1"/>
  <c r="AK708" i="1"/>
  <c r="AL708" i="1" s="1"/>
  <c r="AK712" i="1"/>
  <c r="AL712" i="1" s="1"/>
  <c r="AK717" i="1"/>
  <c r="AL717" i="1" s="1"/>
  <c r="AK760" i="1"/>
  <c r="AL760" i="1" s="1"/>
  <c r="AK765" i="1"/>
  <c r="AL765" i="1" s="1"/>
  <c r="AL122" i="1"/>
  <c r="AL231" i="1"/>
  <c r="AL291" i="1"/>
  <c r="AL224" i="1"/>
  <c r="AK235" i="1"/>
  <c r="AL235" i="1" s="1"/>
  <c r="AK316" i="1"/>
  <c r="AL316" i="1" s="1"/>
  <c r="AK349" i="1"/>
  <c r="AL349" i="1" s="1"/>
  <c r="AL369" i="1"/>
  <c r="AL377" i="1"/>
  <c r="AL385" i="1"/>
  <c r="AL444" i="1"/>
  <c r="AK702" i="1"/>
  <c r="AL702" i="1" s="1"/>
  <c r="AK720" i="1"/>
  <c r="AL720" i="1" s="1"/>
  <c r="AL130" i="1"/>
  <c r="AL138" i="1"/>
  <c r="AL275" i="1"/>
  <c r="AL302" i="1"/>
  <c r="AL310" i="1"/>
  <c r="AL13" i="1"/>
  <c r="AL20" i="1"/>
  <c r="AL28" i="1"/>
  <c r="AK274" i="1"/>
  <c r="AL274" i="1" s="1"/>
  <c r="AL497" i="1"/>
  <c r="AL504" i="1"/>
  <c r="AK512" i="1"/>
  <c r="AL512" i="1" s="1"/>
  <c r="AL522" i="1"/>
  <c r="AK528" i="1"/>
  <c r="AL528" i="1" s="1"/>
  <c r="AK546" i="1"/>
  <c r="AL546" i="1" s="1"/>
  <c r="AK576" i="1"/>
  <c r="AL576" i="1" s="1"/>
  <c r="AK593" i="1"/>
  <c r="AL593" i="1" s="1"/>
  <c r="AL633" i="1"/>
  <c r="AL34" i="1"/>
  <c r="AL42" i="1"/>
  <c r="AL50" i="1"/>
  <c r="AL58" i="1"/>
  <c r="AL66" i="1"/>
  <c r="AL73" i="1"/>
  <c r="AL80" i="1"/>
  <c r="AL88" i="1"/>
  <c r="AL96" i="1"/>
  <c r="AL103" i="1"/>
  <c r="AL111" i="1"/>
  <c r="AK229" i="1"/>
  <c r="AL229" i="1" s="1"/>
  <c r="AK248" i="1"/>
  <c r="AL248" i="1" s="1"/>
  <c r="AK402" i="1"/>
  <c r="AL402" i="1" s="1"/>
  <c r="AK482" i="1"/>
  <c r="AL482" i="1" s="1"/>
  <c r="AK538" i="1"/>
  <c r="AL538" i="1" s="1"/>
  <c r="AL554" i="1"/>
  <c r="AL561" i="1"/>
  <c r="AK578" i="1"/>
  <c r="AL578" i="1" s="1"/>
  <c r="AK704" i="1"/>
  <c r="AL704" i="1" s="1"/>
  <c r="AK714" i="1"/>
  <c r="AK752" i="1"/>
  <c r="AL752" i="1" s="1"/>
  <c r="AK773" i="1"/>
  <c r="AL773" i="1" s="1"/>
  <c r="AK322" i="1"/>
  <c r="AL322" i="1" s="1"/>
  <c r="AK326" i="1"/>
  <c r="AL326" i="1" s="1"/>
  <c r="AK330" i="1"/>
  <c r="AL330" i="1" s="1"/>
  <c r="AK344" i="1"/>
  <c r="AL344" i="1" s="1"/>
  <c r="AK354" i="1"/>
  <c r="AL354" i="1" s="1"/>
  <c r="AK359" i="1"/>
  <c r="AL359" i="1" s="1"/>
  <c r="AL370" i="1"/>
  <c r="AL378" i="1"/>
  <c r="AK393" i="1"/>
  <c r="AL393" i="1" s="1"/>
  <c r="AL440" i="1"/>
  <c r="AL452" i="1"/>
  <c r="AL458" i="1"/>
  <c r="AK484" i="1"/>
  <c r="AL484" i="1" s="1"/>
  <c r="AK521" i="1"/>
  <c r="AL521" i="1" s="1"/>
  <c r="AK584" i="1"/>
  <c r="AL584" i="1" s="1"/>
  <c r="AK588" i="1"/>
  <c r="AL588" i="1" s="1"/>
  <c r="AK710" i="1"/>
  <c r="AL710" i="1" s="1"/>
  <c r="AK724" i="1"/>
  <c r="AL724" i="1" s="1"/>
  <c r="AK730" i="1"/>
  <c r="AL730" i="1" s="1"/>
  <c r="AK733" i="1"/>
  <c r="AL733" i="1" s="1"/>
  <c r="AK744" i="1"/>
  <c r="AL744" i="1" s="1"/>
  <c r="AL154" i="1"/>
  <c r="AL161" i="1"/>
  <c r="AL169" i="1"/>
  <c r="AL176" i="1"/>
  <c r="AL184" i="1"/>
  <c r="AL192" i="1"/>
  <c r="AL199" i="1"/>
  <c r="AL207" i="1"/>
  <c r="AL258" i="1"/>
  <c r="AL276" i="1"/>
  <c r="AL311" i="1"/>
  <c r="AL317" i="1"/>
  <c r="AL338" i="1"/>
  <c r="AK350" i="1"/>
  <c r="AL350" i="1" s="1"/>
  <c r="AK598" i="1"/>
  <c r="AL598" i="1" s="1"/>
  <c r="AL666" i="1"/>
  <c r="AL676" i="1"/>
  <c r="AL684" i="1"/>
  <c r="AL792" i="1"/>
  <c r="AL223" i="1"/>
  <c r="AL230" i="1"/>
  <c r="AL277" i="1"/>
  <c r="AL292" i="1"/>
  <c r="AL331" i="1"/>
  <c r="AL10" i="1"/>
  <c r="AL17" i="1"/>
  <c r="AL40" i="1"/>
  <c r="AL48" i="1"/>
  <c r="AL64" i="1"/>
  <c r="AL94" i="1"/>
  <c r="AL120" i="1"/>
  <c r="AL128" i="1"/>
  <c r="AL136" i="1"/>
  <c r="AL146" i="1"/>
  <c r="AL9" i="1"/>
  <c r="AL39" i="1"/>
  <c r="AL47" i="1"/>
  <c r="AL55" i="1"/>
  <c r="AL63" i="1"/>
  <c r="AL70" i="1"/>
  <c r="AK78" i="1"/>
  <c r="AL78" i="1" s="1"/>
  <c r="AL85" i="1"/>
  <c r="AL93" i="1"/>
  <c r="AL100" i="1"/>
  <c r="AL108" i="1"/>
  <c r="AL119" i="1"/>
  <c r="AL135" i="1"/>
  <c r="AL145" i="1"/>
  <c r="AL153" i="1"/>
  <c r="AL160" i="1"/>
  <c r="AL175" i="1"/>
  <c r="AL183" i="1"/>
  <c r="AL191" i="1"/>
  <c r="AL198" i="1"/>
  <c r="AL206" i="1"/>
  <c r="AL214" i="1"/>
  <c r="AL221" i="1"/>
  <c r="AL228" i="1"/>
  <c r="AK251" i="1"/>
  <c r="AL251" i="1" s="1"/>
  <c r="AL257" i="1"/>
  <c r="AK265" i="1"/>
  <c r="AL265" i="1" s="1"/>
  <c r="AK270" i="1"/>
  <c r="AL270" i="1" s="1"/>
  <c r="AL271" i="1"/>
  <c r="AL386" i="1"/>
  <c r="AL548" i="1"/>
  <c r="AL556" i="1"/>
  <c r="AL665" i="1"/>
  <c r="AL675" i="1"/>
  <c r="AL340" i="1"/>
  <c r="AL433" i="1"/>
  <c r="AL26" i="1"/>
  <c r="AL41" i="1"/>
  <c r="AL57" i="1"/>
  <c r="AL72" i="1"/>
  <c r="AL79" i="1"/>
  <c r="AL87" i="1"/>
  <c r="AL95" i="1"/>
  <c r="AL102" i="1"/>
  <c r="AL110" i="1"/>
  <c r="AL121" i="1"/>
  <c r="AL129" i="1"/>
  <c r="AL137" i="1"/>
  <c r="AL147" i="1"/>
  <c r="AL155" i="1"/>
  <c r="AL162" i="1"/>
  <c r="AL177" i="1"/>
  <c r="AL185" i="1"/>
  <c r="AL200" i="1"/>
  <c r="AL208" i="1"/>
  <c r="AL216" i="1"/>
  <c r="AL312" i="1"/>
  <c r="AL339" i="1"/>
  <c r="AL25" i="1"/>
  <c r="AL32" i="1"/>
  <c r="AL56" i="1"/>
  <c r="AL71" i="1"/>
  <c r="AL86" i="1"/>
  <c r="AL101" i="1"/>
  <c r="AL109" i="1"/>
  <c r="AL8" i="1"/>
  <c r="AK16" i="1"/>
  <c r="AL16" i="1" s="1"/>
  <c r="AL23" i="1"/>
  <c r="AK31" i="1"/>
  <c r="AL31" i="1" s="1"/>
  <c r="AL38" i="1"/>
  <c r="AL46" i="1"/>
  <c r="AL54" i="1"/>
  <c r="AL62" i="1"/>
  <c r="AL77" i="1"/>
  <c r="AL84" i="1"/>
  <c r="AL92" i="1"/>
  <c r="AL107" i="1"/>
  <c r="AL115" i="1"/>
  <c r="AL126" i="1"/>
  <c r="AL144" i="1"/>
  <c r="AL152" i="1"/>
  <c r="AL159" i="1"/>
  <c r="AK167" i="1"/>
  <c r="AL167" i="1" s="1"/>
  <c r="AL245" i="1"/>
  <c r="AL256" i="1"/>
  <c r="AK264" i="1"/>
  <c r="AL264" i="1" s="1"/>
  <c r="AK269" i="1"/>
  <c r="AL269" i="1" s="1"/>
  <c r="AL282" i="1"/>
  <c r="AL297" i="1"/>
  <c r="AL336" i="1"/>
  <c r="AL343" i="1"/>
  <c r="AL358" i="1"/>
  <c r="AL426" i="1"/>
  <c r="AL11" i="1"/>
  <c r="AL18" i="1"/>
  <c r="AL49" i="1"/>
  <c r="AL7" i="1"/>
  <c r="AL15" i="1"/>
  <c r="AL22" i="1"/>
  <c r="AL30" i="1"/>
  <c r="AL37" i="1"/>
  <c r="AL45" i="1"/>
  <c r="AL53" i="1"/>
  <c r="AL61" i="1"/>
  <c r="AL76" i="1"/>
  <c r="AL83" i="1"/>
  <c r="AL91" i="1"/>
  <c r="AL106" i="1"/>
  <c r="AL114" i="1"/>
  <c r="AL125" i="1"/>
  <c r="AL133" i="1"/>
  <c r="AL143" i="1"/>
  <c r="AL151" i="1"/>
  <c r="AL158" i="1"/>
  <c r="AL166" i="1"/>
  <c r="AL173" i="1"/>
  <c r="AL181" i="1"/>
  <c r="AL244" i="1"/>
  <c r="AL422" i="1"/>
  <c r="AL478" i="1"/>
  <c r="AL19" i="1"/>
  <c r="AL148" i="1"/>
  <c r="AL6" i="1"/>
  <c r="AL14" i="1"/>
  <c r="AL21" i="1"/>
  <c r="AL29" i="1"/>
  <c r="AL36" i="1"/>
  <c r="AL44" i="1"/>
  <c r="AL52" i="1"/>
  <c r="AL60" i="1"/>
  <c r="AL68" i="1"/>
  <c r="AL75" i="1"/>
  <c r="AL82" i="1"/>
  <c r="AL90" i="1"/>
  <c r="AL98" i="1"/>
  <c r="AL105" i="1"/>
  <c r="AL113" i="1"/>
  <c r="AL124" i="1"/>
  <c r="AL132" i="1"/>
  <c r="AL142" i="1"/>
  <c r="AL150" i="1"/>
  <c r="AL165" i="1"/>
  <c r="AL172" i="1"/>
  <c r="AL180" i="1"/>
  <c r="AL188" i="1"/>
  <c r="AK196" i="1"/>
  <c r="AL196" i="1" s="1"/>
  <c r="AL203" i="1"/>
  <c r="AL211" i="1"/>
  <c r="AL219" i="1"/>
  <c r="AK238" i="1"/>
  <c r="AL238" i="1" s="1"/>
  <c r="AL243" i="1"/>
  <c r="AK249" i="1"/>
  <c r="AL249" i="1" s="1"/>
  <c r="AL35" i="1"/>
  <c r="AL43" i="1"/>
  <c r="AL51" i="1"/>
  <c r="AL59" i="1"/>
  <c r="AL67" i="1"/>
  <c r="AL74" i="1"/>
  <c r="AL81" i="1"/>
  <c r="AL89" i="1"/>
  <c r="AL97" i="1"/>
  <c r="AL104" i="1"/>
  <c r="AL112" i="1"/>
  <c r="AL123" i="1"/>
  <c r="AL131" i="1"/>
  <c r="AL139" i="1"/>
  <c r="AL149" i="1"/>
  <c r="AK157" i="1"/>
  <c r="AL157" i="1" s="1"/>
  <c r="AL164" i="1"/>
  <c r="AL171" i="1"/>
  <c r="AL179" i="1"/>
  <c r="AL187" i="1"/>
  <c r="AL202" i="1"/>
  <c r="AL210" i="1"/>
  <c r="AK218" i="1"/>
  <c r="AL218" i="1" s="1"/>
  <c r="AK225" i="1"/>
  <c r="AL225" i="1" s="1"/>
  <c r="AK232" i="1"/>
  <c r="AL232" i="1" s="1"/>
  <c r="AK237" i="1"/>
  <c r="AL237" i="1" s="1"/>
  <c r="AK242" i="1"/>
  <c r="AL242" i="1" s="1"/>
  <c r="AL261" i="1"/>
  <c r="AL279" i="1"/>
  <c r="AK285" i="1"/>
  <c r="AL285" i="1" s="1"/>
  <c r="AK289" i="1"/>
  <c r="AL289" i="1" s="1"/>
  <c r="AL294" i="1"/>
  <c r="AK300" i="1"/>
  <c r="AL300" i="1" s="1"/>
  <c r="AK304" i="1"/>
  <c r="AL304" i="1" s="1"/>
  <c r="AK308" i="1"/>
  <c r="AL308" i="1" s="1"/>
  <c r="AL314" i="1"/>
  <c r="AL319" i="1"/>
  <c r="AK324" i="1"/>
  <c r="AL324" i="1" s="1"/>
  <c r="AK328" i="1"/>
  <c r="AL328" i="1" s="1"/>
  <c r="AL333" i="1"/>
  <c r="AL346" i="1"/>
  <c r="AK352" i="1"/>
  <c r="AL352" i="1" s="1"/>
  <c r="AL362" i="1"/>
  <c r="AL366" i="1"/>
  <c r="AL374" i="1"/>
  <c r="AL382" i="1"/>
  <c r="AL408" i="1"/>
  <c r="AL434" i="1"/>
  <c r="AL470" i="1"/>
  <c r="AL488" i="1"/>
  <c r="AL494" i="1"/>
  <c r="AK502" i="1"/>
  <c r="AL502" i="1" s="1"/>
  <c r="AK540" i="1"/>
  <c r="AL540" i="1" s="1"/>
  <c r="AL552" i="1"/>
  <c r="AK560" i="1"/>
  <c r="AL560" i="1" s="1"/>
  <c r="AK566" i="1"/>
  <c r="AL12" i="1"/>
  <c r="AK355" i="1"/>
  <c r="AL355" i="1" s="1"/>
  <c r="AL360" i="1"/>
  <c r="AK401" i="1"/>
  <c r="AL401" i="1" s="1"/>
  <c r="AL425" i="1"/>
  <c r="AK438" i="1"/>
  <c r="AL438" i="1" s="1"/>
  <c r="AK450" i="1"/>
  <c r="AL450" i="1" s="1"/>
  <c r="AL456" i="1"/>
  <c r="AL468" i="1"/>
  <c r="AK514" i="1"/>
  <c r="AL514" i="1" s="1"/>
  <c r="AK722" i="1"/>
  <c r="AL722" i="1" s="1"/>
  <c r="AL785" i="1"/>
  <c r="AL793" i="1"/>
  <c r="AL644" i="1"/>
  <c r="AL677" i="1"/>
  <c r="AK758" i="1"/>
  <c r="AL758" i="1" s="1"/>
  <c r="AK764" i="1"/>
  <c r="AL764" i="1" s="1"/>
  <c r="AL182" i="1"/>
  <c r="AL190" i="1"/>
  <c r="AL197" i="1"/>
  <c r="AL213" i="1"/>
  <c r="AL227" i="1"/>
  <c r="AK234" i="1"/>
  <c r="AL234" i="1" s="1"/>
  <c r="AL240" i="1"/>
  <c r="AK247" i="1"/>
  <c r="AL247" i="1" s="1"/>
  <c r="AK253" i="1"/>
  <c r="AL253" i="1" s="1"/>
  <c r="AL260" i="1"/>
  <c r="AL267" i="1"/>
  <c r="AL273" i="1"/>
  <c r="AL281" i="1"/>
  <c r="AK286" i="1"/>
  <c r="AK290" i="1"/>
  <c r="AL290" i="1" s="1"/>
  <c r="AL296" i="1"/>
  <c r="AK301" i="1"/>
  <c r="AL301" i="1" s="1"/>
  <c r="AK305" i="1"/>
  <c r="AL305" i="1" s="1"/>
  <c r="AK309" i="1"/>
  <c r="AL309" i="1" s="1"/>
  <c r="AK321" i="1"/>
  <c r="AL321" i="1" s="1"/>
  <c r="AK325" i="1"/>
  <c r="AL325" i="1" s="1"/>
  <c r="AK329" i="1"/>
  <c r="AL329" i="1" s="1"/>
  <c r="AL335" i="1"/>
  <c r="AL342" i="1"/>
  <c r="AL348" i="1"/>
  <c r="AK353" i="1"/>
  <c r="AL353" i="1" s="1"/>
  <c r="AL357" i="1"/>
  <c r="AL364" i="1"/>
  <c r="AL368" i="1"/>
  <c r="AL376" i="1"/>
  <c r="AK424" i="1"/>
  <c r="AL424" i="1" s="1"/>
  <c r="AL430" i="1"/>
  <c r="AK449" i="1"/>
  <c r="AL449" i="1" s="1"/>
  <c r="AL466" i="1"/>
  <c r="AL481" i="1"/>
  <c r="AK486" i="1"/>
  <c r="AL486" i="1" s="1"/>
  <c r="AK492" i="1"/>
  <c r="AL492" i="1" s="1"/>
  <c r="AL506" i="1"/>
  <c r="AL513" i="1"/>
  <c r="AK545" i="1"/>
  <c r="AL545" i="1" s="1"/>
  <c r="AK716" i="1"/>
  <c r="AL716" i="1" s="1"/>
  <c r="AL788" i="1"/>
  <c r="AL189" i="1"/>
  <c r="AL204" i="1"/>
  <c r="AL212" i="1"/>
  <c r="AK220" i="1"/>
  <c r="AL220" i="1" s="1"/>
  <c r="AL226" i="1"/>
  <c r="AK233" i="1"/>
  <c r="AL233" i="1" s="1"/>
  <c r="AK239" i="1"/>
  <c r="AL239" i="1" s="1"/>
  <c r="AK246" i="1"/>
  <c r="AL246" i="1" s="1"/>
  <c r="AL252" i="1"/>
  <c r="AL259" i="1"/>
  <c r="AK266" i="1"/>
  <c r="AL266" i="1" s="1"/>
  <c r="AK272" i="1"/>
  <c r="AL272" i="1" s="1"/>
  <c r="AL280" i="1"/>
  <c r="AL295" i="1"/>
  <c r="AK315" i="1"/>
  <c r="AL315" i="1" s="1"/>
  <c r="AL320" i="1"/>
  <c r="AL334" i="1"/>
  <c r="AL341" i="1"/>
  <c r="AL347" i="1"/>
  <c r="AL363" i="1"/>
  <c r="AK398" i="1"/>
  <c r="AL398" i="1" s="1"/>
  <c r="AL410" i="1"/>
  <c r="AK436" i="1"/>
  <c r="AL436" i="1" s="1"/>
  <c r="AL442" i="1"/>
  <c r="AK454" i="1"/>
  <c r="AL454" i="1" s="1"/>
  <c r="AL460" i="1"/>
  <c r="AK473" i="1"/>
  <c r="AL473" i="1" s="1"/>
  <c r="AL480" i="1"/>
  <c r="AK586" i="1"/>
  <c r="AL586" i="1" s="1"/>
  <c r="AK596" i="1"/>
  <c r="AL596" i="1" s="1"/>
  <c r="AK602" i="1"/>
  <c r="AL602" i="1" s="1"/>
  <c r="AL637" i="1"/>
  <c r="AL681" i="1"/>
  <c r="AL688" i="1"/>
  <c r="AK701" i="1"/>
  <c r="AL701" i="1" s="1"/>
  <c r="AK740" i="1"/>
  <c r="AL740" i="1" s="1"/>
  <c r="AL750" i="1"/>
  <c r="AL564" i="1"/>
  <c r="AL601" i="1"/>
  <c r="AL614" i="1"/>
  <c r="AK617" i="1"/>
  <c r="AL617" i="1" s="1"/>
  <c r="AK621" i="1"/>
  <c r="AL621" i="1" s="1"/>
  <c r="AK625" i="1"/>
  <c r="AL625" i="1" s="1"/>
  <c r="AK629" i="1"/>
  <c r="AL629" i="1" s="1"/>
  <c r="AK634" i="1"/>
  <c r="AL634" i="1" s="1"/>
  <c r="AL636" i="1"/>
  <c r="AL663" i="1"/>
  <c r="AL673" i="1"/>
  <c r="AL384" i="1"/>
  <c r="AL392" i="1"/>
  <c r="AK418" i="1"/>
  <c r="AL418" i="1" s="1"/>
  <c r="AL432" i="1"/>
  <c r="AK446" i="1"/>
  <c r="AK457" i="1"/>
  <c r="AL457" i="1" s="1"/>
  <c r="AL476" i="1"/>
  <c r="AL489" i="1"/>
  <c r="AL510" i="1"/>
  <c r="AK516" i="1"/>
  <c r="AL516" i="1" s="1"/>
  <c r="AK532" i="1"/>
  <c r="AL532" i="1" s="1"/>
  <c r="AK537" i="1"/>
  <c r="AL537" i="1" s="1"/>
  <c r="AL542" i="1"/>
  <c r="AL569" i="1"/>
  <c r="AK580" i="1"/>
  <c r="AL580" i="1" s="1"/>
  <c r="AK585" i="1"/>
  <c r="AL585" i="1" s="1"/>
  <c r="AK590" i="1"/>
  <c r="AL590" i="1" s="1"/>
  <c r="AL600" i="1"/>
  <c r="AK603" i="1"/>
  <c r="AL603" i="1" s="1"/>
  <c r="AK607" i="1"/>
  <c r="AK611" i="1"/>
  <c r="AL611" i="1" s="1"/>
  <c r="AK639" i="1"/>
  <c r="AL639" i="1" s="1"/>
  <c r="AK643" i="1"/>
  <c r="AL643" i="1" s="1"/>
  <c r="AK648" i="1"/>
  <c r="AL648" i="1" s="1"/>
  <c r="AK652" i="1"/>
  <c r="AL652" i="1" s="1"/>
  <c r="AK656" i="1"/>
  <c r="AL656" i="1" s="1"/>
  <c r="AK660" i="1"/>
  <c r="AL660" i="1" s="1"/>
  <c r="AL662" i="1"/>
  <c r="AK670" i="1"/>
  <c r="AL670" i="1" s="1"/>
  <c r="AL672" i="1"/>
  <c r="AL679" i="1"/>
  <c r="AK694" i="1"/>
  <c r="AL694" i="1" s="1"/>
  <c r="AK700" i="1"/>
  <c r="AL700" i="1" s="1"/>
  <c r="AK706" i="1"/>
  <c r="AL706" i="1" s="1"/>
  <c r="AK734" i="1"/>
  <c r="AL734" i="1" s="1"/>
  <c r="AK757" i="1"/>
  <c r="AL757" i="1" s="1"/>
  <c r="AL768" i="1"/>
  <c r="AK774" i="1"/>
  <c r="AL774" i="1" s="1"/>
  <c r="AL791" i="1"/>
  <c r="AL787" i="1"/>
  <c r="AL394" i="1"/>
  <c r="AL406" i="1"/>
  <c r="AK414" i="1"/>
  <c r="AL414" i="1" s="1"/>
  <c r="AL441" i="1"/>
  <c r="AK448" i="1"/>
  <c r="AL448" i="1" s="1"/>
  <c r="AK465" i="1"/>
  <c r="AL465" i="1" s="1"/>
  <c r="AL472" i="1"/>
  <c r="AL498" i="1"/>
  <c r="AL505" i="1"/>
  <c r="AL518" i="1"/>
  <c r="AK524" i="1"/>
  <c r="AL524" i="1" s="1"/>
  <c r="AK529" i="1"/>
  <c r="AL529" i="1" s="1"/>
  <c r="AK534" i="1"/>
  <c r="AL534" i="1" s="1"/>
  <c r="AL550" i="1"/>
  <c r="AL558" i="1"/>
  <c r="AK572" i="1"/>
  <c r="AL572" i="1" s="1"/>
  <c r="AK577" i="1"/>
  <c r="AL577" i="1" s="1"/>
  <c r="AK582" i="1"/>
  <c r="AL582" i="1" s="1"/>
  <c r="AK592" i="1"/>
  <c r="AL592" i="1" s="1"/>
  <c r="AL638" i="1"/>
  <c r="AL682" i="1"/>
  <c r="AL696" i="1"/>
  <c r="AK698" i="1"/>
  <c r="AL698" i="1" s="1"/>
  <c r="AK726" i="1"/>
  <c r="AL726" i="1" s="1"/>
  <c r="AL736" i="1"/>
  <c r="AK742" i="1"/>
  <c r="AL742" i="1" s="1"/>
  <c r="AK748" i="1"/>
  <c r="AL748" i="1" s="1"/>
  <c r="AK776" i="1"/>
  <c r="AL776" i="1" s="1"/>
  <c r="AL786" i="1"/>
  <c r="AL794" i="1"/>
  <c r="AL286" i="1"/>
  <c r="AL404" i="1"/>
  <c r="AK605" i="1"/>
  <c r="AL605" i="1" s="1"/>
  <c r="AK654" i="1"/>
  <c r="AL654" i="1" s="1"/>
  <c r="AK658" i="1"/>
  <c r="AL658" i="1" s="1"/>
  <c r="AK668" i="1"/>
  <c r="AL668" i="1" s="1"/>
  <c r="AL417" i="1"/>
  <c r="AL372" i="1"/>
  <c r="AL380" i="1"/>
  <c r="AL388" i="1"/>
  <c r="AL396" i="1"/>
  <c r="AL412" i="1"/>
  <c r="AL607" i="1"/>
  <c r="AK609" i="1"/>
  <c r="AL609" i="1" s="1"/>
  <c r="AK631" i="1"/>
  <c r="AL631" i="1" s="1"/>
  <c r="AK641" i="1"/>
  <c r="AL641" i="1" s="1"/>
  <c r="AK646" i="1"/>
  <c r="AL646" i="1" s="1"/>
  <c r="AK650" i="1"/>
  <c r="AL650" i="1" s="1"/>
  <c r="AL371" i="1"/>
  <c r="AL379" i="1"/>
  <c r="AL387" i="1"/>
  <c r="AL403" i="1"/>
  <c r="AL419" i="1"/>
  <c r="AL435" i="1"/>
  <c r="AL443" i="1"/>
  <c r="AL459" i="1"/>
  <c r="AL467" i="1"/>
  <c r="AL483" i="1"/>
  <c r="AL491" i="1"/>
  <c r="AL499" i="1"/>
  <c r="AL507" i="1"/>
  <c r="AL523" i="1"/>
  <c r="AL555" i="1"/>
  <c r="AL563" i="1"/>
  <c r="AL579" i="1"/>
  <c r="AK618" i="1"/>
  <c r="AL618" i="1" s="1"/>
  <c r="AK622" i="1"/>
  <c r="AL622" i="1" s="1"/>
  <c r="AL624" i="1"/>
  <c r="AK626" i="1"/>
  <c r="AL626" i="1" s="1"/>
  <c r="AK635" i="1"/>
  <c r="AL635" i="1" s="1"/>
  <c r="AL367" i="1"/>
  <c r="AL375" i="1"/>
  <c r="AL383" i="1"/>
  <c r="AL415" i="1"/>
  <c r="AL439" i="1"/>
  <c r="AL447" i="1"/>
  <c r="AL455" i="1"/>
  <c r="AL463" i="1"/>
  <c r="AL471" i="1"/>
  <c r="AL479" i="1"/>
  <c r="AL487" i="1"/>
  <c r="AL495" i="1"/>
  <c r="AL503" i="1"/>
  <c r="AL527" i="1"/>
  <c r="AL543" i="1"/>
  <c r="AL559" i="1"/>
  <c r="AL567" i="1"/>
  <c r="AL591" i="1"/>
  <c r="AL446" i="1"/>
  <c r="AL566" i="1"/>
  <c r="AL604" i="1"/>
  <c r="AK606" i="1"/>
  <c r="AL606" i="1" s="1"/>
  <c r="AK610" i="1"/>
  <c r="AL610" i="1" s="1"/>
  <c r="AL612" i="1"/>
  <c r="AK632" i="1"/>
  <c r="AL632" i="1" s="1"/>
  <c r="AK642" i="1"/>
  <c r="AL642" i="1" s="1"/>
  <c r="AK647" i="1"/>
  <c r="AL647" i="1" s="1"/>
  <c r="AK651" i="1"/>
  <c r="AL651" i="1" s="1"/>
  <c r="AK655" i="1"/>
  <c r="AL655" i="1" s="1"/>
  <c r="AL657" i="1"/>
  <c r="AK659" i="1"/>
  <c r="AL659" i="1" s="1"/>
  <c r="AK664" i="1"/>
  <c r="AL664" i="1" s="1"/>
  <c r="AL667" i="1"/>
  <c r="AK669" i="1"/>
  <c r="AL669" i="1" s="1"/>
  <c r="AL671" i="1"/>
  <c r="AK674" i="1"/>
  <c r="AL674" i="1" s="1"/>
  <c r="AL365" i="1"/>
  <c r="AL373" i="1"/>
  <c r="AL381" i="1"/>
  <c r="AL389" i="1"/>
  <c r="AL413" i="1"/>
  <c r="AL421" i="1"/>
  <c r="AL437" i="1"/>
  <c r="AL445" i="1"/>
  <c r="AL453" i="1"/>
  <c r="AL469" i="1"/>
  <c r="AL477" i="1"/>
  <c r="AL493" i="1"/>
  <c r="AL501" i="1"/>
  <c r="AL509" i="1"/>
  <c r="AL517" i="1"/>
  <c r="AL525" i="1"/>
  <c r="AL533" i="1"/>
  <c r="AL541" i="1"/>
  <c r="AK619" i="1"/>
  <c r="AL619" i="1" s="1"/>
  <c r="AK623" i="1"/>
  <c r="AL623" i="1" s="1"/>
  <c r="AK627" i="1"/>
  <c r="AL627" i="1" s="1"/>
  <c r="AL728" i="1"/>
  <c r="AL687" i="1"/>
  <c r="AL695" i="1"/>
  <c r="AL735" i="1"/>
  <c r="AL743" i="1"/>
  <c r="AL751" i="1"/>
  <c r="AL686" i="1"/>
  <c r="AL741" i="1"/>
  <c r="AL772" i="1"/>
  <c r="AL691" i="1"/>
  <c r="AL715" i="1"/>
  <c r="AL771" i="1"/>
  <c r="AL690" i="1"/>
  <c r="AL714" i="1"/>
  <c r="AL738" i="1"/>
  <c r="AL746" i="1"/>
  <c r="AL770" i="1"/>
  <c r="AL689" i="1"/>
  <c r="AL729" i="1"/>
  <c r="AJ5" i="1" l="1"/>
  <c r="AI5" i="1"/>
  <c r="AH5" i="1"/>
  <c r="AG5" i="1"/>
  <c r="AF5" i="1"/>
  <c r="AE5" i="1"/>
  <c r="AD5" i="1"/>
  <c r="AK5" i="1" s="1"/>
  <c r="AB5" i="1"/>
  <c r="AA5" i="1"/>
  <c r="Z5" i="1"/>
  <c r="Y5" i="1"/>
  <c r="W5" i="1"/>
  <c r="V5" i="1"/>
  <c r="U5" i="1"/>
  <c r="T5" i="1"/>
  <c r="S5" i="1"/>
  <c r="R5" i="1"/>
  <c r="Q5" i="1"/>
  <c r="P5" i="1"/>
  <c r="O5" i="1"/>
  <c r="AI4" i="1"/>
  <c r="AD4" i="1"/>
  <c r="AH4" i="1"/>
  <c r="AF4" i="1"/>
  <c r="AB4" i="1"/>
  <c r="AE4" i="1"/>
  <c r="N4" i="1"/>
  <c r="N2" i="1"/>
  <c r="AA4" i="1"/>
  <c r="Y4" i="1"/>
  <c r="W4" i="1"/>
  <c r="Z4" i="1"/>
  <c r="V4" i="1"/>
  <c r="U4" i="1"/>
  <c r="P4" i="1"/>
  <c r="T4" i="1"/>
  <c r="S4" i="1"/>
  <c r="R4" i="1"/>
  <c r="Q4" i="1"/>
  <c r="O4" i="1"/>
  <c r="AJ4" i="1"/>
  <c r="AG4" i="1"/>
  <c r="AK3" i="1"/>
  <c r="N3" i="1"/>
  <c r="AL2" i="1"/>
  <c r="AA5" i="2"/>
  <c r="Z5" i="2"/>
  <c r="Y5" i="2"/>
  <c r="AB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C5" i="2"/>
  <c r="AA4" i="2"/>
  <c r="Z4" i="2"/>
  <c r="Y4" i="2"/>
  <c r="X4" i="2"/>
  <c r="W4" i="2"/>
  <c r="V4" i="2"/>
  <c r="AB4" i="2"/>
  <c r="U4" i="2"/>
  <c r="T4" i="2"/>
  <c r="S4" i="2"/>
  <c r="R4" i="2"/>
  <c r="Q4" i="2"/>
  <c r="P4" i="2"/>
  <c r="O4" i="2"/>
  <c r="N4" i="2"/>
  <c r="M4" i="2"/>
  <c r="AC4" i="2"/>
  <c r="L4" i="2"/>
  <c r="K4" i="2"/>
  <c r="J4" i="2"/>
  <c r="AB3" i="2"/>
  <c r="J3" i="2"/>
  <c r="AC2" i="2"/>
  <c r="J2" i="2"/>
  <c r="AK4" i="1" l="1"/>
  <c r="AL4" i="1" s="1"/>
  <c r="AL5" i="1"/>
</calcChain>
</file>

<file path=xl/sharedStrings.xml><?xml version="1.0" encoding="utf-8"?>
<sst xmlns="http://schemas.openxmlformats.org/spreadsheetml/2006/main" count="2864" uniqueCount="1445">
  <si>
    <t>Number</t>
  </si>
  <si>
    <t>Denom</t>
  </si>
  <si>
    <t>Color</t>
  </si>
  <si>
    <t>Unused</t>
  </si>
  <si>
    <t>Used</t>
  </si>
  <si>
    <t>Perf</t>
  </si>
  <si>
    <t>Type</t>
  </si>
  <si>
    <t>Name</t>
  </si>
  <si>
    <t>Year</t>
  </si>
  <si>
    <t>UnusedValue</t>
  </si>
  <si>
    <t>UsedValue</t>
  </si>
  <si>
    <t>1</t>
  </si>
  <si>
    <t>2</t>
  </si>
  <si>
    <t>Washington</t>
  </si>
  <si>
    <t>3</t>
  </si>
  <si>
    <t>4</t>
  </si>
  <si>
    <t>5</t>
  </si>
  <si>
    <t>blue</t>
  </si>
  <si>
    <t>6</t>
  </si>
  <si>
    <t>19</t>
  </si>
  <si>
    <t>21</t>
  </si>
  <si>
    <t>black</t>
  </si>
  <si>
    <t>40</t>
  </si>
  <si>
    <t>45</t>
  </si>
  <si>
    <t>1861-62</t>
  </si>
  <si>
    <t>1861-66</t>
  </si>
  <si>
    <t>red</t>
  </si>
  <si>
    <t>1870-71</t>
  </si>
  <si>
    <t>1881-82</t>
  </si>
  <si>
    <t>1890-93</t>
  </si>
  <si>
    <t>$1</t>
  </si>
  <si>
    <t>$2</t>
  </si>
  <si>
    <t>$5</t>
  </si>
  <si>
    <t>Madison</t>
  </si>
  <si>
    <t>1902-03</t>
  </si>
  <si>
    <t>1906-08</t>
  </si>
  <si>
    <t>pair</t>
  </si>
  <si>
    <t>1908-09</t>
  </si>
  <si>
    <t>1908-10</t>
  </si>
  <si>
    <t>1910-11</t>
  </si>
  <si>
    <t>h10</t>
  </si>
  <si>
    <t>v10</t>
  </si>
  <si>
    <t>1922-25</t>
  </si>
  <si>
    <t>Bison</t>
  </si>
  <si>
    <t>1923-26</t>
  </si>
  <si>
    <t>1923-29</t>
  </si>
  <si>
    <t>souv sheet</t>
  </si>
  <si>
    <t>1926-29</t>
  </si>
  <si>
    <t>Red Cross</t>
  </si>
  <si>
    <t>Yorktown</t>
  </si>
  <si>
    <t>Grand Canyon</t>
  </si>
  <si>
    <t>Rhode Island</t>
  </si>
  <si>
    <t>Hawaii</t>
  </si>
  <si>
    <t>Alaska</t>
  </si>
  <si>
    <t>Johnson</t>
  </si>
  <si>
    <t>Constitution</t>
  </si>
  <si>
    <t>Adams</t>
  </si>
  <si>
    <t>Remington</t>
  </si>
  <si>
    <t>Inventors</t>
  </si>
  <si>
    <t>Howe</t>
  </si>
  <si>
    <t>Idaho</t>
  </si>
  <si>
    <t>Wyoming</t>
  </si>
  <si>
    <t>Vermont</t>
  </si>
  <si>
    <t>Roosevelt</t>
  </si>
  <si>
    <t>Texas</t>
  </si>
  <si>
    <t>White</t>
  </si>
  <si>
    <t>Supreme Court</t>
  </si>
  <si>
    <t>Liberty</t>
  </si>
  <si>
    <t>New Hampshire</t>
  </si>
  <si>
    <t>Winter Olympics</t>
  </si>
  <si>
    <t>Mercury</t>
  </si>
  <si>
    <t>Girl Scouts</t>
  </si>
  <si>
    <t>Flag</t>
  </si>
  <si>
    <t>Christmas</t>
  </si>
  <si>
    <t>New Jersey</t>
  </si>
  <si>
    <t>Poinsettia</t>
  </si>
  <si>
    <t>New Orleans</t>
  </si>
  <si>
    <t>Fitness</t>
  </si>
  <si>
    <t>Moore</t>
  </si>
  <si>
    <t>Savings Bonds</t>
  </si>
  <si>
    <t>Cassatt</t>
  </si>
  <si>
    <t>block 4</t>
  </si>
  <si>
    <t>Eisenhower</t>
  </si>
  <si>
    <t>precancel</t>
  </si>
  <si>
    <t>Canoe</t>
  </si>
  <si>
    <t>Wildlife</t>
  </si>
  <si>
    <t>booklet</t>
  </si>
  <si>
    <t>Space</t>
  </si>
  <si>
    <t>Olympics</t>
  </si>
  <si>
    <t>Love</t>
  </si>
  <si>
    <t>Madonna</t>
  </si>
  <si>
    <t>Sleigh</t>
  </si>
  <si>
    <t>(10)</t>
  </si>
  <si>
    <t>8.4</t>
  </si>
  <si>
    <t>Delaware</t>
  </si>
  <si>
    <t>Pennsylvania</t>
  </si>
  <si>
    <t>Georgia</t>
  </si>
  <si>
    <t>Connecticut</t>
  </si>
  <si>
    <t>Massachusetts</t>
  </si>
  <si>
    <t>Maryland</t>
  </si>
  <si>
    <t>South Carolina</t>
  </si>
  <si>
    <t>Virginia</t>
  </si>
  <si>
    <t>New York</t>
  </si>
  <si>
    <t>North Carolina</t>
  </si>
  <si>
    <t>Arkansas</t>
  </si>
  <si>
    <t>Michigan</t>
  </si>
  <si>
    <t>North Dakota</t>
  </si>
  <si>
    <t>South Dakota</t>
  </si>
  <si>
    <t>Montana</t>
  </si>
  <si>
    <t>Architecture</t>
  </si>
  <si>
    <t>Jones</t>
  </si>
  <si>
    <t>Santa</t>
  </si>
  <si>
    <t>Vietnam Vets</t>
  </si>
  <si>
    <t>Bighorn Sheep</t>
  </si>
  <si>
    <t>Elk</t>
  </si>
  <si>
    <t>Moose</t>
  </si>
  <si>
    <t>Deer</t>
  </si>
  <si>
    <t>******</t>
  </si>
  <si>
    <t>Star Trek - IKS Gorkon (IKS)/Klingon Empire</t>
  </si>
  <si>
    <t>IKS</t>
  </si>
  <si>
    <t>Title</t>
  </si>
  <si>
    <t>In Collection</t>
  </si>
  <si>
    <t># Copies</t>
  </si>
  <si>
    <t>Month</t>
  </si>
  <si>
    <t xml:space="preserve">Book # / Code </t>
  </si>
  <si>
    <t>Publisher</t>
  </si>
  <si>
    <t>Author</t>
  </si>
  <si>
    <t>Comments</t>
  </si>
  <si>
    <t>Row</t>
  </si>
  <si>
    <t>IKS Gorkon - A Good Day to Die</t>
  </si>
  <si>
    <t>Y</t>
  </si>
  <si>
    <t>IKS1</t>
  </si>
  <si>
    <t>Keith R. DeCandido</t>
  </si>
  <si>
    <t>IKS Gorkon - Honor Bound</t>
  </si>
  <si>
    <t>IKS2</t>
  </si>
  <si>
    <t>U.S. Stamps</t>
  </si>
  <si>
    <t>USA</t>
  </si>
  <si>
    <t>Start</t>
  </si>
  <si>
    <t>End</t>
  </si>
  <si>
    <t>1908</t>
  </si>
  <si>
    <t>1910</t>
  </si>
  <si>
    <t>1926</t>
  </si>
  <si>
    <t>1903</t>
  </si>
  <si>
    <t>1909</t>
  </si>
  <si>
    <t>1911</t>
  </si>
  <si>
    <t>1925</t>
  </si>
  <si>
    <t>1929</t>
  </si>
  <si>
    <t>ItemInstances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</si>
  <si>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</si>
  <si>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</si>
  <si>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</si>
  <si>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</si>
  <si>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</si>
  <si>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</si>
  <si>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</si>
  <si>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</si>
  <si>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</si>
  <si>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22</t>
  </si>
  <si>
    <t>23</t>
  </si>
  <si>
    <t>25</t>
  </si>
  <si>
    <t>28</t>
  </si>
  <si>
    <t>29</t>
  </si>
  <si>
    <t>30</t>
  </si>
  <si>
    <t>35</t>
  </si>
  <si>
    <t>56</t>
  </si>
  <si>
    <t>65</t>
  </si>
  <si>
    <t>90</t>
  </si>
  <si>
    <t xml:space="preserve"> </t>
  </si>
  <si>
    <t>12.5</t>
  </si>
  <si>
    <t>1897</t>
  </si>
  <si>
    <t>1897A</t>
  </si>
  <si>
    <t>1898</t>
  </si>
  <si>
    <t>1898A</t>
  </si>
  <si>
    <t>1898Ab</t>
  </si>
  <si>
    <t>1899</t>
  </si>
  <si>
    <t>1900</t>
  </si>
  <si>
    <t>1900a</t>
  </si>
  <si>
    <t>1901</t>
  </si>
  <si>
    <t>1901a</t>
  </si>
  <si>
    <t>1902</t>
  </si>
  <si>
    <t>1902a</t>
  </si>
  <si>
    <t>1903a</t>
  </si>
  <si>
    <t>1904</t>
  </si>
  <si>
    <t>1904a</t>
  </si>
  <si>
    <t>1905</t>
  </si>
  <si>
    <t>1905a</t>
  </si>
  <si>
    <t>1906</t>
  </si>
  <si>
    <t>1906a</t>
  </si>
  <si>
    <t>1907</t>
  </si>
  <si>
    <t>1912</t>
  </si>
  <si>
    <t>1913</t>
  </si>
  <si>
    <t>1914</t>
  </si>
  <si>
    <t>1915</t>
  </si>
  <si>
    <t>1916</t>
  </si>
  <si>
    <t>1917</t>
  </si>
  <si>
    <t>1918</t>
  </si>
  <si>
    <t>1919</t>
  </si>
  <si>
    <t>1919a</t>
  </si>
  <si>
    <t>1920</t>
  </si>
  <si>
    <t>1921</t>
  </si>
  <si>
    <t>1922</t>
  </si>
  <si>
    <t>1923</t>
  </si>
  <si>
    <t>1924</t>
  </si>
  <si>
    <t>1924a</t>
  </si>
  <si>
    <t>1927</t>
  </si>
  <si>
    <t>1928</t>
  </si>
  <si>
    <t>1930</t>
  </si>
  <si>
    <t>1931</t>
  </si>
  <si>
    <t>1931a</t>
  </si>
  <si>
    <t>1932</t>
  </si>
  <si>
    <t>1933</t>
  </si>
  <si>
    <t>1934</t>
  </si>
  <si>
    <t>1935</t>
  </si>
  <si>
    <t>1936</t>
  </si>
  <si>
    <t>1937</t>
  </si>
  <si>
    <t>1938</t>
  </si>
  <si>
    <t>1938a</t>
  </si>
  <si>
    <t>1939</t>
  </si>
  <si>
    <t>1940</t>
  </si>
  <si>
    <t>1941</t>
  </si>
  <si>
    <t>1942</t>
  </si>
  <si>
    <t>1943</t>
  </si>
  <si>
    <t>1944</t>
  </si>
  <si>
    <t>1945</t>
  </si>
  <si>
    <t>1945a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</si>
  <si>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</si>
  <si>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</si>
  <si>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</si>
  <si>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</si>
  <si>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</si>
  <si>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</si>
  <si>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</si>
  <si>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</si>
  <si>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</si>
  <si>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</si>
  <si>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</si>
  <si>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</si>
  <si>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</si>
  <si>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</si>
  <si>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</si>
  <si>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</si>
  <si>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</si>
  <si>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</si>
  <si>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</si>
  <si>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</si>
  <si>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</si>
  <si>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</si>
  <si>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</si>
  <si>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</si>
  <si>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</si>
  <si>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</si>
  <si>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</si>
  <si>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</si>
  <si>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</si>
  <si>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</si>
  <si>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</si>
  <si>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</si>
  <si>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</si>
  <si>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</si>
  <si>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</si>
  <si>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</si>
  <si>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</si>
  <si>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</si>
  <si>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</si>
  <si>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</si>
  <si>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</si>
  <si>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</si>
  <si>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</si>
  <si>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</si>
  <si>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</si>
  <si>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</si>
  <si>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</si>
  <si>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</si>
  <si>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</si>
  <si>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</si>
  <si>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</si>
  <si>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</si>
  <si>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</si>
  <si>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</si>
  <si>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</si>
  <si>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</si>
  <si>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</si>
  <si>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2002b</t>
  </si>
  <si>
    <t>2003</t>
  </si>
  <si>
    <t>2004</t>
  </si>
  <si>
    <t>2005</t>
  </si>
  <si>
    <t>2006</t>
  </si>
  <si>
    <t>2007</t>
  </si>
  <si>
    <t>2008</t>
  </si>
  <si>
    <t>2009</t>
  </si>
  <si>
    <t>2009a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</si>
  <si>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</si>
  <si>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</si>
  <si>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</si>
  <si>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</si>
  <si>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</si>
  <si>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</si>
  <si>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</si>
  <si>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</si>
  <si>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</si>
  <si>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</si>
  <si>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</si>
  <si>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</si>
  <si>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</si>
  <si>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2022a</t>
  </si>
  <si>
    <t>2023</t>
  </si>
  <si>
    <t>2024</t>
  </si>
  <si>
    <t>2025</t>
  </si>
  <si>
    <t>2026</t>
  </si>
  <si>
    <t>2027</t>
  </si>
  <si>
    <t>2028</t>
  </si>
  <si>
    <t>2029</t>
  </si>
  <si>
    <t>2030</t>
  </si>
  <si>
    <t>2030a</t>
  </si>
  <si>
    <t>2031</t>
  </si>
  <si>
    <t>2032</t>
  </si>
  <si>
    <t>2033</t>
  </si>
  <si>
    <t>2034</t>
  </si>
  <si>
    <t>2035</t>
  </si>
  <si>
    <t>2035a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</si>
  <si>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</si>
  <si>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</si>
  <si>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</si>
  <si>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</si>
  <si>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</si>
  <si>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</si>
  <si>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</si>
  <si>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</si>
  <si>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</si>
  <si>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</si>
  <si>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</si>
  <si>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</si>
  <si>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</si>
  <si>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</si>
  <si>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</si>
  <si>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</si>
  <si>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2051a</t>
  </si>
  <si>
    <t>2052</t>
  </si>
  <si>
    <t>2053</t>
  </si>
  <si>
    <t>2054</t>
  </si>
  <si>
    <t>2055</t>
  </si>
  <si>
    <t>2056</t>
  </si>
  <si>
    <t>2057</t>
  </si>
  <si>
    <t>2058</t>
  </si>
  <si>
    <t>2058a</t>
  </si>
  <si>
    <t>2059</t>
  </si>
  <si>
    <t>2060</t>
  </si>
  <si>
    <t>2061</t>
  </si>
  <si>
    <t>2062</t>
  </si>
  <si>
    <t>2062a</t>
  </si>
  <si>
    <t>2063</t>
  </si>
  <si>
    <t>2064</t>
  </si>
  <si>
    <t>2065</t>
  </si>
  <si>
    <t>2066</t>
  </si>
  <si>
    <t>2067</t>
  </si>
  <si>
    <t>2068</t>
  </si>
  <si>
    <t>2069</t>
  </si>
  <si>
    <t>2070</t>
  </si>
  <si>
    <t>2070a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</si>
  <si>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</si>
  <si>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</si>
  <si>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</si>
  <si>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</si>
  <si>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</si>
  <si>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</si>
  <si>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</si>
  <si>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</si>
  <si>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</si>
  <si>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2079a</t>
  </si>
  <si>
    <t>2080</t>
  </si>
  <si>
    <t>2081</t>
  </si>
  <si>
    <t>2082</t>
  </si>
  <si>
    <t>2083</t>
  </si>
  <si>
    <t>2084</t>
  </si>
  <si>
    <t>2085</t>
  </si>
  <si>
    <t>2085a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</si>
  <si>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</si>
  <si>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</si>
  <si>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</si>
  <si>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</si>
  <si>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</si>
  <si>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</si>
  <si>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</si>
  <si>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</si>
  <si>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</si>
  <si>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</si>
  <si>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</si>
  <si>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</si>
  <si>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</si>
  <si>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</si>
  <si>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</si>
  <si>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</si>
  <si>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2101a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</si>
  <si>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</si>
  <si>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</si>
  <si>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</si>
  <si>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</si>
  <si>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</si>
  <si>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</si>
  <si>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</si>
  <si>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</si>
  <si>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</si>
  <si>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</si>
  <si>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</si>
  <si>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</si>
  <si>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</si>
  <si>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</si>
  <si>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</si>
  <si>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</si>
  <si>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</si>
  <si>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</si>
  <si>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</si>
  <si>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</si>
  <si>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2121a</t>
  </si>
  <si>
    <t>2122</t>
  </si>
  <si>
    <t>2123</t>
  </si>
  <si>
    <t>2123a</t>
  </si>
  <si>
    <t>2124</t>
  </si>
  <si>
    <t>2124a</t>
  </si>
  <si>
    <t>2125</t>
  </si>
  <si>
    <t>2125a</t>
  </si>
  <si>
    <t>2126</t>
  </si>
  <si>
    <t>2126a</t>
  </si>
  <si>
    <t>2127</t>
  </si>
  <si>
    <t>2127a</t>
  </si>
  <si>
    <t>2128</t>
  </si>
  <si>
    <t>2128a</t>
  </si>
  <si>
    <t>2129</t>
  </si>
  <si>
    <t>2129a</t>
  </si>
  <si>
    <t>2130</t>
  </si>
  <si>
    <t>2130a</t>
  </si>
  <si>
    <t>2131</t>
  </si>
  <si>
    <t>2132</t>
  </si>
  <si>
    <t>2132a</t>
  </si>
  <si>
    <t>2133</t>
  </si>
  <si>
    <t>2133a</t>
  </si>
  <si>
    <t>2134</t>
  </si>
  <si>
    <t>2135</t>
  </si>
  <si>
    <t>2136</t>
  </si>
  <si>
    <t>2137</t>
  </si>
  <si>
    <t>2138</t>
  </si>
  <si>
    <t>2139</t>
  </si>
  <si>
    <t>2140</t>
  </si>
  <si>
    <t>2141</t>
  </si>
  <si>
    <t>2141a</t>
  </si>
  <si>
    <t>2142</t>
  </si>
  <si>
    <t>2143</t>
  </si>
  <si>
    <t>2144</t>
  </si>
  <si>
    <t>2145</t>
  </si>
  <si>
    <t>2146</t>
  </si>
  <si>
    <t>2147</t>
  </si>
  <si>
    <t>2149</t>
  </si>
  <si>
    <t>2150</t>
  </si>
  <si>
    <t>2152</t>
  </si>
  <si>
    <t>2153</t>
  </si>
  <si>
    <t>2154</t>
  </si>
  <si>
    <t>2155</t>
  </si>
  <si>
    <t>2156</t>
  </si>
  <si>
    <t>2157</t>
  </si>
  <si>
    <t>2158</t>
  </si>
  <si>
    <t>2158a</t>
  </si>
  <si>
    <t>2159</t>
  </si>
  <si>
    <t>2160</t>
  </si>
  <si>
    <t>2161</t>
  </si>
  <si>
    <t>2162</t>
  </si>
  <si>
    <t>2163</t>
  </si>
  <si>
    <t>2163a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</si>
  <si>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</si>
  <si>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</si>
  <si>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</si>
  <si>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</si>
  <si>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</si>
  <si>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</si>
  <si>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</si>
  <si>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</si>
  <si>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</si>
  <si>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</si>
  <si>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2176</t>
  </si>
  <si>
    <t>2177</t>
  </si>
  <si>
    <t>2178</t>
  </si>
  <si>
    <t>2179</t>
  </si>
  <si>
    <t>2180</t>
  </si>
  <si>
    <t>2182</t>
  </si>
  <si>
    <t>2183</t>
  </si>
  <si>
    <t>2184</t>
  </si>
  <si>
    <t>2185</t>
  </si>
  <si>
    <t>2186</t>
  </si>
  <si>
    <t>2188</t>
  </si>
  <si>
    <t>2190</t>
  </si>
  <si>
    <t>2191</t>
  </si>
  <si>
    <t>2192</t>
  </si>
  <si>
    <t>2194</t>
  </si>
  <si>
    <t>2194A</t>
  </si>
  <si>
    <t>2195</t>
  </si>
  <si>
    <t>2196</t>
  </si>
  <si>
    <t>2197</t>
  </si>
  <si>
    <t>2198</t>
  </si>
  <si>
    <t>2199</t>
  </si>
  <si>
    <t>2200</t>
  </si>
  <si>
    <t>2201</t>
  </si>
  <si>
    <t>2201a</t>
  </si>
  <si>
    <t>2202</t>
  </si>
  <si>
    <t>2203</t>
  </si>
  <si>
    <t>2204</t>
  </si>
  <si>
    <t>2205</t>
  </si>
  <si>
    <t>2206</t>
  </si>
  <si>
    <t>2207</t>
  </si>
  <si>
    <t>2208</t>
  </si>
  <si>
    <t>2209</t>
  </si>
  <si>
    <t>2209a</t>
  </si>
  <si>
    <t>2210</t>
  </si>
  <si>
    <t>2211</t>
  </si>
  <si>
    <t>2216</t>
  </si>
  <si>
    <t>2216a</t>
  </si>
  <si>
    <t>2216b</t>
  </si>
  <si>
    <t>2216c</t>
  </si>
  <si>
    <t>2216d</t>
  </si>
  <si>
    <t>2216e</t>
  </si>
  <si>
    <t>2216f</t>
  </si>
  <si>
    <t>2216g</t>
  </si>
  <si>
    <t>2216h</t>
  </si>
  <si>
    <t>2216i</t>
  </si>
  <si>
    <t>2217</t>
  </si>
  <si>
    <t>2217a</t>
  </si>
  <si>
    <t>2217b</t>
  </si>
  <si>
    <t>2217c</t>
  </si>
  <si>
    <t>2217d</t>
  </si>
  <si>
    <t>2217e</t>
  </si>
  <si>
    <t>2217f</t>
  </si>
  <si>
    <t>2217g</t>
  </si>
  <si>
    <t>2217h</t>
  </si>
  <si>
    <t>2217i</t>
  </si>
  <si>
    <t>2218</t>
  </si>
  <si>
    <t>2218a</t>
  </si>
  <si>
    <t>2218b</t>
  </si>
  <si>
    <t>2218c</t>
  </si>
  <si>
    <t>2218d</t>
  </si>
  <si>
    <t>2218e</t>
  </si>
  <si>
    <t>2218f</t>
  </si>
  <si>
    <t>2218g</t>
  </si>
  <si>
    <t>2218h</t>
  </si>
  <si>
    <t>2218i</t>
  </si>
  <si>
    <t>2219</t>
  </si>
  <si>
    <t>2219a</t>
  </si>
  <si>
    <t>2219b</t>
  </si>
  <si>
    <t>2219c</t>
  </si>
  <si>
    <t>2219d</t>
  </si>
  <si>
    <t>2219e</t>
  </si>
  <si>
    <t>2219f</t>
  </si>
  <si>
    <t>2219g</t>
  </si>
  <si>
    <t>2219h</t>
  </si>
  <si>
    <t>2219i</t>
  </si>
  <si>
    <t>2220</t>
  </si>
  <si>
    <t>2221</t>
  </si>
  <si>
    <t>2222</t>
  </si>
  <si>
    <t>2223</t>
  </si>
  <si>
    <t>2223a</t>
  </si>
  <si>
    <t>2224</t>
  </si>
  <si>
    <t>2225</t>
  </si>
  <si>
    <t>2226</t>
  </si>
  <si>
    <t>2228</t>
  </si>
  <si>
    <t>2231</t>
  </si>
  <si>
    <t>2235</t>
  </si>
  <si>
    <t>2236</t>
  </si>
  <si>
    <t>2237</t>
  </si>
  <si>
    <t>2238</t>
  </si>
  <si>
    <t>2238a</t>
  </si>
  <si>
    <t>2239</t>
  </si>
  <si>
    <t>2240</t>
  </si>
  <si>
    <t>2241</t>
  </si>
  <si>
    <t>2242</t>
  </si>
  <si>
    <t>2243</t>
  </si>
  <si>
    <t>2243a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</si>
  <si>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</si>
  <si>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</si>
  <si>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</si>
  <si>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</si>
  <si>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</si>
  <si>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</si>
  <si>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</si>
  <si>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</si>
  <si>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</si>
  <si>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</si>
  <si>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</si>
  <si>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</si>
  <si>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</si>
  <si>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</si>
  <si>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</si>
  <si>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</si>
  <si>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</si>
  <si>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</si>
  <si>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</si>
  <si>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2262a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</si>
  <si>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</si>
  <si>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</si>
  <si>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</si>
  <si>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</si>
  <si>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</si>
  <si>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</si>
  <si>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</si>
  <si>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</si>
  <si>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</si>
  <si>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</si>
  <si>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</si>
  <si>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</si>
  <si>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2274a</t>
  </si>
  <si>
    <t>2275</t>
  </si>
  <si>
    <t>2276</t>
  </si>
  <si>
    <t>2276_</t>
  </si>
  <si>
    <t>2276a</t>
  </si>
  <si>
    <t>2277</t>
  </si>
  <si>
    <t>2278</t>
  </si>
  <si>
    <t>2279</t>
  </si>
  <si>
    <t>2280</t>
  </si>
  <si>
    <t>2281</t>
  </si>
  <si>
    <t>2282</t>
  </si>
  <si>
    <t>2282a</t>
  </si>
  <si>
    <t>2283</t>
  </si>
  <si>
    <t>2283a</t>
  </si>
  <si>
    <t>2284</t>
  </si>
  <si>
    <t>2285</t>
  </si>
  <si>
    <t>2285A</t>
  </si>
  <si>
    <t>2285Ac</t>
  </si>
  <si>
    <t>2285b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</si>
  <si>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</si>
  <si>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</si>
  <si>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</si>
  <si>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</si>
  <si>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</si>
  <si>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</si>
  <si>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</si>
  <si>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</si>
  <si>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</si>
  <si>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</si>
  <si>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</si>
  <si>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</si>
  <si>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</si>
  <si>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</si>
  <si>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</si>
  <si>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</si>
  <si>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</si>
  <si>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</si>
  <si>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</si>
  <si>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</si>
  <si>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</si>
  <si>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</si>
  <si>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</si>
  <si>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</si>
  <si>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</si>
  <si>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</si>
  <si>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</si>
  <si>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</si>
  <si>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</si>
  <si>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</si>
  <si>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</si>
  <si>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</si>
  <si>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</si>
  <si>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</si>
  <si>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</si>
  <si>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</si>
  <si>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</si>
  <si>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</si>
  <si>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</si>
  <si>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</si>
  <si>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</si>
  <si>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</si>
  <si>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</si>
  <si>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</si>
  <si>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</si>
  <si>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</si>
  <si>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</si>
  <si>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</si>
  <si>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</si>
  <si>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</si>
  <si>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2335a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</si>
  <si>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</si>
  <si>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</si>
  <si>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</si>
  <si>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</si>
  <si>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</si>
  <si>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</si>
  <si>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</si>
  <si>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</si>
  <si>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</si>
  <si>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</si>
  <si>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</si>
  <si>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</si>
  <si>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</si>
  <si>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</si>
  <si>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</si>
  <si>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</si>
  <si>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</si>
  <si>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</si>
  <si>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</si>
  <si>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2354a</t>
  </si>
  <si>
    <t>2355</t>
  </si>
  <si>
    <t>2356</t>
  </si>
  <si>
    <t>2357</t>
  </si>
  <si>
    <t>2358</t>
  </si>
  <si>
    <t>2359</t>
  </si>
  <si>
    <t>2359a</t>
  </si>
  <si>
    <t>2360</t>
  </si>
  <si>
    <t>2361</t>
  </si>
  <si>
    <t>2362</t>
  </si>
  <si>
    <t>2363</t>
  </si>
  <si>
    <t>2364</t>
  </si>
  <si>
    <t>2365</t>
  </si>
  <si>
    <t>2366</t>
  </si>
  <si>
    <t>2366a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</si>
  <si>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</si>
  <si>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</si>
  <si>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</si>
  <si>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</si>
  <si>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</si>
  <si>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</si>
  <si>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</si>
  <si>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</si>
  <si>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</si>
  <si>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2375a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</si>
  <si>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</si>
  <si>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</si>
  <si>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</si>
  <si>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</si>
  <si>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</si>
  <si>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</si>
  <si>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</si>
  <si>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</si>
  <si>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</si>
  <si>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</si>
  <si>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2385a</t>
  </si>
  <si>
    <t>2386</t>
  </si>
  <si>
    <t>2387</t>
  </si>
  <si>
    <t>2388</t>
  </si>
  <si>
    <t>2389</t>
  </si>
  <si>
    <t>2389a</t>
  </si>
  <si>
    <t>2390</t>
  </si>
  <si>
    <t>2391</t>
  </si>
  <si>
    <t>2392</t>
  </si>
  <si>
    <t>2393</t>
  </si>
  <si>
    <t>2393a</t>
  </si>
  <si>
    <t>2394</t>
  </si>
  <si>
    <t>2395</t>
  </si>
  <si>
    <t>2396</t>
  </si>
  <si>
    <t>2396a</t>
  </si>
  <si>
    <t>2397</t>
  </si>
  <si>
    <t>2398</t>
  </si>
  <si>
    <t>2398a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</si>
  <si>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</si>
  <si>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</si>
  <si>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</si>
  <si>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</si>
  <si>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</si>
  <si>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</si>
  <si>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</si>
  <si>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</si>
  <si>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</si>
  <si>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</si>
  <si>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</si>
  <si>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2409a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</si>
  <si>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</si>
  <si>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</si>
  <si>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</si>
  <si>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</si>
  <si>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</si>
  <si>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</si>
  <si>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</si>
  <si>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</si>
  <si>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</si>
  <si>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</si>
  <si>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</si>
  <si>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</si>
  <si>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</si>
  <si>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</si>
  <si>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</si>
  <si>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</si>
  <si>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2425a</t>
  </si>
  <si>
    <t>2426</t>
  </si>
  <si>
    <t>2427</t>
  </si>
  <si>
    <t>2427b ?</t>
  </si>
  <si>
    <t>2427a</t>
  </si>
  <si>
    <t>2428</t>
  </si>
  <si>
    <t>2429</t>
  </si>
  <si>
    <t>2429a</t>
  </si>
  <si>
    <t>2431</t>
  </si>
  <si>
    <t>2431a</t>
  </si>
  <si>
    <t>2433</t>
  </si>
  <si>
    <t>2434</t>
  </si>
  <si>
    <t>2435</t>
  </si>
  <si>
    <t>2436</t>
  </si>
  <si>
    <t>2437</t>
  </si>
  <si>
    <t>2437a</t>
  </si>
  <si>
    <t>2438</t>
  </si>
  <si>
    <t>2439</t>
  </si>
  <si>
    <t>2440</t>
  </si>
  <si>
    <t>2441</t>
  </si>
  <si>
    <t>2441a</t>
  </si>
  <si>
    <t>2442</t>
  </si>
  <si>
    <t>2443</t>
  </si>
  <si>
    <t>2443a</t>
  </si>
  <si>
    <t>2444</t>
  </si>
  <si>
    <t>2445</t>
  </si>
  <si>
    <t>2446</t>
  </si>
  <si>
    <t>2447</t>
  </si>
  <si>
    <t>2448</t>
  </si>
  <si>
    <t>2448a</t>
  </si>
  <si>
    <t>2449</t>
  </si>
  <si>
    <t>2451</t>
  </si>
  <si>
    <t>2452</t>
  </si>
  <si>
    <t>2453</t>
  </si>
  <si>
    <t>2454</t>
  </si>
  <si>
    <t>2457</t>
  </si>
  <si>
    <t>2464</t>
  </si>
  <si>
    <t>2468</t>
  </si>
  <si>
    <t>2470</t>
  </si>
  <si>
    <t>2471</t>
  </si>
  <si>
    <t>2472</t>
  </si>
  <si>
    <t>2473</t>
  </si>
  <si>
    <t>2474</t>
  </si>
  <si>
    <t>2474a</t>
  </si>
  <si>
    <t>2475</t>
  </si>
  <si>
    <t>2475a</t>
  </si>
  <si>
    <t>2476</t>
  </si>
  <si>
    <t>2481</t>
  </si>
  <si>
    <t>2482</t>
  </si>
  <si>
    <t>2487</t>
  </si>
  <si>
    <t>2489</t>
  </si>
  <si>
    <t>2493</t>
  </si>
  <si>
    <t>2493a</t>
  </si>
  <si>
    <t>2494</t>
  </si>
  <si>
    <t>2494a</t>
  </si>
  <si>
    <t>2496</t>
  </si>
  <si>
    <t>2497</t>
  </si>
  <si>
    <t>2498</t>
  </si>
  <si>
    <t>2499</t>
  </si>
  <si>
    <t>2500</t>
  </si>
  <si>
    <t>2500a</t>
  </si>
  <si>
    <t>2501</t>
  </si>
  <si>
    <t>2502</t>
  </si>
  <si>
    <t>2503</t>
  </si>
  <si>
    <t>2504</t>
  </si>
  <si>
    <t>2505</t>
  </si>
  <si>
    <t>2505a</t>
  </si>
  <si>
    <t>2506</t>
  </si>
  <si>
    <t>2507</t>
  </si>
  <si>
    <t>2507a</t>
  </si>
  <si>
    <t>2508</t>
  </si>
  <si>
    <t>2509</t>
  </si>
  <si>
    <t>2510</t>
  </si>
  <si>
    <t>2511</t>
  </si>
  <si>
    <t>2511a</t>
  </si>
  <si>
    <t>2512</t>
  </si>
  <si>
    <t>2513</t>
  </si>
  <si>
    <t>2514</t>
  </si>
  <si>
    <t>2514A ?</t>
  </si>
  <si>
    <t>2514Ab?</t>
  </si>
  <si>
    <t>2515</t>
  </si>
  <si>
    <t>2516</t>
  </si>
  <si>
    <t>2516a</t>
  </si>
  <si>
    <t>2517</t>
  </si>
  <si>
    <t>2518</t>
  </si>
  <si>
    <t>2519</t>
  </si>
  <si>
    <t>2519a</t>
  </si>
  <si>
    <t>2520</t>
  </si>
  <si>
    <t>2520a</t>
  </si>
  <si>
    <t>2521</t>
  </si>
  <si>
    <t>2522</t>
  </si>
  <si>
    <t>2522a</t>
  </si>
  <si>
    <t>2523</t>
  </si>
  <si>
    <t>2523A</t>
  </si>
  <si>
    <t>2524</t>
  </si>
  <si>
    <t>2525</t>
  </si>
  <si>
    <t>2526</t>
  </si>
  <si>
    <t>2527</t>
  </si>
  <si>
    <t>2527a</t>
  </si>
  <si>
    <t>2528</t>
  </si>
  <si>
    <t>2528a</t>
  </si>
  <si>
    <t>2529</t>
  </si>
  <si>
    <t>2530</t>
  </si>
  <si>
    <t>2530a</t>
  </si>
  <si>
    <t>2531</t>
  </si>
  <si>
    <t>2531A</t>
  </si>
  <si>
    <t>2531Ab</t>
  </si>
  <si>
    <t>2532</t>
  </si>
  <si>
    <t>2533</t>
  </si>
  <si>
    <t>2534</t>
  </si>
  <si>
    <t>2535</t>
  </si>
  <si>
    <t>2536</t>
  </si>
  <si>
    <t>2536a</t>
  </si>
  <si>
    <t>2537</t>
  </si>
  <si>
    <t>2538</t>
  </si>
  <si>
    <t>2539</t>
  </si>
  <si>
    <t>2540</t>
  </si>
  <si>
    <t>2541</t>
  </si>
  <si>
    <t>2542</t>
  </si>
  <si>
    <t>2545</t>
  </si>
  <si>
    <t>2546</t>
  </si>
  <si>
    <t>2547</t>
  </si>
  <si>
    <t>2548</t>
  </si>
  <si>
    <t>2549</t>
  </si>
  <si>
    <t>2549a</t>
  </si>
  <si>
    <t>2550</t>
  </si>
  <si>
    <t>2551</t>
  </si>
  <si>
    <t>2553</t>
  </si>
  <si>
    <t>2554</t>
  </si>
  <si>
    <t>2555</t>
  </si>
  <si>
    <t>2556</t>
  </si>
  <si>
    <t>2557</t>
  </si>
  <si>
    <t>2557a</t>
  </si>
  <si>
    <t>2558</t>
  </si>
  <si>
    <t>2559</t>
  </si>
  <si>
    <t>2559a</t>
  </si>
  <si>
    <t>2559b</t>
  </si>
  <si>
    <t>2559c</t>
  </si>
  <si>
    <t>2559d</t>
  </si>
  <si>
    <t>2559e</t>
  </si>
  <si>
    <t>2559f</t>
  </si>
  <si>
    <t>2559g</t>
  </si>
  <si>
    <t>2559h</t>
  </si>
  <si>
    <t>2559i</t>
  </si>
  <si>
    <t>2559j</t>
  </si>
  <si>
    <t>2560</t>
  </si>
  <si>
    <t>2561</t>
  </si>
  <si>
    <t>2562</t>
  </si>
  <si>
    <t>2563</t>
  </si>
  <si>
    <t>2564</t>
  </si>
  <si>
    <t>2565</t>
  </si>
  <si>
    <t>2566</t>
  </si>
  <si>
    <t>2566a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</si>
  <si>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</si>
  <si>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</si>
  <si>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</si>
  <si>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</si>
  <si>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</si>
  <si>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</si>
  <si>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</si>
  <si>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</si>
  <si>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</si>
  <si>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</si>
  <si>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</si>
  <si>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2577a</t>
  </si>
  <si>
    <t>2578</t>
  </si>
  <si>
    <t>2579</t>
  </si>
  <si>
    <t>2580</t>
  </si>
  <si>
    <t>2581</t>
  </si>
  <si>
    <t>2582</t>
  </si>
  <si>
    <t>2583</t>
  </si>
  <si>
    <t>2584</t>
  </si>
  <si>
    <t>2585</t>
  </si>
  <si>
    <t>2585a</t>
  </si>
  <si>
    <t>2604</t>
  </si>
  <si>
    <t>2607</t>
  </si>
  <si>
    <t>5.2</t>
  </si>
  <si>
    <t>5.9</t>
  </si>
  <si>
    <t>7.4</t>
  </si>
  <si>
    <t>9.3</t>
  </si>
  <si>
    <t>10.9</t>
  </si>
  <si>
    <t>$9.35</t>
  </si>
  <si>
    <t>(20)</t>
  </si>
  <si>
    <t>(22)</t>
  </si>
  <si>
    <t>$10.75</t>
  </si>
  <si>
    <t>3.4</t>
  </si>
  <si>
    <t>4.9</t>
  </si>
  <si>
    <t>5.5</t>
  </si>
  <si>
    <t>7.1</t>
  </si>
  <si>
    <t>8.3</t>
  </si>
  <si>
    <t>8.5</t>
  </si>
  <si>
    <t>10.1</t>
  </si>
  <si>
    <t>21.1</t>
  </si>
  <si>
    <t>52</t>
  </si>
  <si>
    <t>5.3</t>
  </si>
  <si>
    <t>7.6</t>
  </si>
  <si>
    <t>13.2</t>
  </si>
  <si>
    <t>16.7</t>
  </si>
  <si>
    <t>17.5</t>
  </si>
  <si>
    <t>20.5</t>
  </si>
  <si>
    <t>24.1</t>
  </si>
  <si>
    <t>(25)</t>
  </si>
  <si>
    <t>8.75</t>
  </si>
  <si>
    <t>$2.4</t>
  </si>
  <si>
    <t>F</t>
  </si>
  <si>
    <t>(4)</t>
  </si>
  <si>
    <t>(F)</t>
  </si>
  <si>
    <t>50</t>
  </si>
  <si>
    <t>$2.90</t>
  </si>
  <si>
    <t>$9.95</t>
  </si>
  <si>
    <t>$14</t>
  </si>
  <si>
    <t>(29)</t>
  </si>
  <si>
    <t>1cafterUSA</t>
  </si>
  <si>
    <t>Omnibus</t>
  </si>
  <si>
    <t>2cafterUSA</t>
  </si>
  <si>
    <t>Locomotive</t>
  </si>
  <si>
    <t>Handcar</t>
  </si>
  <si>
    <t>Stagecoach</t>
  </si>
  <si>
    <t>Motorcycle</t>
  </si>
  <si>
    <t>Bicycle</t>
  </si>
  <si>
    <t>Baby Buggy</t>
  </si>
  <si>
    <t>Mail Wagon</t>
  </si>
  <si>
    <t>Hansom Cab</t>
  </si>
  <si>
    <t>RR Caboose</t>
  </si>
  <si>
    <t>Electric Auto</t>
  </si>
  <si>
    <t>Surrey</t>
  </si>
  <si>
    <t>Fire Pumper</t>
  </si>
  <si>
    <t>Express Mail</t>
  </si>
  <si>
    <t>Savings&amp;Loan</t>
  </si>
  <si>
    <t>block 8</t>
  </si>
  <si>
    <t>Prof Management</t>
  </si>
  <si>
    <t>Habitats</t>
  </si>
  <si>
    <t>Disabled Persons</t>
  </si>
  <si>
    <t>Millay</t>
  </si>
  <si>
    <t>Alcoholism</t>
  </si>
  <si>
    <t>Zaharias</t>
  </si>
  <si>
    <t>Hoban</t>
  </si>
  <si>
    <t>Yorktown-Virginia</t>
  </si>
  <si>
    <t>Teddy Bear</t>
  </si>
  <si>
    <t>Hanson</t>
  </si>
  <si>
    <t>Desert Plants</t>
  </si>
  <si>
    <t>C Stamp</t>
  </si>
  <si>
    <t>Birds-Flowers</t>
  </si>
  <si>
    <t>sheet 50</t>
  </si>
  <si>
    <t>US-Netherlands</t>
  </si>
  <si>
    <t>Lib. Congress</t>
  </si>
  <si>
    <t>Consumer Ed</t>
  </si>
  <si>
    <t>Knoxville W. Fair</t>
  </si>
  <si>
    <t>Alger</t>
  </si>
  <si>
    <t>Aging</t>
  </si>
  <si>
    <t>Barrymores</t>
  </si>
  <si>
    <t>Walker</t>
  </si>
  <si>
    <t>Int Peace Garden</t>
  </si>
  <si>
    <t>Libraries</t>
  </si>
  <si>
    <t>Robinson</t>
  </si>
  <si>
    <t>Touro</t>
  </si>
  <si>
    <t>Wolf Trap Farm</t>
  </si>
  <si>
    <t>Francis Assisi</t>
  </si>
  <si>
    <t>Ponce de Leon</t>
  </si>
  <si>
    <t>Puppies</t>
  </si>
  <si>
    <t>Science&amp;Industry</t>
  </si>
  <si>
    <t>Balloons</t>
  </si>
  <si>
    <t>US-Sweden</t>
  </si>
  <si>
    <t>CCC</t>
  </si>
  <si>
    <t>Priestley</t>
  </si>
  <si>
    <t>Volunteer</t>
  </si>
  <si>
    <t>German Immigrants</t>
  </si>
  <si>
    <t>Brooklyn Bridge</t>
  </si>
  <si>
    <t>Tennessee V.A.</t>
  </si>
  <si>
    <t>Joplin</t>
  </si>
  <si>
    <t>Medal of Honor</t>
  </si>
  <si>
    <t>Babe Ruth</t>
  </si>
  <si>
    <t>Hawthorne</t>
  </si>
  <si>
    <t>Treaty Paris</t>
  </si>
  <si>
    <t>Civil Service</t>
  </si>
  <si>
    <t>Metro opera</t>
  </si>
  <si>
    <t>Streetcars</t>
  </si>
  <si>
    <t>Luther</t>
  </si>
  <si>
    <t>F.D.I.C.</t>
  </si>
  <si>
    <t>Woodsen</t>
  </si>
  <si>
    <t>Soil&amp;Water</t>
  </si>
  <si>
    <t>Credit Union</t>
  </si>
  <si>
    <t>Orchids</t>
  </si>
  <si>
    <t>Lousiana W Expo</t>
  </si>
  <si>
    <t>Health Research</t>
  </si>
  <si>
    <t>Fairbanks</t>
  </si>
  <si>
    <t>Thorpe</t>
  </si>
  <si>
    <t>McCormack</t>
  </si>
  <si>
    <t>St Lawr. Seaway</t>
  </si>
  <si>
    <t>Wetlands</t>
  </si>
  <si>
    <t>Roanoke</t>
  </si>
  <si>
    <t>Melville</t>
  </si>
  <si>
    <t>Moses</t>
  </si>
  <si>
    <t>Smokey Bear</t>
  </si>
  <si>
    <t>Clemente</t>
  </si>
  <si>
    <t>Am Dogs</t>
  </si>
  <si>
    <t>Crime Prev</t>
  </si>
  <si>
    <t>Hispanic Am</t>
  </si>
  <si>
    <t>Family Unity</t>
  </si>
  <si>
    <t>E. Roosevelt</t>
  </si>
  <si>
    <t>Readers</t>
  </si>
  <si>
    <t>Kern</t>
  </si>
  <si>
    <t>D Stamp</t>
  </si>
  <si>
    <t>Flag-Capitol</t>
  </si>
  <si>
    <t>bklt</t>
  </si>
  <si>
    <t>Seashells</t>
  </si>
  <si>
    <t>pane 10</t>
  </si>
  <si>
    <t>School Bus</t>
  </si>
  <si>
    <t>Buckboard</t>
  </si>
  <si>
    <t>Star Truck Rt</t>
  </si>
  <si>
    <t>Tricycle</t>
  </si>
  <si>
    <t>Tractor</t>
  </si>
  <si>
    <t>18.5mm</t>
  </si>
  <si>
    <t>Ambulance</t>
  </si>
  <si>
    <t>18.5mm-precan</t>
  </si>
  <si>
    <t>Tow Truck</t>
  </si>
  <si>
    <t>Oil Wagon</t>
  </si>
  <si>
    <t>black-precan</t>
  </si>
  <si>
    <t>Oil Wagon-bulk</t>
  </si>
  <si>
    <t>red-precan</t>
  </si>
  <si>
    <t>Stutz Bearcat</t>
  </si>
  <si>
    <t>Stanley Steamer</t>
  </si>
  <si>
    <t>Pushcart</t>
  </si>
  <si>
    <t>Iceboat</t>
  </si>
  <si>
    <t>Dog Sled</t>
  </si>
  <si>
    <t>Bread Wagon</t>
  </si>
  <si>
    <t>Bethune</t>
  </si>
  <si>
    <t>Duck Decoys</t>
  </si>
  <si>
    <t>Rural Electr</t>
  </si>
  <si>
    <t>Ameripex</t>
  </si>
  <si>
    <t>Bartholdi</t>
  </si>
  <si>
    <t>Sealed Envelopes</t>
  </si>
  <si>
    <t>Vets Korea</t>
  </si>
  <si>
    <t>Social Security</t>
  </si>
  <si>
    <t>Vets WW I</t>
  </si>
  <si>
    <t>Horses</t>
  </si>
  <si>
    <t>Public Ed</t>
  </si>
  <si>
    <t>Int Youth Year</t>
  </si>
  <si>
    <t>End Hunger</t>
  </si>
  <si>
    <t>Mitchell</t>
  </si>
  <si>
    <t>Lyon</t>
  </si>
  <si>
    <t>Flanagan</t>
  </si>
  <si>
    <t>Black</t>
  </si>
  <si>
    <t>Marin</t>
  </si>
  <si>
    <t>Cloud</t>
  </si>
  <si>
    <t>Buffalo Bill</t>
  </si>
  <si>
    <t>Lockwood</t>
  </si>
  <si>
    <t>Carlson</t>
  </si>
  <si>
    <t>London</t>
  </si>
  <si>
    <t>Sitting Bull</t>
  </si>
  <si>
    <t>Chavez</t>
  </si>
  <si>
    <t>Claire Chennault</t>
  </si>
  <si>
    <t>Cushing</t>
  </si>
  <si>
    <t>Humphrey</t>
  </si>
  <si>
    <t>Harvard</t>
  </si>
  <si>
    <t>Arnold</t>
  </si>
  <si>
    <t>Scrt Star David</t>
  </si>
  <si>
    <t>Revel</t>
  </si>
  <si>
    <t>John Hopkins</t>
  </si>
  <si>
    <t>Bryan</t>
  </si>
  <si>
    <t>Harte</t>
  </si>
  <si>
    <t>p10</t>
  </si>
  <si>
    <t>bklt single</t>
  </si>
  <si>
    <t>Stamp Collecting</t>
  </si>
  <si>
    <t>pane 4</t>
  </si>
  <si>
    <t>Truth</t>
  </si>
  <si>
    <t>Fish</t>
  </si>
  <si>
    <t>pane 5</t>
  </si>
  <si>
    <t>Pub Hospitals</t>
  </si>
  <si>
    <t>Ellington</t>
  </si>
  <si>
    <t>sheet 9</t>
  </si>
  <si>
    <t>Presidents</t>
  </si>
  <si>
    <t>Polar Explorer</t>
  </si>
  <si>
    <t>1 bef USA</t>
  </si>
  <si>
    <t>Omnibus-redr</t>
  </si>
  <si>
    <t>2 bef USA</t>
  </si>
  <si>
    <t>Locomotive-redr</t>
  </si>
  <si>
    <t>17mm coach</t>
  </si>
  <si>
    <t>Stagecoach-redr</t>
  </si>
  <si>
    <t>18mm,prec.</t>
  </si>
  <si>
    <t>Ambulance-redr</t>
  </si>
  <si>
    <t>Navajo Art</t>
  </si>
  <si>
    <t>T.S. Eliot</t>
  </si>
  <si>
    <t>Wood Figurines</t>
  </si>
  <si>
    <t>Village Xmas</t>
  </si>
  <si>
    <t>Pan Am Games</t>
  </si>
  <si>
    <t>Baptiste</t>
  </si>
  <si>
    <t>Caruso</t>
  </si>
  <si>
    <t>Conestoga Wagon</t>
  </si>
  <si>
    <t>Milk Wagon</t>
  </si>
  <si>
    <t>Elevator</t>
  </si>
  <si>
    <t>Carreta</t>
  </si>
  <si>
    <t>Wheel Chair</t>
  </si>
  <si>
    <t>Canal Boat</t>
  </si>
  <si>
    <t>Police Patrol Wagon</t>
  </si>
  <si>
    <t>Coal Car</t>
  </si>
  <si>
    <t>Tugboat</t>
  </si>
  <si>
    <t>Popcorn Wagon</t>
  </si>
  <si>
    <t>Racing Car</t>
  </si>
  <si>
    <t>Cable Car</t>
  </si>
  <si>
    <t>Fire Engine</t>
  </si>
  <si>
    <t>RR Mail Car</t>
  </si>
  <si>
    <t>Tandem Bicycle</t>
  </si>
  <si>
    <t>Congratulations</t>
  </si>
  <si>
    <t>Get Well</t>
  </si>
  <si>
    <t>Thank You</t>
  </si>
  <si>
    <t>Love You,Dad</t>
  </si>
  <si>
    <t>Best Wishes</t>
  </si>
  <si>
    <t>Happy Birthday</t>
  </si>
  <si>
    <t>Love You,Mother</t>
  </si>
  <si>
    <t>Keep in Touch</t>
  </si>
  <si>
    <t>Spec Occasions</t>
  </si>
  <si>
    <t>United Way</t>
  </si>
  <si>
    <t>Flag-Fireworks</t>
  </si>
  <si>
    <t>pane 20</t>
  </si>
  <si>
    <t>E Stamp</t>
  </si>
  <si>
    <t>Flag-Clouds</t>
  </si>
  <si>
    <t>Flag-Yosemite</t>
  </si>
  <si>
    <t>Honeybee</t>
  </si>
  <si>
    <t>Pheasant</t>
  </si>
  <si>
    <t>Owl</t>
  </si>
  <si>
    <t>Grosbeak</t>
  </si>
  <si>
    <t>pane 6</t>
  </si>
  <si>
    <t>Owl-Grosbeak</t>
  </si>
  <si>
    <t>Swallow</t>
  </si>
  <si>
    <t>Monarch</t>
  </si>
  <si>
    <t>Bighorn</t>
  </si>
  <si>
    <t>Hummingbird</t>
  </si>
  <si>
    <t>Cottontail</t>
  </si>
  <si>
    <t>Osprey</t>
  </si>
  <si>
    <t>Mt Lion</t>
  </si>
  <si>
    <t>Luna Moth</t>
  </si>
  <si>
    <t>Mule Deer</t>
  </si>
  <si>
    <t>Squirrel</t>
  </si>
  <si>
    <t>Armadillo</t>
  </si>
  <si>
    <t>Chipmunk</t>
  </si>
  <si>
    <t>Black Bear</t>
  </si>
  <si>
    <t>Swallowtail</t>
  </si>
  <si>
    <t>bobwhite</t>
  </si>
  <si>
    <t>Ringtail</t>
  </si>
  <si>
    <t>Red-W Blackbird</t>
  </si>
  <si>
    <t>Lobster</t>
  </si>
  <si>
    <t>Jack Rabbit</t>
  </si>
  <si>
    <t>Scarlet Tanager</t>
  </si>
  <si>
    <t>Woodchuck</t>
  </si>
  <si>
    <t>Spoonbill</t>
  </si>
  <si>
    <t>Bald Eagle</t>
  </si>
  <si>
    <t>Al Brown Bear</t>
  </si>
  <si>
    <t>Iiwi</t>
  </si>
  <si>
    <t>Badger</t>
  </si>
  <si>
    <t>Pronghorn</t>
  </si>
  <si>
    <t>River Otter</t>
  </si>
  <si>
    <t>Ladybug</t>
  </si>
  <si>
    <t>Beaver</t>
  </si>
  <si>
    <t>White-tail Deer</t>
  </si>
  <si>
    <t>Blue Jay</t>
  </si>
  <si>
    <t>Pika</t>
  </si>
  <si>
    <t>Snow Egret</t>
  </si>
  <si>
    <t>Gray Wolf</t>
  </si>
  <si>
    <t>Mtn Goat</t>
  </si>
  <si>
    <t>Deer Mouse</t>
  </si>
  <si>
    <t>Prairie Dog</t>
  </si>
  <si>
    <t>Box Turtle</t>
  </si>
  <si>
    <t>Wolverine</t>
  </si>
  <si>
    <t>Sea Lion</t>
  </si>
  <si>
    <t>Mockingbird</t>
  </si>
  <si>
    <t>Raccoon</t>
  </si>
  <si>
    <t>Bobcat</t>
  </si>
  <si>
    <t>Ferret</t>
  </si>
  <si>
    <t>Canadian Goose</t>
  </si>
  <si>
    <t>Red Fox</t>
  </si>
  <si>
    <t>US-Morocco</t>
  </si>
  <si>
    <t>Faulkner</t>
  </si>
  <si>
    <t>Lacemaking</t>
  </si>
  <si>
    <t>Bicentennial</t>
  </si>
  <si>
    <t>We the people..</t>
  </si>
  <si>
    <t>Establish justice..</t>
  </si>
  <si>
    <t>And Secure..</t>
  </si>
  <si>
    <t>Do ordain..</t>
  </si>
  <si>
    <t>Signing Constit</t>
  </si>
  <si>
    <t>CPA</t>
  </si>
  <si>
    <t>Locomotives</t>
  </si>
  <si>
    <t>Christmas Orn</t>
  </si>
  <si>
    <t>Australia</t>
  </si>
  <si>
    <t>Siamese</t>
  </si>
  <si>
    <t>Abyssinian</t>
  </si>
  <si>
    <t>Maine Coon</t>
  </si>
  <si>
    <t>Am. Shorthair</t>
  </si>
  <si>
    <t>Cats</t>
  </si>
  <si>
    <t>Rockne</t>
  </si>
  <si>
    <t>Ouimet</t>
  </si>
  <si>
    <t>Olympics-rings</t>
  </si>
  <si>
    <t>Locomobile</t>
  </si>
  <si>
    <t>Pierce-Arrow</t>
  </si>
  <si>
    <t>Cord</t>
  </si>
  <si>
    <t>Packard</t>
  </si>
  <si>
    <t>Duesenberg</t>
  </si>
  <si>
    <t>Classic Cars</t>
  </si>
  <si>
    <t>Ant.Ex.-Palmer</t>
  </si>
  <si>
    <t>Ant.Ex.-Wilkes</t>
  </si>
  <si>
    <t>Ant.Ex.-Byrd</t>
  </si>
  <si>
    <t>Ant.Ex.-Ellsworth</t>
  </si>
  <si>
    <t>Antarctic Expl</t>
  </si>
  <si>
    <t>Horse</t>
  </si>
  <si>
    <t>Camel</t>
  </si>
  <si>
    <t>Goat</t>
  </si>
  <si>
    <t>Carousel Animals</t>
  </si>
  <si>
    <t>H.B. &amp; B.W.</t>
  </si>
  <si>
    <t>Thinking of You</t>
  </si>
  <si>
    <t>Love You</t>
  </si>
  <si>
    <t>T.O.Y. &amp; L.Y.</t>
  </si>
  <si>
    <t>Randolf</t>
  </si>
  <si>
    <t>Experiment</t>
  </si>
  <si>
    <t>Pheonix</t>
  </si>
  <si>
    <t>Walk in Water</t>
  </si>
  <si>
    <t>Steamboats</t>
  </si>
  <si>
    <t>World St Expo</t>
  </si>
  <si>
    <t>Toscanini</t>
  </si>
  <si>
    <t>US House</t>
  </si>
  <si>
    <t>US Senate</t>
  </si>
  <si>
    <t>Executive Branch</t>
  </si>
  <si>
    <t>Gehrig</t>
  </si>
  <si>
    <t>Hemingway</t>
  </si>
  <si>
    <t>Moon Landing</t>
  </si>
  <si>
    <t>Letter Carriers</t>
  </si>
  <si>
    <t>Bill of Rights</t>
  </si>
  <si>
    <t>Tyrannosaurus Rex</t>
  </si>
  <si>
    <t>Pteranodon</t>
  </si>
  <si>
    <t>Stegosaurus</t>
  </si>
  <si>
    <t>Brontosaurus</t>
  </si>
  <si>
    <t>Dinosaurs</t>
  </si>
  <si>
    <t>Carved Figure</t>
  </si>
  <si>
    <t>Madonna &amp; Child</t>
  </si>
  <si>
    <t>Christmas Sleigh</t>
  </si>
  <si>
    <t>single</t>
  </si>
  <si>
    <t>Eagle&amp;Shield</t>
  </si>
  <si>
    <t>sheet 18</t>
  </si>
  <si>
    <t>Wld Stamp Expo</t>
  </si>
  <si>
    <t>Paddlewheel</t>
  </si>
  <si>
    <t>Biplane</t>
  </si>
  <si>
    <t>Auto</t>
  </si>
  <si>
    <t>Mail Transportation</t>
  </si>
  <si>
    <t>Love-doves</t>
  </si>
  <si>
    <t>Wells</t>
  </si>
  <si>
    <t>Beach Umbrella</t>
  </si>
  <si>
    <t>Wizard of Oz</t>
  </si>
  <si>
    <t>Gone w/Wind</t>
  </si>
  <si>
    <t>Beau Geste</t>
  </si>
  <si>
    <t>Classic Films</t>
  </si>
  <si>
    <t>Steam Carriage</t>
  </si>
  <si>
    <t>Circus Wagon</t>
  </si>
  <si>
    <t>Intaglio</t>
  </si>
  <si>
    <t>Gravure</t>
  </si>
  <si>
    <t>Tractor-Trailer</t>
  </si>
  <si>
    <t>Lunch Wagon</t>
  </si>
  <si>
    <t>Seaplane</t>
  </si>
  <si>
    <t>Adm Head,WA</t>
  </si>
  <si>
    <t>Cape Hatt,NC</t>
  </si>
  <si>
    <t>W Quoddy, ME</t>
  </si>
  <si>
    <t>Am Shoals,FL</t>
  </si>
  <si>
    <t>Sandy Hook,NJ</t>
  </si>
  <si>
    <t>Lighthouses</t>
  </si>
  <si>
    <t>imperf</t>
  </si>
  <si>
    <t>self-adhesive</t>
  </si>
  <si>
    <t>pane 12</t>
  </si>
  <si>
    <t>Kestral</t>
  </si>
  <si>
    <t>Bluebird</t>
  </si>
  <si>
    <t>Fawn</t>
  </si>
  <si>
    <t>Cardinal</t>
  </si>
  <si>
    <t>Wd Duck-BEP</t>
  </si>
  <si>
    <t>Wd Duck-KCS</t>
  </si>
  <si>
    <t>Owens</t>
  </si>
  <si>
    <t>Ewry</t>
  </si>
  <si>
    <t>Wightman</t>
  </si>
  <si>
    <t>Eagan</t>
  </si>
  <si>
    <t>strip 5</t>
  </si>
  <si>
    <t>Olympians</t>
  </si>
  <si>
    <t>Assiniboine</t>
  </si>
  <si>
    <t>Cheyenne</t>
  </si>
  <si>
    <t>Comanche</t>
  </si>
  <si>
    <t>Flathead</t>
  </si>
  <si>
    <t>Shoshone</t>
  </si>
  <si>
    <t>Headdresses</t>
  </si>
  <si>
    <t>Micronesia</t>
  </si>
  <si>
    <t>Marshal Islands</t>
  </si>
  <si>
    <t>Micro&amp;Marshal</t>
  </si>
  <si>
    <t>Killer Whale</t>
  </si>
  <si>
    <t>Sea Otter</t>
  </si>
  <si>
    <t>Dolphin</t>
  </si>
  <si>
    <t>Sea Creatures</t>
  </si>
  <si>
    <t>Christmas tree</t>
  </si>
  <si>
    <t>F Flower</t>
  </si>
  <si>
    <t>coil</t>
  </si>
  <si>
    <t>F - BEP</t>
  </si>
  <si>
    <t>F - KCS</t>
  </si>
  <si>
    <t>F - plastic</t>
  </si>
  <si>
    <t>Flag-Mt.Rushmore</t>
  </si>
  <si>
    <t>Flower</t>
  </si>
  <si>
    <t>slit-perf</t>
  </si>
  <si>
    <t>Flag-Ol Rings</t>
  </si>
  <si>
    <t>Fishing Boat</t>
  </si>
  <si>
    <t>Ballooning</t>
  </si>
  <si>
    <t>Flags on parade</t>
  </si>
  <si>
    <t>Torch ATM</t>
  </si>
  <si>
    <t>pane 18</t>
  </si>
  <si>
    <t>Switzerland</t>
  </si>
  <si>
    <t>Love-world</t>
  </si>
  <si>
    <t>Love-birds</t>
  </si>
  <si>
    <t>Saroyan</t>
  </si>
  <si>
    <t>USPS-Oly Logo</t>
  </si>
  <si>
    <t>Priority Mail</t>
  </si>
  <si>
    <t>Royal Wulff</t>
  </si>
  <si>
    <t>Jock Scott</t>
  </si>
  <si>
    <t>Apte Tarpon Fly</t>
  </si>
  <si>
    <t>Lefty's Deceiver</t>
  </si>
  <si>
    <t>Middler Minnow</t>
  </si>
  <si>
    <t>Fishing Flies</t>
  </si>
  <si>
    <t>Porter</t>
  </si>
  <si>
    <t>Desert Storm</t>
  </si>
  <si>
    <t>Pole Vault</t>
  </si>
  <si>
    <t>Discus</t>
  </si>
  <si>
    <t>Sprint</t>
  </si>
  <si>
    <t>Javelin</t>
  </si>
  <si>
    <t>Hurdles</t>
  </si>
  <si>
    <t>Summer Olympics</t>
  </si>
  <si>
    <t>Numismatics</t>
  </si>
  <si>
    <t>sheet 10</t>
  </si>
  <si>
    <t>WW II</t>
  </si>
  <si>
    <t>Burma Road</t>
  </si>
  <si>
    <t>Draft</t>
  </si>
  <si>
    <t>Lend-Lease</t>
  </si>
  <si>
    <t>Atlantic Charter</t>
  </si>
  <si>
    <t>Arsenal of Democracy</t>
  </si>
  <si>
    <t>Reuben James</t>
  </si>
  <si>
    <t>Civil Defense</t>
  </si>
  <si>
    <t>Liberty Ship</t>
  </si>
  <si>
    <t>Pearl Harbor</t>
  </si>
  <si>
    <t>Decl. of War</t>
  </si>
  <si>
    <t>Basketball</t>
  </si>
  <si>
    <t>Dist of Columbia</t>
  </si>
  <si>
    <t>Laurel&amp;Hardy</t>
  </si>
  <si>
    <t>Bergen&amp;McCarthy</t>
  </si>
  <si>
    <t>Jack Benny</t>
  </si>
  <si>
    <t>Fanny Brice</t>
  </si>
  <si>
    <t>Abbott&amp;Costello</t>
  </si>
  <si>
    <t>Comedians</t>
  </si>
  <si>
    <t>Matzeliger</t>
  </si>
  <si>
    <t>Venus</t>
  </si>
  <si>
    <t>Earth</t>
  </si>
  <si>
    <t>Moon</t>
  </si>
  <si>
    <t>Mars</t>
  </si>
  <si>
    <t>Jupiter</t>
  </si>
  <si>
    <t>Saturn</t>
  </si>
  <si>
    <t>Uranus</t>
  </si>
  <si>
    <t>Neptune</t>
  </si>
  <si>
    <t>Pluto</t>
  </si>
  <si>
    <t>Space Exploration</t>
  </si>
  <si>
    <t>sheet single</t>
  </si>
  <si>
    <t>Madonna&amp;Child</t>
  </si>
  <si>
    <t>Santa,sheet</t>
  </si>
  <si>
    <t>Santa,left</t>
  </si>
  <si>
    <t>Santa,right</t>
  </si>
  <si>
    <t>Santa,list</t>
  </si>
  <si>
    <t>Santa,present</t>
  </si>
  <si>
    <t>Santa,fireplace</t>
  </si>
  <si>
    <t>Santa,sleigh</t>
  </si>
  <si>
    <t>Eagle &amp; Shield</t>
  </si>
  <si>
    <t>presort</t>
  </si>
  <si>
    <t>Stars&amp;stripes</t>
  </si>
  <si>
    <t>Make-up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</si>
</sst>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6" formatCode="mmm&quot; &quot;yyyy"/>
  </numFmts>
  <fonts count="9" x14ac:knownFonts="1">
    <font>
      <sz val="12"/>
      <name val="Courier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1"/>
      <name val="Arial"/>
    </font>
    <font>
      <i/>
      <sz val="11"/>
      <color rgb="FF252525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/>
  </cellStyleXfs>
  <cellXfs count="45">
    <xf numFmtId="164" fontId="0" fillId="0" borderId="0" xfId="0"/>
    <xf numFmtId="164" fontId="1" fillId="0" borderId="0" xfId="0" applyFont="1" applyAlignment="1">
      <alignment wrapText="1"/>
    </xf>
    <xf numFmtId="1" fontId="2" fillId="0" borderId="0" xfId="0" applyNumberFormat="1" applyFont="1"/>
    <xf numFmtId="164" fontId="2" fillId="0" borderId="0" xfId="0" applyFont="1" applyAlignment="1">
      <alignment horizontal="center" wrapText="1"/>
    </xf>
    <xf numFmtId="164" fontId="2" fillId="0" borderId="0" xfId="0" applyFont="1" applyAlignment="1">
      <alignment wrapText="1"/>
    </xf>
    <xf numFmtId="166" fontId="2" fillId="0" borderId="0" xfId="0" applyNumberFormat="1" applyFont="1"/>
    <xf numFmtId="164" fontId="0" fillId="0" borderId="0" xfId="0" applyFont="1" applyAlignment="1"/>
    <xf numFmtId="1" fontId="1" fillId="0" borderId="0" xfId="0" applyNumberFormat="1" applyFont="1" applyAlignment="1"/>
    <xf numFmtId="164" fontId="1" fillId="0" borderId="0" xfId="0" applyFont="1" applyAlignment="1">
      <alignment horizontal="center" wrapText="1"/>
    </xf>
    <xf numFmtId="166" fontId="3" fillId="0" borderId="0" xfId="0" applyNumberFormat="1" applyFont="1" applyAlignment="1"/>
    <xf numFmtId="164" fontId="1" fillId="0" borderId="0" xfId="0" applyFont="1" applyAlignment="1"/>
    <xf numFmtId="164" fontId="1" fillId="0" borderId="0" xfId="0" applyFont="1"/>
    <xf numFmtId="164" fontId="5" fillId="2" borderId="0" xfId="0" applyFont="1" applyFill="1" applyAlignment="1">
      <alignment horizontal="left" wrapText="1"/>
    </xf>
    <xf numFmtId="1" fontId="2" fillId="0" borderId="0" xfId="0" applyNumberFormat="1" applyFont="1" applyAlignment="1"/>
    <xf numFmtId="164" fontId="2" fillId="0" borderId="0" xfId="0" applyFont="1" applyAlignment="1"/>
    <xf numFmtId="164" fontId="4" fillId="0" borderId="0" xfId="0" applyFont="1" applyAlignment="1"/>
    <xf numFmtId="0" fontId="6" fillId="0" borderId="0" xfId="0" applyNumberFormat="1" applyFont="1"/>
    <xf numFmtId="0" fontId="7" fillId="0" borderId="2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2" xfId="0" applyNumberFormat="1" applyFont="1" applyFill="1" applyBorder="1"/>
    <xf numFmtId="0" fontId="7" fillId="0" borderId="4" xfId="0" applyNumberFormat="1" applyFont="1" applyFill="1" applyBorder="1" applyProtection="1"/>
    <xf numFmtId="0" fontId="7" fillId="0" borderId="4" xfId="0" applyNumberFormat="1" applyFont="1" applyFill="1" applyBorder="1"/>
    <xf numFmtId="0" fontId="7" fillId="0" borderId="1" xfId="0" applyNumberFormat="1" applyFont="1" applyFill="1" applyBorder="1" applyProtection="1">
      <protection locked="0"/>
    </xf>
    <xf numFmtId="0" fontId="7" fillId="0" borderId="4" xfId="0" applyNumberFormat="1" applyFont="1" applyFill="1" applyBorder="1" applyProtection="1">
      <protection locked="0"/>
    </xf>
    <xf numFmtId="0" fontId="7" fillId="0" borderId="3" xfId="0" applyNumberFormat="1" applyFont="1" applyFill="1" applyBorder="1" applyProtection="1"/>
    <xf numFmtId="0" fontId="7" fillId="0" borderId="2" xfId="0" applyNumberFormat="1" applyFont="1" applyFill="1" applyBorder="1"/>
    <xf numFmtId="0" fontId="7" fillId="0" borderId="5" xfId="0" applyNumberFormat="1" applyFont="1" applyFill="1" applyBorder="1" applyProtection="1"/>
    <xf numFmtId="0" fontId="7" fillId="0" borderId="5" xfId="0" applyNumberFormat="1" applyFont="1" applyFill="1" applyBorder="1"/>
    <xf numFmtId="0" fontId="7" fillId="0" borderId="2" xfId="0" applyNumberFormat="1" applyFont="1" applyFill="1" applyBorder="1" applyProtection="1">
      <protection locked="0"/>
    </xf>
    <xf numFmtId="0" fontId="7" fillId="0" borderId="5" xfId="0" applyNumberFormat="1" applyFont="1" applyFill="1" applyBorder="1" applyProtection="1">
      <protection locked="0"/>
    </xf>
    <xf numFmtId="0" fontId="7" fillId="0" borderId="0" xfId="0" applyNumberFormat="1" applyFont="1" applyFill="1" applyBorder="1" applyProtection="1"/>
    <xf numFmtId="0" fontId="7" fillId="0" borderId="2" xfId="0" applyNumberFormat="1" applyFont="1" applyFill="1" applyBorder="1" applyProtection="1"/>
    <xf numFmtId="0" fontId="7" fillId="0" borderId="0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3" fillId="0" borderId="0" xfId="0" applyNumberFormat="1" applyFont="1"/>
    <xf numFmtId="49" fontId="7" fillId="0" borderId="5" xfId="0" applyNumberFormat="1" applyFont="1" applyFill="1" applyBorder="1" applyAlignment="1" applyProtection="1"/>
    <xf numFmtId="49" fontId="7" fillId="0" borderId="5" xfId="0" applyNumberFormat="1" applyFont="1" applyFill="1" applyBorder="1" applyProtection="1"/>
    <xf numFmtId="49" fontId="7" fillId="0" borderId="3" xfId="0" applyNumberFormat="1" applyFont="1" applyFill="1" applyBorder="1" applyAlignment="1" applyProtection="1"/>
    <xf numFmtId="49" fontId="7" fillId="0" borderId="1" xfId="0" applyNumberFormat="1" applyFont="1" applyFill="1" applyBorder="1" applyAlignment="1" applyProtection="1"/>
    <xf numFmtId="49" fontId="7" fillId="0" borderId="2" xfId="0" applyNumberFormat="1" applyFont="1" applyFill="1" applyBorder="1" applyAlignment="1" applyProtection="1"/>
    <xf numFmtId="49" fontId="7" fillId="0" borderId="2" xfId="0" applyNumberFormat="1" applyFont="1" applyFill="1" applyBorder="1" applyProtection="1"/>
    <xf numFmtId="0" fontId="7" fillId="0" borderId="5" xfId="0" quotePrefix="1" applyNumberFormat="1" applyFont="1" applyFill="1" applyBorder="1" applyAlignment="1" applyProtection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63" transitionEvaluation="1"/>
  <dimension ref="A1:AL795"/>
  <sheetViews>
    <sheetView tabSelected="1" topLeftCell="A763" workbookViewId="0">
      <selection activeCell="H711" sqref="H711"/>
    </sheetView>
  </sheetViews>
  <sheetFormatPr defaultColWidth="9.58203125" defaultRowHeight="13.2" x14ac:dyDescent="0.25"/>
  <cols>
    <col min="1" max="1" width="8.33203125" style="16" bestFit="1" customWidth="1"/>
    <col min="2" max="2" width="5.08203125" style="16" bestFit="1" customWidth="1"/>
    <col min="3" max="3" width="9.58203125" style="16"/>
    <col min="4" max="4" width="4.58203125" style="16" customWidth="1"/>
    <col min="5" max="5" width="3.58203125" style="16" customWidth="1"/>
    <col min="6" max="6" width="8.58203125" style="16" customWidth="1"/>
    <col min="7" max="7" width="10.58203125" style="16" customWidth="1"/>
    <col min="8" max="8" width="15.58203125" style="16" customWidth="1"/>
    <col min="9" max="11" width="8.58203125" style="16" customWidth="1"/>
    <col min="12" max="12" width="13.6640625" style="16" customWidth="1"/>
    <col min="13" max="13" width="11.58203125" style="16" customWidth="1"/>
    <col min="14" max="15" width="9.58203125" style="16"/>
    <col min="16" max="16" width="10.5" style="16" customWidth="1"/>
    <col min="17" max="17" width="9.1640625" style="16" customWidth="1"/>
    <col min="18" max="18" width="10.6640625" style="16" customWidth="1"/>
    <col min="19" max="19" width="13.1640625" style="16" customWidth="1"/>
    <col min="20" max="20" width="8.4140625" style="16" customWidth="1"/>
    <col min="21" max="21" width="12.5" style="16" customWidth="1"/>
    <col min="22" max="22" width="10.6640625" style="16" customWidth="1"/>
    <col min="23" max="23" width="9.58203125" style="16"/>
    <col min="24" max="24" width="13.4140625" style="16" customWidth="1"/>
    <col min="25" max="25" width="12.4140625" style="16" customWidth="1"/>
    <col min="26" max="26" width="11.83203125" style="16" customWidth="1"/>
    <col min="27" max="27" width="12.58203125" style="16" customWidth="1"/>
    <col min="28" max="28" width="9.75" style="16" customWidth="1"/>
    <col min="29" max="31" width="9.58203125" style="16"/>
    <col min="32" max="32" width="14.83203125" style="16" customWidth="1"/>
    <col min="33" max="36" width="9.58203125" style="16"/>
    <col min="37" max="37" width="12.6640625" style="16" customWidth="1"/>
    <col min="38" max="38" width="25.58203125" style="16" customWidth="1"/>
    <col min="39" max="16384" width="9.58203125" style="16"/>
  </cols>
  <sheetData>
    <row r="1" spans="1:38" x14ac:dyDescent="0.25">
      <c r="A1" s="16" t="s">
        <v>135</v>
      </c>
      <c r="B1" s="16" t="s">
        <v>136</v>
      </c>
      <c r="AL1" s="16" t="s">
        <v>167</v>
      </c>
    </row>
    <row r="2" spans="1:38" ht="13.8" thickBot="1" x14ac:dyDescent="0.3">
      <c r="N2" s="16" t="str">
        <f>"{""CollectionName"":""" &amp; $A$1 &amp; " - " &amp; $B$1 &amp; """,""CollectionType"":""HomeCollector.Models.StampBase, HomeCollector, Version=1.0.0.0, Culture=neutral, PublicKeyToken=null"""</f>
        <v>{"CollectionName":"U.S. Stamps - USA","CollectionType":"HomeCollector.Models.StampBase, HomeCollector, Version=1.0.0.0, Culture=neutral, PublicKeyToken=null"</v>
      </c>
      <c r="AL2" s="16" t="str">
        <f>"}"</f>
        <v>}</v>
      </c>
    </row>
    <row r="3" spans="1:38" ht="14.4" thickTop="1" thickBot="1" x14ac:dyDescent="0.3">
      <c r="A3" s="17" t="s">
        <v>0</v>
      </c>
      <c r="B3" s="18" t="s">
        <v>1</v>
      </c>
      <c r="C3" s="19" t="s">
        <v>2</v>
      </c>
      <c r="D3" s="20" t="s">
        <v>3</v>
      </c>
      <c r="E3" s="18" t="s">
        <v>4</v>
      </c>
      <c r="F3" s="41" t="s">
        <v>5</v>
      </c>
      <c r="G3" s="38" t="s">
        <v>6</v>
      </c>
      <c r="H3" s="16" t="s">
        <v>7</v>
      </c>
      <c r="I3" s="19" t="s">
        <v>8</v>
      </c>
      <c r="J3" s="19" t="s">
        <v>137</v>
      </c>
      <c r="K3" s="21" t="s">
        <v>138</v>
      </c>
      <c r="L3" s="17" t="s">
        <v>9</v>
      </c>
      <c r="M3" s="19" t="s">
        <v>10</v>
      </c>
      <c r="N3" s="22" t="str">
        <f>",""Collectables"":["</f>
        <v>,"Collectables":[</v>
      </c>
      <c r="AD3" s="37" t="s">
        <v>147</v>
      </c>
      <c r="AK3" s="16" t="str">
        <f>"]"</f>
        <v>]</v>
      </c>
      <c r="AL3" s="37" t="s">
        <v>128</v>
      </c>
    </row>
    <row r="4" spans="1:38" ht="13.8" thickTop="1" x14ac:dyDescent="0.25">
      <c r="A4" s="20" t="s">
        <v>169</v>
      </c>
      <c r="B4" s="23" t="s">
        <v>11</v>
      </c>
      <c r="C4" s="24"/>
      <c r="D4" s="25">
        <v>3</v>
      </c>
      <c r="E4" s="26">
        <v>4</v>
      </c>
      <c r="F4" s="41" t="s">
        <v>41</v>
      </c>
      <c r="G4" s="24" t="s">
        <v>987</v>
      </c>
      <c r="H4" s="18" t="s">
        <v>988</v>
      </c>
      <c r="I4" s="23"/>
      <c r="J4" s="23">
        <v>1983</v>
      </c>
      <c r="K4" s="27"/>
      <c r="L4" s="27">
        <v>0.15</v>
      </c>
      <c r="M4" s="23">
        <v>0.15</v>
      </c>
      <c r="N4" s="28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O4" s="16" t="str">
        <f>",""DisplayName"":""" &amp; $H4 &amp; """ "</f>
        <v xml:space="preserve">,"DisplayName":"Omnibus" </v>
      </c>
      <c r="P4" s="16" t="str">
        <f>",""Description"":""" &amp; IF(ISBLANK($G4),"",$G4) &amp; """ "</f>
        <v xml:space="preserve">,"Description":"1cafterUSA" </v>
      </c>
      <c r="Q4" s="16" t="str">
        <f>",""Country"":""" &amp; $B$1 &amp; """ "</f>
        <v xml:space="preserve">,"Country":"USA" </v>
      </c>
      <c r="R4" s="16" t="str">
        <f>",""IsPostageStamp"":" &amp; "true" &amp; " "</f>
        <v xml:space="preserve">,"IsPostageStamp":true </v>
      </c>
      <c r="S4" s="16" t="str">
        <f>",""ScottNumber"":""" &amp; $A4 &amp; """ "</f>
        <v xml:space="preserve">,"ScottNumber":"1897" </v>
      </c>
      <c r="T4" s="16" t="str">
        <f>",""AlternateId"":""" &amp; "" &amp; """ "</f>
        <v xml:space="preserve">,"AlternateId":"" </v>
      </c>
      <c r="U4" s="16" t="str">
        <f>",""IssueYearStart"":" &amp; TEXT(IF(ISNUMBER($J4)=0,0,$J4),"0")</f>
        <v>,"IssueYearStart":1983</v>
      </c>
      <c r="V4" s="16" t="str">
        <f>",""IssueYearEnd"":" &amp; TEXT(IF(ISNUMBER($K4)=0,0,$K4),"0")</f>
        <v>,"IssueYearEnd":0</v>
      </c>
      <c r="W4" s="16" t="str">
        <f>",""FirstDayOfIssue"":""" &amp; " " &amp; """ "</f>
        <v xml:space="preserve">,"FirstDayOfIssue":" " </v>
      </c>
      <c r="X4" s="16" t="str">
        <f t="shared" ref="X4:X67" si="0">",""Perforation"":""" &amp; IF(ISBLANK($F4)=1,"",$F4) &amp; """ "</f>
        <v xml:space="preserve">,"Perforation":"v10" </v>
      </c>
      <c r="Y4" s="16" t="str">
        <f>",""IsWatermarked"":" &amp; IF(ISNUMBER(FIND("mk",$G21)) =1,"true","false") &amp; " "</f>
        <v xml:space="preserve">,"IsWatermarked":false </v>
      </c>
      <c r="Z4" s="16" t="str">
        <f>",""CatalogImageCode"":""" &amp; "" &amp; """ "</f>
        <v xml:space="preserve">,"CatalogImageCode":"" </v>
      </c>
      <c r="AA4" s="16" t="str">
        <f>",""Color"":""" &amp; IF(ISBLANK($C4)=1,"",$C4) &amp; """ "</f>
        <v xml:space="preserve">,"Color":"" </v>
      </c>
      <c r="AB4" s="16" t="str">
        <f>",""Denomination"":""" &amp; IF(ISNUMBER($B4),TEXT($B4,"0"),$B4) &amp; """ "</f>
        <v xml:space="preserve">,"Denomination":"1" </v>
      </c>
      <c r="AD4" s="16" t="str">
        <f xml:space="preserve"> IF($D4 + $E4 &gt; 0,",""ItemInstances"":[","")</f>
        <v>,"ItemInstances":[</v>
      </c>
      <c r="AE4" s="16" t="str">
        <f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" s="16" t="str">
        <f>",""ItemDetails"":""" &amp; IF(ISBLANK($G4)=1,"",$G4) &amp; """ "</f>
        <v xml:space="preserve">,"ItemDetails":"1cafterUSA" </v>
      </c>
      <c r="AG4" s="16" t="str">
        <f>",""IsFavorite"":" &amp; "false" &amp; " "</f>
        <v xml:space="preserve">,"IsFavorite":false </v>
      </c>
      <c r="AH4" s="16" t="str">
        <f>",""EstimatedValue"":" &amp; "0" &amp; " "</f>
        <v xml:space="preserve">,"EstimatedValue":0 </v>
      </c>
      <c r="AI4" s="16" t="str">
        <f>",""IsMintCondition"":" &amp; IF($D4&gt;0,"true","false") &amp; " "</f>
        <v xml:space="preserve">,"IsMintCondition":true </v>
      </c>
      <c r="AJ4" s="16" t="str">
        <f>",""Condition"":" &amp; """UNDEFINED""" &amp; " "</f>
        <v xml:space="preserve">,"Condition":"UNDEFINED" </v>
      </c>
      <c r="AK4" s="16" t="str">
        <f xml:space="preserve"> IF($D4+$E4&gt;0,  CONCATENATE($AD4,$AE4,$AF4,$AG4,$AH4,$AI4,$AJ4) &amp; "} ]}","}")</f>
        <v>,"ItemInstances":[{"CollectableType":"HomeCollector.Models.StampBase, HomeCollector, Version=1.0.0.0, Culture=neutral, PublicKeyToken=null","ItemDetails":"1cafterUSA" ,"IsFavorite":false ,"EstimatedValue":0 ,"IsMintCondition":true ,"Condition":"UNDEFINED" } ]}</v>
      </c>
      <c r="AL4" s="16" t="str">
        <f>CONCATENATE( $N4, $O4, $P4,$Q4,$R4,$S4,$T4,$U4,$V4,$W4,$X4, $Y4,$Z4,$AA4, $AB4) &amp; $AK4</f>
        <v>{"CollectableType":"HomeCollector.Models.StampBase, HomeCollector, Version=1.0.0.0, Culture=neutral, PublicKeyToken=null","DisplayName":"Omnibus" ,"Description":"1cafterUSA" ,"Country":"USA" ,"IsPostageStamp":true ,"ScottNumber":"1897" ,"AlternateId":"" ,"IssueYearStart":1983,"IssueYearEnd":0,"FirstDayOfIssue":"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PublicKeyToken=null","ItemDetails":"1cafterUSA" ,"IsFavorite":false ,"EstimatedValue":0 ,"IsMintCondition":true ,"Condition":"UNDEFINED" } ]}</v>
      </c>
    </row>
    <row r="5" spans="1:38" x14ac:dyDescent="0.25">
      <c r="A5" s="17" t="s">
        <v>170</v>
      </c>
      <c r="B5" s="29" t="s">
        <v>12</v>
      </c>
      <c r="C5" s="30"/>
      <c r="D5" s="31"/>
      <c r="E5" s="32">
        <v>5</v>
      </c>
      <c r="F5" s="42" t="s">
        <v>41</v>
      </c>
      <c r="G5" s="30" t="s">
        <v>989</v>
      </c>
      <c r="H5" s="19" t="s">
        <v>990</v>
      </c>
      <c r="I5" s="29"/>
      <c r="J5" s="29">
        <v>1982</v>
      </c>
      <c r="K5" s="33"/>
      <c r="L5" s="33">
        <v>0.15</v>
      </c>
      <c r="M5" s="29">
        <v>0.15</v>
      </c>
      <c r="N5" s="28" t="str">
        <f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" s="16" t="str">
        <f>",""DisplayName"":""" &amp; $H5 &amp; """ "</f>
        <v xml:space="preserve">,"DisplayName":"Locomotive" </v>
      </c>
      <c r="P5" s="16" t="str">
        <f>",""Description"":""" &amp; IF(ISBLANK($G5),"",$G5) &amp; """ "</f>
        <v xml:space="preserve">,"Description":"2cafterUSA" </v>
      </c>
      <c r="Q5" s="16" t="str">
        <f t="shared" ref="Q5:Q68" si="1">",""Country"":""" &amp; $B$1 &amp; """ "</f>
        <v xml:space="preserve">,"Country":"USA" </v>
      </c>
      <c r="R5" s="16" t="str">
        <f t="shared" ref="R5:R68" si="2">",""IsPostageStamp"":" &amp; "true" &amp; " "</f>
        <v xml:space="preserve">,"IsPostageStamp":true </v>
      </c>
      <c r="S5" s="16" t="str">
        <f t="shared" ref="S5:S68" si="3">",""ScottNumber"":""" &amp; $A5 &amp; """ "</f>
        <v xml:space="preserve">,"ScottNumber":"1897A" </v>
      </c>
      <c r="T5" s="16" t="str">
        <f t="shared" ref="T5:T68" si="4">",""AlternateId"":""" &amp; "" &amp; """ "</f>
        <v xml:space="preserve">,"AlternateId":"" </v>
      </c>
      <c r="U5" s="16" t="str">
        <f>",""IssueYearStart"":" &amp; TEXT(IF(ISNUMBER($J5)=0,0,$J5),"0")</f>
        <v>,"IssueYearStart":1982</v>
      </c>
      <c r="V5" s="16" t="str">
        <f>",""IssueYearEnd"":" &amp; TEXT(IF(ISNUMBER($K5)=0,0,$K5),"0")</f>
        <v>,"IssueYearEnd":0</v>
      </c>
      <c r="W5" s="16" t="str">
        <f t="shared" ref="W5:W68" si="5">",""FirstDayOfIssue"":""" &amp; " " &amp; """ "</f>
        <v xml:space="preserve">,"FirstDayOfIssue":" " </v>
      </c>
      <c r="X5" s="16" t="str">
        <f t="shared" si="0"/>
        <v xml:space="preserve">,"Perforation":"v10" </v>
      </c>
      <c r="Y5" s="16" t="str">
        <f>",""IsWatermarked"":" &amp; IF(ISNUMBER(FIND("mk",$G22)) =1,"true","false") &amp; " "</f>
        <v xml:space="preserve">,"IsWatermarked":false </v>
      </c>
      <c r="Z5" s="16" t="str">
        <f t="shared" ref="Z5:Z68" si="6">",""CatalogImageCode"":""" &amp; "" &amp; """ "</f>
        <v xml:space="preserve">,"CatalogImageCode":"" </v>
      </c>
      <c r="AA5" s="16" t="str">
        <f t="shared" ref="AA5:AA68" si="7">",""Color"":""" &amp; IF(ISBLANK($C5)=1,"",$C5) &amp; """ "</f>
        <v xml:space="preserve">,"Color":"" </v>
      </c>
      <c r="AB5" s="16" t="str">
        <f t="shared" ref="AB5:AB68" si="8">",""Denomination"":""" &amp; IF(ISNUMBER($B5),TEXT($B5,"0"),$B5) &amp; """ "</f>
        <v xml:space="preserve">,"Denomination":"2" </v>
      </c>
      <c r="AD5" s="16" t="str">
        <f t="shared" ref="AD5:AD68" si="9" xml:space="preserve"> IF($D5 + $E5 &gt; 0,",""ItemInstances"":[","")</f>
        <v>,"ItemInstances":[</v>
      </c>
      <c r="AE5" s="16" t="str">
        <f t="shared" ref="AE5:AE68" si="1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" s="16" t="str">
        <f>",""ItemDetails"":""" &amp; IF(ISBLANK($G5)=1,"",$G5) &amp; """ "</f>
        <v xml:space="preserve">,"ItemDetails":"2cafterUSA" </v>
      </c>
      <c r="AG5" s="16" t="str">
        <f t="shared" ref="AG5:AG68" si="11">",""IsFavorite"":" &amp; "false" &amp; " "</f>
        <v xml:space="preserve">,"IsFavorite":false </v>
      </c>
      <c r="AH5" s="16" t="str">
        <f t="shared" ref="AH5:AH68" si="12">",""EstimatedValue"":" &amp; "0" &amp; " "</f>
        <v xml:space="preserve">,"EstimatedValue":0 </v>
      </c>
      <c r="AI5" s="16" t="str">
        <f t="shared" ref="AI5:AI68" si="13">",""IsMintCondition"":" &amp; IF($D5&gt;0,"true","false") &amp; " "</f>
        <v xml:space="preserve">,"IsMintCondition":false </v>
      </c>
      <c r="AJ5" s="16" t="str">
        <f t="shared" ref="AJ5:AJ68" si="14">",""Condition"":" &amp; """UNDEFINED""" &amp; " "</f>
        <v xml:space="preserve">,"Condition":"UNDEFINED" </v>
      </c>
      <c r="AK5" s="16" t="str">
        <f xml:space="preserve"> IF($D5+$E5&gt;0,  CONCATENATE($AD5,$AE5,$AF5,$AG5,$AH5,$AI5,$AJ5) &amp; "} ]}","}")</f>
        <v>,"ItemInstances":[{"CollectableType":"HomeCollector.Models.StampBase, HomeCollector, Version=1.0.0.0, Culture=neutral, PublicKeyToken=null","ItemDetails":"2cafterUSA" ,"IsFavorite":false ,"EstimatedValue":0 ,"IsMintCondition":false ,"Condition":"UNDEFINED" } ]}</v>
      </c>
      <c r="AL5" s="16" t="str">
        <f>CONCATENATE( $N5, $O5, $P5,$Q5,$R5,$S5,$T5,$U5,$V5,$W5,$X5, $Y5,$Z5,$AA5, $AB5) &amp; $AK5</f>
        <v>,{"CollectableType":"HomeCollector.Models.StampBase, HomeCollector, Version=1.0.0.0, Culture=neutral, PublicKeyToken=null","DisplayName":"Locomotive" ,"Description":"2cafterUSA" ,"Country":"USA" ,"IsPostageStamp":true ,"ScottNumber":"1897A" ,"AlternateId":"" ,"IssueYearStart":1982,"IssueYearEnd":0,"FirstDayOfIssue":" " ,"Perforation":"v10" ,"IsWatermarked":false ,"CatalogImageCode":"" ,"Color":"" ,"Denomination":"2" ,"ItemInstances":[{"CollectableType":"HomeCollector.Models.StampBase, HomeCollector, Version=1.0.0.0, Culture=neutral, PublicKeyToken=null","ItemDetails":"2cafterUSA" ,"IsFavorite":false ,"EstimatedValue":0 ,"IsMintCondition":false ,"Condition":"UNDEFINED" } ]}</v>
      </c>
    </row>
    <row r="6" spans="1:38" x14ac:dyDescent="0.25">
      <c r="A6" s="17" t="s">
        <v>171</v>
      </c>
      <c r="B6" s="29" t="s">
        <v>14</v>
      </c>
      <c r="C6" s="30"/>
      <c r="D6" s="31">
        <v>1</v>
      </c>
      <c r="E6" s="32">
        <v>2</v>
      </c>
      <c r="F6" s="42" t="s">
        <v>41</v>
      </c>
      <c r="G6" s="30"/>
      <c r="H6" s="19" t="s">
        <v>991</v>
      </c>
      <c r="I6" s="29"/>
      <c r="J6" s="29">
        <v>1983</v>
      </c>
      <c r="K6" s="33"/>
      <c r="L6" s="33">
        <v>0.15</v>
      </c>
      <c r="M6" s="29">
        <v>0.15</v>
      </c>
      <c r="N6" s="28" t="str">
        <f t="shared" ref="N6:N69" si="1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" s="16" t="str">
        <f>",""DisplayName"":""" &amp; $H6 &amp; """ "</f>
        <v xml:space="preserve">,"DisplayName":"Handcar" </v>
      </c>
      <c r="P6" s="16" t="str">
        <f>",""Description"":""" &amp; IF(ISBLANK($G6),"",$G6) &amp; """ "</f>
        <v xml:space="preserve">,"Description":"" </v>
      </c>
      <c r="Q6" s="16" t="str">
        <f t="shared" si="1"/>
        <v xml:space="preserve">,"Country":"USA" </v>
      </c>
      <c r="R6" s="16" t="str">
        <f t="shared" si="2"/>
        <v xml:space="preserve">,"IsPostageStamp":true </v>
      </c>
      <c r="S6" s="16" t="str">
        <f t="shared" si="3"/>
        <v xml:space="preserve">,"ScottNumber":"1898" </v>
      </c>
      <c r="T6" s="16" t="str">
        <f t="shared" si="4"/>
        <v xml:space="preserve">,"AlternateId":"" </v>
      </c>
      <c r="U6" s="16" t="str">
        <f>",""IssueYearStart"":" &amp; TEXT(IF(ISNUMBER($J6)=0,0,$J6),"0")</f>
        <v>,"IssueYearStart":1983</v>
      </c>
      <c r="V6" s="16" t="str">
        <f>",""IssueYearEnd"":" &amp; TEXT(IF(ISNUMBER($K6)=0,0,$K6),"0")</f>
        <v>,"IssueYearEnd":0</v>
      </c>
      <c r="W6" s="16" t="str">
        <f t="shared" si="5"/>
        <v xml:space="preserve">,"FirstDayOfIssue":" " </v>
      </c>
      <c r="X6" s="16" t="str">
        <f t="shared" si="0"/>
        <v xml:space="preserve">,"Perforation":"v10" </v>
      </c>
      <c r="Y6" s="16" t="str">
        <f>",""IsWatermarked"":" &amp; IF(ISNUMBER(FIND("mk",$G23)) =1,"true","false") &amp; " "</f>
        <v xml:space="preserve">,"IsWatermarked":false </v>
      </c>
      <c r="Z6" s="16" t="str">
        <f t="shared" si="6"/>
        <v xml:space="preserve">,"CatalogImageCode":"" </v>
      </c>
      <c r="AA6" s="16" t="str">
        <f t="shared" si="7"/>
        <v xml:space="preserve">,"Color":"" </v>
      </c>
      <c r="AB6" s="16" t="str">
        <f t="shared" si="8"/>
        <v xml:space="preserve">,"Denomination":"3" </v>
      </c>
      <c r="AD6" s="16" t="str">
        <f t="shared" si="9"/>
        <v>,"ItemInstances":[</v>
      </c>
      <c r="AE6" s="16" t="str">
        <f t="shared" si="10"/>
        <v>{"CollectableType":"HomeCollector.Models.StampBase, HomeCollector, Version=1.0.0.0, Culture=neutral, PublicKeyToken=null"</v>
      </c>
      <c r="AF6" s="16" t="str">
        <f>",""ItemDetails"":""" &amp; IF(ISBLANK($G6)=1,"",$G6) &amp; """ "</f>
        <v xml:space="preserve">,"ItemDetails":"" </v>
      </c>
      <c r="AG6" s="16" t="str">
        <f t="shared" si="11"/>
        <v xml:space="preserve">,"IsFavorite":false </v>
      </c>
      <c r="AH6" s="16" t="str">
        <f t="shared" si="12"/>
        <v xml:space="preserve">,"EstimatedValue":0 </v>
      </c>
      <c r="AI6" s="16" t="str">
        <f t="shared" si="13"/>
        <v xml:space="preserve">,"IsMintCondition":true </v>
      </c>
      <c r="AJ6" s="16" t="str">
        <f t="shared" si="14"/>
        <v xml:space="preserve">,"Condition":"UNDEFINED" </v>
      </c>
      <c r="AK6" s="16" t="str">
        <f xml:space="preserve"> IF($D6+$E6&gt;0,  CONCATENATE($AD6,$AE6,$AF6,$AG6,$AH6,$AI6,$AJ6)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" s="16" t="str">
        <f>CONCATENATE( $N6, $O6, $P6,$Q6,$R6,$S6,$T6,$U6,$V6,$W6,$X6, $Y6,$Z6,$AA6, $AB6) &amp; $AK6</f>
        <v>,{"CollectableType":"HomeCollector.Models.StampBase, HomeCollector, Version=1.0.0.0, Culture=neutral, PublicKeyToken=null","DisplayName":"Handcar" ,"Description":"" ,"Country":"USA" ,"IsPostageStamp":true ,"ScottNumber":"1898" ,"AlternateId":"" ,"IssueYearStart":1983,"IssueYearEnd":0,"FirstDayOfIssue":" " ,"Perforation":"v10"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" spans="1:38" x14ac:dyDescent="0.25">
      <c r="A7" s="17" t="s">
        <v>172</v>
      </c>
      <c r="B7" s="29" t="s">
        <v>15</v>
      </c>
      <c r="C7" s="30"/>
      <c r="D7" s="31"/>
      <c r="E7" s="32">
        <v>4</v>
      </c>
      <c r="F7" s="42" t="s">
        <v>41</v>
      </c>
      <c r="G7" s="30"/>
      <c r="H7" s="19" t="s">
        <v>992</v>
      </c>
      <c r="I7" s="29"/>
      <c r="J7" s="29">
        <v>1982</v>
      </c>
      <c r="K7" s="33"/>
      <c r="L7" s="33">
        <v>0.15</v>
      </c>
      <c r="M7" s="29">
        <v>0.15</v>
      </c>
      <c r="N7" s="28" t="str">
        <f t="shared" si="15"/>
        <v>,{"CollectableType":"HomeCollector.Models.StampBase, HomeCollector, Version=1.0.0.0, Culture=neutral, PublicKeyToken=null"</v>
      </c>
      <c r="O7" s="16" t="str">
        <f>",""DisplayName"":""" &amp; $H7 &amp; """ "</f>
        <v xml:space="preserve">,"DisplayName":"Stagecoach" </v>
      </c>
      <c r="P7" s="16" t="str">
        <f>",""Description"":""" &amp; IF(ISBLANK($G7),"",$G7) &amp; """ "</f>
        <v xml:space="preserve">,"Description":"" </v>
      </c>
      <c r="Q7" s="16" t="str">
        <f t="shared" si="1"/>
        <v xml:space="preserve">,"Country":"USA" </v>
      </c>
      <c r="R7" s="16" t="str">
        <f t="shared" si="2"/>
        <v xml:space="preserve">,"IsPostageStamp":true </v>
      </c>
      <c r="S7" s="16" t="str">
        <f t="shared" si="3"/>
        <v xml:space="preserve">,"ScottNumber":"1898A" </v>
      </c>
      <c r="T7" s="16" t="str">
        <f t="shared" si="4"/>
        <v xml:space="preserve">,"AlternateId":"" </v>
      </c>
      <c r="U7" s="16" t="str">
        <f>",""IssueYearStart"":" &amp; TEXT(IF(ISNUMBER($J7)=0,0,$J7),"0")</f>
        <v>,"IssueYearStart":1982</v>
      </c>
      <c r="V7" s="16" t="str">
        <f>",""IssueYearEnd"":" &amp; TEXT(IF(ISNUMBER($K7)=0,0,$K7),"0")</f>
        <v>,"IssueYearEnd":0</v>
      </c>
      <c r="W7" s="16" t="str">
        <f t="shared" si="5"/>
        <v xml:space="preserve">,"FirstDayOfIssue":" " </v>
      </c>
      <c r="X7" s="16" t="str">
        <f t="shared" si="0"/>
        <v xml:space="preserve">,"Perforation":"v10" </v>
      </c>
      <c r="Y7" s="16" t="str">
        <f>",""IsWatermarked"":" &amp; IF(ISNUMBER(FIND("mk",$G24)) =1,"true","false") &amp; " "</f>
        <v xml:space="preserve">,"IsWatermarked":false </v>
      </c>
      <c r="Z7" s="16" t="str">
        <f t="shared" si="6"/>
        <v xml:space="preserve">,"CatalogImageCode":"" </v>
      </c>
      <c r="AA7" s="16" t="str">
        <f t="shared" si="7"/>
        <v xml:space="preserve">,"Color":"" </v>
      </c>
      <c r="AB7" s="16" t="str">
        <f t="shared" si="8"/>
        <v xml:space="preserve">,"Denomination":"4" </v>
      </c>
      <c r="AD7" s="16" t="str">
        <f t="shared" si="9"/>
        <v>,"ItemInstances":[</v>
      </c>
      <c r="AE7" s="16" t="str">
        <f t="shared" si="10"/>
        <v>{"CollectableType":"HomeCollector.Models.StampBase, HomeCollector, Version=1.0.0.0, Culture=neutral, PublicKeyToken=null"</v>
      </c>
      <c r="AF7" s="16" t="str">
        <f>",""ItemDetails"":""" &amp; IF(ISBLANK($G7)=1,"",$G7) &amp; """ "</f>
        <v xml:space="preserve">,"ItemDetails":"" </v>
      </c>
      <c r="AG7" s="16" t="str">
        <f t="shared" si="11"/>
        <v xml:space="preserve">,"IsFavorite":false </v>
      </c>
      <c r="AH7" s="16" t="str">
        <f t="shared" si="12"/>
        <v xml:space="preserve">,"EstimatedValue":0 </v>
      </c>
      <c r="AI7" s="16" t="str">
        <f t="shared" si="13"/>
        <v xml:space="preserve">,"IsMintCondition":false </v>
      </c>
      <c r="AJ7" s="16" t="str">
        <f t="shared" si="14"/>
        <v xml:space="preserve">,"Condition":"UNDEFINED" </v>
      </c>
      <c r="AK7" s="16" t="str">
        <f xml:space="preserve"> IF($D7+$E7&gt;0,  CONCATENATE($AD7,$AE7,$AF7,$AG7,$AH7,$AI7,$AJ7)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" s="16" t="str">
        <f>CONCATENATE( $N7, $O7, $P7,$Q7,$R7,$S7,$T7,$U7,$V7,$W7,$X7, $Y7,$Z7,$AA7, $AB7) &amp; $AK7</f>
        <v>,{"CollectableType":"HomeCollector.Models.StampBase, HomeCollector, Version=1.0.0.0, Culture=neutral, PublicKeyToken=null","DisplayName":"Stagecoach" ,"Description":"" ,"Country":"USA" ,"IsPostageStamp":true ,"ScottNumber":"1898A" ,"AlternateId":"" ,"IssueYearStart":1982,"IssueYearEnd":0,"FirstDayOfIssue":" " ,"Perforation":"v10"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" spans="1:38" x14ac:dyDescent="0.25">
      <c r="A8" s="17" t="s">
        <v>173</v>
      </c>
      <c r="B8" s="29" t="s">
        <v>15</v>
      </c>
      <c r="C8" s="30"/>
      <c r="D8" s="31"/>
      <c r="E8" s="32"/>
      <c r="F8" s="42" t="s">
        <v>41</v>
      </c>
      <c r="G8" s="38" t="s">
        <v>83</v>
      </c>
      <c r="H8" s="19" t="s">
        <v>992</v>
      </c>
      <c r="I8" s="19"/>
      <c r="J8" s="19">
        <v>1982</v>
      </c>
      <c r="K8" s="21"/>
      <c r="L8" s="33">
        <v>0.15</v>
      </c>
      <c r="M8" s="29">
        <v>0.15</v>
      </c>
      <c r="N8" s="28" t="str">
        <f t="shared" si="15"/>
        <v>,{"CollectableType":"HomeCollector.Models.StampBase, HomeCollector, Version=1.0.0.0, Culture=neutral, PublicKeyToken=null"</v>
      </c>
      <c r="O8" s="16" t="str">
        <f>",""DisplayName"":""" &amp; $H8 &amp; """ "</f>
        <v xml:space="preserve">,"DisplayName":"Stagecoach" </v>
      </c>
      <c r="P8" s="16" t="str">
        <f>",""Description"":""" &amp; IF(ISBLANK($G8),"",$G8) &amp; """ "</f>
        <v xml:space="preserve">,"Description":"precancel" </v>
      </c>
      <c r="Q8" s="16" t="str">
        <f t="shared" si="1"/>
        <v xml:space="preserve">,"Country":"USA" </v>
      </c>
      <c r="R8" s="16" t="str">
        <f t="shared" si="2"/>
        <v xml:space="preserve">,"IsPostageStamp":true </v>
      </c>
      <c r="S8" s="16" t="str">
        <f t="shared" si="3"/>
        <v xml:space="preserve">,"ScottNumber":"1898Ab" </v>
      </c>
      <c r="T8" s="16" t="str">
        <f t="shared" si="4"/>
        <v xml:space="preserve">,"AlternateId":"" </v>
      </c>
      <c r="U8" s="16" t="str">
        <f>",""IssueYearStart"":" &amp; TEXT(IF(ISNUMBER($J8)=0,0,$J8),"0")</f>
        <v>,"IssueYearStart":1982</v>
      </c>
      <c r="V8" s="16" t="str">
        <f>",""IssueYearEnd"":" &amp; TEXT(IF(ISNUMBER($K8)=0,0,$K8),"0")</f>
        <v>,"IssueYearEnd":0</v>
      </c>
      <c r="W8" s="16" t="str">
        <f t="shared" si="5"/>
        <v xml:space="preserve">,"FirstDayOfIssue":" " </v>
      </c>
      <c r="X8" s="16" t="str">
        <f t="shared" si="0"/>
        <v xml:space="preserve">,"Perforation":"v10" </v>
      </c>
      <c r="Y8" s="16" t="str">
        <f>",""IsWatermarked"":" &amp; IF(ISNUMBER(FIND("mk",$G25)) =1,"true","false") &amp; " "</f>
        <v xml:space="preserve">,"IsWatermarked":false </v>
      </c>
      <c r="Z8" s="16" t="str">
        <f t="shared" si="6"/>
        <v xml:space="preserve">,"CatalogImageCode":"" </v>
      </c>
      <c r="AA8" s="16" t="str">
        <f t="shared" si="7"/>
        <v xml:space="preserve">,"Color":"" </v>
      </c>
      <c r="AB8" s="16" t="str">
        <f t="shared" si="8"/>
        <v xml:space="preserve">,"Denomination":"4" </v>
      </c>
      <c r="AD8" s="16" t="str">
        <f t="shared" si="9"/>
        <v/>
      </c>
      <c r="AE8" s="16" t="str">
        <f t="shared" si="10"/>
        <v>{"CollectableType":"HomeCollector.Models.StampBase, HomeCollector, Version=1.0.0.0, Culture=neutral, PublicKeyToken=null"</v>
      </c>
      <c r="AF8" s="16" t="str">
        <f>",""ItemDetails"":""" &amp; IF(ISBLANK($G8)=1,"",$G8) &amp; """ "</f>
        <v xml:space="preserve">,"ItemDetails":"precancel" </v>
      </c>
      <c r="AG8" s="16" t="str">
        <f t="shared" si="11"/>
        <v xml:space="preserve">,"IsFavorite":false </v>
      </c>
      <c r="AH8" s="16" t="str">
        <f t="shared" si="12"/>
        <v xml:space="preserve">,"EstimatedValue":0 </v>
      </c>
      <c r="AI8" s="16" t="str">
        <f t="shared" si="13"/>
        <v xml:space="preserve">,"IsMintCondition":false </v>
      </c>
      <c r="AJ8" s="16" t="str">
        <f t="shared" si="14"/>
        <v xml:space="preserve">,"Condition":"UNDEFINED" </v>
      </c>
      <c r="AK8" s="16" t="str">
        <f xml:space="preserve"> IF($D8+$E8&gt;0,  CONCATENATE($AD8,$AE8,$AF8,$AG8,$AH8,$AI8,$AJ8) &amp; "} ]}","}")</f>
        <v>}</v>
      </c>
      <c r="AL8" s="16" t="str">
        <f>CONCATENATE( $N8, $O8, $P8,$Q8,$R8,$S8,$T8,$U8,$V8,$W8,$X8, $Y8,$Z8,$AA8, $AB8) &amp; $AK8</f>
        <v>,{"CollectableType":"HomeCollector.Models.StampBase, HomeCollector, Version=1.0.0.0, Culture=neutral, PublicKeyToken=null","DisplayName":"Stagecoach" ,"Description":"precancel" ,"Country":"USA" ,"IsPostageStamp":true ,"ScottNumber":"1898Ab" ,"AlternateId":"" ,"IssueYearStart":1982,"IssueYearEnd":0,"FirstDayOfIssue":" " ,"Perforation":"v10" ,"IsWatermarked":false ,"CatalogImageCode":"" ,"Color":"" ,"Denomination":"4" }</v>
      </c>
    </row>
    <row r="9" spans="1:38" x14ac:dyDescent="0.25">
      <c r="A9" s="17" t="s">
        <v>174</v>
      </c>
      <c r="B9" s="29" t="s">
        <v>16</v>
      </c>
      <c r="C9" s="19"/>
      <c r="D9" s="31"/>
      <c r="E9" s="32">
        <v>3</v>
      </c>
      <c r="F9" s="42" t="s">
        <v>41</v>
      </c>
      <c r="G9" s="38"/>
      <c r="H9" s="19" t="s">
        <v>993</v>
      </c>
      <c r="I9" s="19"/>
      <c r="J9" s="19">
        <v>1983</v>
      </c>
      <c r="K9" s="21"/>
      <c r="L9" s="33">
        <v>0.15</v>
      </c>
      <c r="M9" s="29">
        <v>0.15</v>
      </c>
      <c r="N9" s="28" t="str">
        <f t="shared" si="15"/>
        <v>,{"CollectableType":"HomeCollector.Models.StampBase, HomeCollector, Version=1.0.0.0, Culture=neutral, PublicKeyToken=null"</v>
      </c>
      <c r="O9" s="16" t="str">
        <f>",""DisplayName"":""" &amp; $H9 &amp; """ "</f>
        <v xml:space="preserve">,"DisplayName":"Motorcycle" </v>
      </c>
      <c r="P9" s="16" t="str">
        <f>",""Description"":""" &amp; IF(ISBLANK($G9),"",$G9) &amp; """ "</f>
        <v xml:space="preserve">,"Description":"" </v>
      </c>
      <c r="Q9" s="16" t="str">
        <f t="shared" si="1"/>
        <v xml:space="preserve">,"Country":"USA" </v>
      </c>
      <c r="R9" s="16" t="str">
        <f t="shared" si="2"/>
        <v xml:space="preserve">,"IsPostageStamp":true </v>
      </c>
      <c r="S9" s="16" t="str">
        <f t="shared" si="3"/>
        <v xml:space="preserve">,"ScottNumber":"1899" </v>
      </c>
      <c r="T9" s="16" t="str">
        <f t="shared" si="4"/>
        <v xml:space="preserve">,"AlternateId":"" </v>
      </c>
      <c r="U9" s="16" t="str">
        <f>",""IssueYearStart"":" &amp; TEXT(IF(ISNUMBER($J9)=0,0,$J9),"0")</f>
        <v>,"IssueYearStart":1983</v>
      </c>
      <c r="V9" s="16" t="str">
        <f>",""IssueYearEnd"":" &amp; TEXT(IF(ISNUMBER($K9)=0,0,$K9),"0")</f>
        <v>,"IssueYearEnd":0</v>
      </c>
      <c r="W9" s="16" t="str">
        <f t="shared" si="5"/>
        <v xml:space="preserve">,"FirstDayOfIssue":" " </v>
      </c>
      <c r="X9" s="16" t="str">
        <f t="shared" si="0"/>
        <v xml:space="preserve">,"Perforation":"v10" </v>
      </c>
      <c r="Y9" s="16" t="str">
        <f>",""IsWatermarked"":" &amp; IF(ISNUMBER(FIND("mk",$G26)) =1,"true","false") &amp; " "</f>
        <v xml:space="preserve">,"IsWatermarked":false </v>
      </c>
      <c r="Z9" s="16" t="str">
        <f t="shared" si="6"/>
        <v xml:space="preserve">,"CatalogImageCode":"" </v>
      </c>
      <c r="AA9" s="16" t="str">
        <f t="shared" si="7"/>
        <v xml:space="preserve">,"Color":"" </v>
      </c>
      <c r="AB9" s="16" t="str">
        <f t="shared" si="8"/>
        <v xml:space="preserve">,"Denomination":"5" </v>
      </c>
      <c r="AD9" s="16" t="str">
        <f t="shared" si="9"/>
        <v>,"ItemInstances":[</v>
      </c>
      <c r="AE9" s="16" t="str">
        <f t="shared" si="10"/>
        <v>{"CollectableType":"HomeCollector.Models.StampBase, HomeCollector, Version=1.0.0.0, Culture=neutral, PublicKeyToken=null"</v>
      </c>
      <c r="AF9" s="16" t="str">
        <f>",""ItemDetails"":""" &amp; IF(ISBLANK($G9)=1,"",$G9) &amp; """ "</f>
        <v xml:space="preserve">,"ItemDetails":"" </v>
      </c>
      <c r="AG9" s="16" t="str">
        <f t="shared" si="11"/>
        <v xml:space="preserve">,"IsFavorite":false </v>
      </c>
      <c r="AH9" s="16" t="str">
        <f t="shared" si="12"/>
        <v xml:space="preserve">,"EstimatedValue":0 </v>
      </c>
      <c r="AI9" s="16" t="str">
        <f t="shared" si="13"/>
        <v xml:space="preserve">,"IsMintCondition":false </v>
      </c>
      <c r="AJ9" s="16" t="str">
        <f t="shared" si="14"/>
        <v xml:space="preserve">,"Condition":"UNDEFINED" </v>
      </c>
      <c r="AK9" s="16" t="str">
        <f xml:space="preserve"> IF($D9+$E9&gt;0,  CONCATENATE($AD9,$AE9,$AF9,$AG9,$AH9,$AI9,$AJ9)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" s="16" t="str">
        <f>CONCATENATE( $N9, $O9, $P9,$Q9,$R9,$S9,$T9,$U9,$V9,$W9,$X9, $Y9,$Z9,$AA9, $AB9) &amp; $AK9</f>
        <v>,{"CollectableType":"HomeCollector.Models.StampBase, HomeCollector, Version=1.0.0.0, Culture=neutral, PublicKeyToken=null","DisplayName":"Motorcycle" ,"Description":"" ,"Country":"USA" ,"IsPostageStamp":true ,"ScottNumber":"1899" ,"AlternateId":"" ,"IssueYearStart":1983,"IssueYearEnd":0,"FirstDayOfIssue":"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" spans="1:38" x14ac:dyDescent="0.25">
      <c r="A10" s="17" t="s">
        <v>175</v>
      </c>
      <c r="B10" s="29" t="s">
        <v>951</v>
      </c>
      <c r="C10" s="19"/>
      <c r="D10" s="31"/>
      <c r="E10" s="32"/>
      <c r="F10" s="42" t="s">
        <v>41</v>
      </c>
      <c r="G10" s="38"/>
      <c r="H10" s="19" t="s">
        <v>91</v>
      </c>
      <c r="I10" s="19"/>
      <c r="J10" s="19">
        <v>1983</v>
      </c>
      <c r="K10" s="21"/>
      <c r="L10" s="33">
        <v>0.15</v>
      </c>
      <c r="M10" s="29">
        <v>0.15</v>
      </c>
      <c r="N10" s="28" t="str">
        <f t="shared" si="15"/>
        <v>,{"CollectableType":"HomeCollector.Models.StampBase, HomeCollector, Version=1.0.0.0, Culture=neutral, PublicKeyToken=null"</v>
      </c>
      <c r="O10" s="16" t="str">
        <f>",""DisplayName"":""" &amp; $H10 &amp; """ "</f>
        <v xml:space="preserve">,"DisplayName":"Sleigh" </v>
      </c>
      <c r="P10" s="16" t="str">
        <f>",""Description"":""" &amp; IF(ISBLANK($G10),"",$G10) &amp; """ "</f>
        <v xml:space="preserve">,"Description":"" </v>
      </c>
      <c r="Q10" s="16" t="str">
        <f t="shared" si="1"/>
        <v xml:space="preserve">,"Country":"USA" </v>
      </c>
      <c r="R10" s="16" t="str">
        <f t="shared" si="2"/>
        <v xml:space="preserve">,"IsPostageStamp":true </v>
      </c>
      <c r="S10" s="16" t="str">
        <f t="shared" si="3"/>
        <v xml:space="preserve">,"ScottNumber":"1900" </v>
      </c>
      <c r="T10" s="16" t="str">
        <f t="shared" si="4"/>
        <v xml:space="preserve">,"AlternateId":"" </v>
      </c>
      <c r="U10" s="16" t="str">
        <f>",""IssueYearStart"":" &amp; TEXT(IF(ISNUMBER($J10)=0,0,$J10),"0")</f>
        <v>,"IssueYearStart":1983</v>
      </c>
      <c r="V10" s="16" t="str">
        <f>",""IssueYearEnd"":" &amp; TEXT(IF(ISNUMBER($K10)=0,0,$K10),"0")</f>
        <v>,"IssueYearEnd":0</v>
      </c>
      <c r="W10" s="16" t="str">
        <f t="shared" si="5"/>
        <v xml:space="preserve">,"FirstDayOfIssue":" " </v>
      </c>
      <c r="X10" s="16" t="str">
        <f t="shared" si="0"/>
        <v xml:space="preserve">,"Perforation":"v10" </v>
      </c>
      <c r="Y10" s="16" t="str">
        <f>",""IsWatermarked"":" &amp; IF(ISNUMBER(FIND("mk",$G27)) =1,"true","false") &amp; " "</f>
        <v xml:space="preserve">,"IsWatermarked":false </v>
      </c>
      <c r="Z10" s="16" t="str">
        <f t="shared" si="6"/>
        <v xml:space="preserve">,"CatalogImageCode":"" </v>
      </c>
      <c r="AA10" s="16" t="str">
        <f t="shared" si="7"/>
        <v xml:space="preserve">,"Color":"" </v>
      </c>
      <c r="AB10" s="16" t="str">
        <f t="shared" si="8"/>
        <v xml:space="preserve">,"Denomination":"5.2" </v>
      </c>
      <c r="AD10" s="16" t="str">
        <f t="shared" si="9"/>
        <v/>
      </c>
      <c r="AE10" s="16" t="str">
        <f t="shared" si="10"/>
        <v>{"CollectableType":"HomeCollector.Models.StampBase, HomeCollector, Version=1.0.0.0, Culture=neutral, PublicKeyToken=null"</v>
      </c>
      <c r="AF10" s="16" t="str">
        <f>",""ItemDetails"":""" &amp; IF(ISBLANK($G10)=1,"",$G10) &amp; """ "</f>
        <v xml:space="preserve">,"ItemDetails":"" </v>
      </c>
      <c r="AG10" s="16" t="str">
        <f t="shared" si="11"/>
        <v xml:space="preserve">,"IsFavorite":false </v>
      </c>
      <c r="AH10" s="16" t="str">
        <f t="shared" si="12"/>
        <v xml:space="preserve">,"EstimatedValue":0 </v>
      </c>
      <c r="AI10" s="16" t="str">
        <f t="shared" si="13"/>
        <v xml:space="preserve">,"IsMintCondition":false </v>
      </c>
      <c r="AJ10" s="16" t="str">
        <f t="shared" si="14"/>
        <v xml:space="preserve">,"Condition":"UNDEFINED" </v>
      </c>
      <c r="AK10" s="16" t="str">
        <f xml:space="preserve"> IF($D10+$E10&gt;0,  CONCATENATE($AD10,$AE10,$AF10,$AG10,$AH10,$AI10,$AJ10) &amp; "} ]}","}")</f>
        <v>}</v>
      </c>
      <c r="AL10" s="16" t="str">
        <f>CONCATENATE( $N10, $O10, $P10,$Q10,$R10,$S10,$T10,$U10,$V10,$W10,$X10, $Y10,$Z10,$AA10, $AB10) &amp; $AK10</f>
        <v>,{"CollectableType":"HomeCollector.Models.StampBase, HomeCollector, Version=1.0.0.0, Culture=neutral, PublicKeyToken=null","DisplayName":"Sleigh" ,"Description":"" ,"Country":"USA" ,"IsPostageStamp":true ,"ScottNumber":"1900" ,"AlternateId":"" ,"IssueYearStart":1983,"IssueYearEnd":0,"FirstDayOfIssue":" " ,"Perforation":"v10" ,"IsWatermarked":false ,"CatalogImageCode":"" ,"Color":"" ,"Denomination":"5.2" }</v>
      </c>
    </row>
    <row r="11" spans="1:38" x14ac:dyDescent="0.25">
      <c r="A11" s="34" t="s">
        <v>176</v>
      </c>
      <c r="B11" s="29" t="s">
        <v>951</v>
      </c>
      <c r="C11" s="19"/>
      <c r="D11" s="31"/>
      <c r="E11" s="32">
        <v>2</v>
      </c>
      <c r="F11" s="42" t="s">
        <v>41</v>
      </c>
      <c r="G11" s="38" t="s">
        <v>83</v>
      </c>
      <c r="H11" s="19" t="s">
        <v>91</v>
      </c>
      <c r="I11" s="19"/>
      <c r="J11" s="19">
        <v>1983</v>
      </c>
      <c r="K11" s="21"/>
      <c r="L11" s="33">
        <v>0.15</v>
      </c>
      <c r="M11" s="29">
        <v>0.15</v>
      </c>
      <c r="N11" s="28" t="str">
        <f t="shared" si="15"/>
        <v>,{"CollectableType":"HomeCollector.Models.StampBase, HomeCollector, Version=1.0.0.0, Culture=neutral, PublicKeyToken=null"</v>
      </c>
      <c r="O11" s="16" t="str">
        <f>",""DisplayName"":""" &amp; $H11 &amp; """ "</f>
        <v xml:space="preserve">,"DisplayName":"Sleigh" </v>
      </c>
      <c r="P11" s="16" t="str">
        <f>",""Description"":""" &amp; IF(ISBLANK($G11),"",$G11) &amp; """ "</f>
        <v xml:space="preserve">,"Description":"precancel" </v>
      </c>
      <c r="Q11" s="16" t="str">
        <f t="shared" si="1"/>
        <v xml:space="preserve">,"Country":"USA" </v>
      </c>
      <c r="R11" s="16" t="str">
        <f t="shared" si="2"/>
        <v xml:space="preserve">,"IsPostageStamp":true </v>
      </c>
      <c r="S11" s="16" t="str">
        <f t="shared" si="3"/>
        <v xml:space="preserve">,"ScottNumber":"1900a" </v>
      </c>
      <c r="T11" s="16" t="str">
        <f t="shared" si="4"/>
        <v xml:space="preserve">,"AlternateId":"" </v>
      </c>
      <c r="U11" s="16" t="str">
        <f>",""IssueYearStart"":" &amp; TEXT(IF(ISNUMBER($J11)=0,0,$J11),"0")</f>
        <v>,"IssueYearStart":1983</v>
      </c>
      <c r="V11" s="16" t="str">
        <f>",""IssueYearEnd"":" &amp; TEXT(IF(ISNUMBER($K11)=0,0,$K11),"0")</f>
        <v>,"IssueYearEnd":0</v>
      </c>
      <c r="W11" s="16" t="str">
        <f t="shared" si="5"/>
        <v xml:space="preserve">,"FirstDayOfIssue":" " </v>
      </c>
      <c r="X11" s="16" t="str">
        <f t="shared" si="0"/>
        <v xml:space="preserve">,"Perforation":"v10" </v>
      </c>
      <c r="Y11" s="16" t="str">
        <f>",""IsWatermarked"":" &amp; IF(ISNUMBER(FIND("mk",$G28)) =1,"true","false") &amp; " "</f>
        <v xml:space="preserve">,"IsWatermarked":false </v>
      </c>
      <c r="Z11" s="16" t="str">
        <f t="shared" si="6"/>
        <v xml:space="preserve">,"CatalogImageCode":"" </v>
      </c>
      <c r="AA11" s="16" t="str">
        <f t="shared" si="7"/>
        <v xml:space="preserve">,"Color":"" </v>
      </c>
      <c r="AB11" s="16" t="str">
        <f t="shared" si="8"/>
        <v xml:space="preserve">,"Denomination":"5.2" </v>
      </c>
      <c r="AD11" s="16" t="str">
        <f t="shared" si="9"/>
        <v>,"ItemInstances":[</v>
      </c>
      <c r="AE11" s="16" t="str">
        <f t="shared" si="10"/>
        <v>{"CollectableType":"HomeCollector.Models.StampBase, HomeCollector, Version=1.0.0.0, Culture=neutral, PublicKeyToken=null"</v>
      </c>
      <c r="AF11" s="16" t="str">
        <f>",""ItemDetails"":""" &amp; IF(ISBLANK($G11)=1,"",$G11) &amp; """ "</f>
        <v xml:space="preserve">,"ItemDetails":"precancel" </v>
      </c>
      <c r="AG11" s="16" t="str">
        <f t="shared" si="11"/>
        <v xml:space="preserve">,"IsFavorite":false </v>
      </c>
      <c r="AH11" s="16" t="str">
        <f t="shared" si="12"/>
        <v xml:space="preserve">,"EstimatedValue":0 </v>
      </c>
      <c r="AI11" s="16" t="str">
        <f t="shared" si="13"/>
        <v xml:space="preserve">,"IsMintCondition":false </v>
      </c>
      <c r="AJ11" s="16" t="str">
        <f t="shared" si="14"/>
        <v xml:space="preserve">,"Condition":"UNDEFINED" </v>
      </c>
      <c r="AK11" s="16" t="str">
        <f xml:space="preserve"> IF($D11+$E11&gt;0,  CONCATENATE($AD11,$AE11,$AF11,$AG11,$AH11,$AI11,$AJ11)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1" s="16" t="str">
        <f>CONCATENATE( $N11, $O11, $P11,$Q11,$R11,$S11,$T11,$U11,$V11,$W11,$X11, $Y11,$Z11,$AA11, $AB11) &amp; $AK11</f>
        <v>,{"CollectableType":"HomeCollector.Models.StampBase, HomeCollector, Version=1.0.0.0, Culture=neutral, PublicKeyToken=null","DisplayName":"Sleigh" ,"Description":"precancel" ,"Country":"USA" ,"IsPostageStamp":true ,"ScottNumber":"1900a" ,"AlternateId":"" ,"IssueYearStart":1983,"IssueYearEnd":0,"FirstDayOfIssue":" " ,"Perforation":"v10" ,"IsWatermarked":false ,"CatalogImageCode":"" ,"Color":"" ,"Denomination":"5.2"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2" spans="1:38" x14ac:dyDescent="0.25">
      <c r="A12" s="17" t="s">
        <v>177</v>
      </c>
      <c r="B12" s="29" t="s">
        <v>952</v>
      </c>
      <c r="C12" s="19"/>
      <c r="D12" s="31"/>
      <c r="E12" s="32">
        <v>2</v>
      </c>
      <c r="F12" s="42" t="s">
        <v>41</v>
      </c>
      <c r="G12" s="38"/>
      <c r="H12" s="19" t="s">
        <v>994</v>
      </c>
      <c r="I12" s="19"/>
      <c r="J12" s="19">
        <v>1982</v>
      </c>
      <c r="K12" s="21"/>
      <c r="L12" s="34">
        <v>0.18</v>
      </c>
      <c r="M12" s="29">
        <v>0.15</v>
      </c>
      <c r="N12" s="28" t="str">
        <f t="shared" si="15"/>
        <v>,{"CollectableType":"HomeCollector.Models.StampBase, HomeCollector, Version=1.0.0.0, Culture=neutral, PublicKeyToken=null"</v>
      </c>
      <c r="O12" s="16" t="str">
        <f>",""DisplayName"":""" &amp; $H12 &amp; """ "</f>
        <v xml:space="preserve">,"DisplayName":"Bicycle" </v>
      </c>
      <c r="P12" s="16" t="str">
        <f>",""Description"":""" &amp; IF(ISBLANK($G12),"",$G12) &amp; """ "</f>
        <v xml:space="preserve">,"Description":"" </v>
      </c>
      <c r="Q12" s="16" t="str">
        <f t="shared" si="1"/>
        <v xml:space="preserve">,"Country":"USA" </v>
      </c>
      <c r="R12" s="16" t="str">
        <f t="shared" si="2"/>
        <v xml:space="preserve">,"IsPostageStamp":true </v>
      </c>
      <c r="S12" s="16" t="str">
        <f t="shared" si="3"/>
        <v xml:space="preserve">,"ScottNumber":"1901" </v>
      </c>
      <c r="T12" s="16" t="str">
        <f t="shared" si="4"/>
        <v xml:space="preserve">,"AlternateId":"" </v>
      </c>
      <c r="U12" s="16" t="str">
        <f>",""IssueYearStart"":" &amp; TEXT(IF(ISNUMBER($J12)=0,0,$J12),"0")</f>
        <v>,"IssueYearStart":1982</v>
      </c>
      <c r="V12" s="16" t="str">
        <f>",""IssueYearEnd"":" &amp; TEXT(IF(ISNUMBER($K12)=0,0,$K12),"0")</f>
        <v>,"IssueYearEnd":0</v>
      </c>
      <c r="W12" s="16" t="str">
        <f t="shared" si="5"/>
        <v xml:space="preserve">,"FirstDayOfIssue":" " </v>
      </c>
      <c r="X12" s="16" t="str">
        <f t="shared" si="0"/>
        <v xml:space="preserve">,"Perforation":"v10" </v>
      </c>
      <c r="Y12" s="16" t="str">
        <f>",""IsWatermarked"":" &amp; IF(ISNUMBER(FIND("mk",$G29)) =1,"true","false") &amp; " "</f>
        <v xml:space="preserve">,"IsWatermarked":false </v>
      </c>
      <c r="Z12" s="16" t="str">
        <f t="shared" si="6"/>
        <v xml:space="preserve">,"CatalogImageCode":"" </v>
      </c>
      <c r="AA12" s="16" t="str">
        <f t="shared" si="7"/>
        <v xml:space="preserve">,"Color":"" </v>
      </c>
      <c r="AB12" s="16" t="str">
        <f t="shared" si="8"/>
        <v xml:space="preserve">,"Denomination":"5.9" </v>
      </c>
      <c r="AD12" s="16" t="str">
        <f t="shared" si="9"/>
        <v>,"ItemInstances":[</v>
      </c>
      <c r="AE12" s="16" t="str">
        <f t="shared" si="10"/>
        <v>{"CollectableType":"HomeCollector.Models.StampBase, HomeCollector, Version=1.0.0.0, Culture=neutral, PublicKeyToken=null"</v>
      </c>
      <c r="AF12" s="16" t="str">
        <f>",""ItemDetails"":""" &amp; IF(ISBLANK($G12)=1,"",$G12) &amp; """ "</f>
        <v xml:space="preserve">,"ItemDetails":"" </v>
      </c>
      <c r="AG12" s="16" t="str">
        <f t="shared" si="11"/>
        <v xml:space="preserve">,"IsFavorite":false </v>
      </c>
      <c r="AH12" s="16" t="str">
        <f t="shared" si="12"/>
        <v xml:space="preserve">,"EstimatedValue":0 </v>
      </c>
      <c r="AI12" s="16" t="str">
        <f t="shared" si="13"/>
        <v xml:space="preserve">,"IsMintCondition":false </v>
      </c>
      <c r="AJ12" s="16" t="str">
        <f t="shared" si="14"/>
        <v xml:space="preserve">,"Condition":"UNDEFINED" </v>
      </c>
      <c r="AK12" s="16" t="str">
        <f xml:space="preserve"> IF($D12+$E12&gt;0,  CONCATENATE($AD12,$AE12,$AF12,$AG12,$AH12,$AI12,$AJ12)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" s="16" t="str">
        <f>CONCATENATE( $N12, $O12, $P12,$Q12,$R12,$S12,$T12,$U12,$V12,$W12,$X12, $Y12,$Z12,$AA12, $AB12) &amp; $AK12</f>
        <v>,{"CollectableType":"HomeCollector.Models.StampBase, HomeCollector, Version=1.0.0.0, Culture=neutral, PublicKeyToken=null","DisplayName":"Bicycle" ,"Description":"" ,"Country":"USA" ,"IsPostageStamp":true ,"ScottNumber":"1901" ,"AlternateId":"" ,"IssueYearStart":1982,"IssueYearEnd":0,"FirstDayOfIssue":" " ,"Perforation":"v10" ,"IsWatermarked":false ,"CatalogImageCode":"" ,"Color":"" ,"Denomination":"5.9"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" spans="1:38" x14ac:dyDescent="0.25">
      <c r="A13" s="17" t="s">
        <v>178</v>
      </c>
      <c r="B13" s="29" t="s">
        <v>952</v>
      </c>
      <c r="C13" s="19"/>
      <c r="D13" s="31"/>
      <c r="E13" s="32"/>
      <c r="F13" s="42" t="s">
        <v>41</v>
      </c>
      <c r="G13" s="38" t="s">
        <v>83</v>
      </c>
      <c r="H13" s="19" t="s">
        <v>994</v>
      </c>
      <c r="I13" s="19"/>
      <c r="J13" s="19">
        <v>1982</v>
      </c>
      <c r="K13" s="21"/>
      <c r="L13" s="34">
        <v>0.18</v>
      </c>
      <c r="M13" s="29">
        <v>0.18</v>
      </c>
      <c r="N13" s="28" t="str">
        <f t="shared" si="15"/>
        <v>,{"CollectableType":"HomeCollector.Models.StampBase, HomeCollector, Version=1.0.0.0, Culture=neutral, PublicKeyToken=null"</v>
      </c>
      <c r="O13" s="16" t="str">
        <f>",""DisplayName"":""" &amp; $H13 &amp; """ "</f>
        <v xml:space="preserve">,"DisplayName":"Bicycle" </v>
      </c>
      <c r="P13" s="16" t="str">
        <f>",""Description"":""" &amp; IF(ISBLANK($G13),"",$G13) &amp; """ "</f>
        <v xml:space="preserve">,"Description":"precancel" </v>
      </c>
      <c r="Q13" s="16" t="str">
        <f t="shared" si="1"/>
        <v xml:space="preserve">,"Country":"USA" </v>
      </c>
      <c r="R13" s="16" t="str">
        <f t="shared" si="2"/>
        <v xml:space="preserve">,"IsPostageStamp":true </v>
      </c>
      <c r="S13" s="16" t="str">
        <f t="shared" si="3"/>
        <v xml:space="preserve">,"ScottNumber":"1901a" </v>
      </c>
      <c r="T13" s="16" t="str">
        <f t="shared" si="4"/>
        <v xml:space="preserve">,"AlternateId":"" </v>
      </c>
      <c r="U13" s="16" t="str">
        <f>",""IssueYearStart"":" &amp; TEXT(IF(ISNUMBER($J13)=0,0,$J13),"0")</f>
        <v>,"IssueYearStart":1982</v>
      </c>
      <c r="V13" s="16" t="str">
        <f>",""IssueYearEnd"":" &amp; TEXT(IF(ISNUMBER($K13)=0,0,$K13),"0")</f>
        <v>,"IssueYearEnd":0</v>
      </c>
      <c r="W13" s="16" t="str">
        <f t="shared" si="5"/>
        <v xml:space="preserve">,"FirstDayOfIssue":" " </v>
      </c>
      <c r="X13" s="16" t="str">
        <f t="shared" si="0"/>
        <v xml:space="preserve">,"Perforation":"v10" </v>
      </c>
      <c r="Y13" s="16" t="str">
        <f>",""IsWatermarked"":" &amp; IF(ISNUMBER(FIND("mk",$G30)) =1,"true","false") &amp; " "</f>
        <v xml:space="preserve">,"IsWatermarked":false </v>
      </c>
      <c r="Z13" s="16" t="str">
        <f t="shared" si="6"/>
        <v xml:space="preserve">,"CatalogImageCode":"" </v>
      </c>
      <c r="AA13" s="16" t="str">
        <f t="shared" si="7"/>
        <v xml:space="preserve">,"Color":"" </v>
      </c>
      <c r="AB13" s="16" t="str">
        <f t="shared" si="8"/>
        <v xml:space="preserve">,"Denomination":"5.9" </v>
      </c>
      <c r="AD13" s="16" t="str">
        <f t="shared" si="9"/>
        <v/>
      </c>
      <c r="AE13" s="16" t="str">
        <f t="shared" si="10"/>
        <v>{"CollectableType":"HomeCollector.Models.StampBase, HomeCollector, Version=1.0.0.0, Culture=neutral, PublicKeyToken=null"</v>
      </c>
      <c r="AF13" s="16" t="str">
        <f>",""ItemDetails"":""" &amp; IF(ISBLANK($G13)=1,"",$G13) &amp; """ "</f>
        <v xml:space="preserve">,"ItemDetails":"precancel" </v>
      </c>
      <c r="AG13" s="16" t="str">
        <f t="shared" si="11"/>
        <v xml:space="preserve">,"IsFavorite":false </v>
      </c>
      <c r="AH13" s="16" t="str">
        <f t="shared" si="12"/>
        <v xml:space="preserve">,"EstimatedValue":0 </v>
      </c>
      <c r="AI13" s="16" t="str">
        <f t="shared" si="13"/>
        <v xml:space="preserve">,"IsMintCondition":false </v>
      </c>
      <c r="AJ13" s="16" t="str">
        <f t="shared" si="14"/>
        <v xml:space="preserve">,"Condition":"UNDEFINED" </v>
      </c>
      <c r="AK13" s="16" t="str">
        <f xml:space="preserve"> IF($D13+$E13&gt;0,  CONCATENATE($AD13,$AE13,$AF13,$AG13,$AH13,$AI13,$AJ13) &amp; "} ]}","}")</f>
        <v>}</v>
      </c>
      <c r="AL13" s="16" t="str">
        <f>CONCATENATE( $N13, $O13, $P13,$Q13,$R13,$S13,$T13,$U13,$V13,$W13,$X13, $Y13,$Z13,$AA13, $AB13) &amp; $AK13</f>
        <v>,{"CollectableType":"HomeCollector.Models.StampBase, HomeCollector, Version=1.0.0.0, Culture=neutral, PublicKeyToken=null","DisplayName":"Bicycle" ,"Description":"precancel" ,"Country":"USA" ,"IsPostageStamp":true ,"ScottNumber":"1901a" ,"AlternateId":"" ,"IssueYearStart":1982,"IssueYearEnd":0,"FirstDayOfIssue":" " ,"Perforation":"v10" ,"IsWatermarked":false ,"CatalogImageCode":"" ,"Color":"" ,"Denomination":"5.9" }</v>
      </c>
    </row>
    <row r="14" spans="1:38" x14ac:dyDescent="0.25">
      <c r="A14" s="34" t="s">
        <v>179</v>
      </c>
      <c r="B14" s="29" t="s">
        <v>953</v>
      </c>
      <c r="C14" s="19"/>
      <c r="D14" s="31"/>
      <c r="E14" s="32">
        <v>1</v>
      </c>
      <c r="F14" s="42" t="s">
        <v>41</v>
      </c>
      <c r="G14" s="38"/>
      <c r="H14" s="19" t="s">
        <v>995</v>
      </c>
      <c r="I14" s="19"/>
      <c r="J14" s="19">
        <v>1984</v>
      </c>
      <c r="K14" s="21"/>
      <c r="L14" s="34">
        <v>0.18</v>
      </c>
      <c r="M14" s="29">
        <v>0.18</v>
      </c>
      <c r="N14" s="28" t="str">
        <f t="shared" si="15"/>
        <v>,{"CollectableType":"HomeCollector.Models.StampBase, HomeCollector, Version=1.0.0.0, Culture=neutral, PublicKeyToken=null"</v>
      </c>
      <c r="O14" s="16" t="str">
        <f>",""DisplayName"":""" &amp; $H14 &amp; """ "</f>
        <v xml:space="preserve">,"DisplayName":"Baby Buggy" </v>
      </c>
      <c r="P14" s="16" t="str">
        <f>",""Description"":""" &amp; IF(ISBLANK($G14),"",$G14) &amp; """ "</f>
        <v xml:space="preserve">,"Description":"" </v>
      </c>
      <c r="Q14" s="16" t="str">
        <f t="shared" si="1"/>
        <v xml:space="preserve">,"Country":"USA" </v>
      </c>
      <c r="R14" s="16" t="str">
        <f t="shared" si="2"/>
        <v xml:space="preserve">,"IsPostageStamp":true </v>
      </c>
      <c r="S14" s="16" t="str">
        <f t="shared" si="3"/>
        <v xml:space="preserve">,"ScottNumber":"1902" </v>
      </c>
      <c r="T14" s="16" t="str">
        <f t="shared" si="4"/>
        <v xml:space="preserve">,"AlternateId":"" </v>
      </c>
      <c r="U14" s="16" t="str">
        <f>",""IssueYearStart"":" &amp; TEXT(IF(ISNUMBER($J14)=0,0,$J14),"0")</f>
        <v>,"IssueYearStart":1984</v>
      </c>
      <c r="V14" s="16" t="str">
        <f>",""IssueYearEnd"":" &amp; TEXT(IF(ISNUMBER($K14)=0,0,$K14),"0")</f>
        <v>,"IssueYearEnd":0</v>
      </c>
      <c r="W14" s="16" t="str">
        <f t="shared" si="5"/>
        <v xml:space="preserve">,"FirstDayOfIssue":" " </v>
      </c>
      <c r="X14" s="16" t="str">
        <f t="shared" si="0"/>
        <v xml:space="preserve">,"Perforation":"v10" </v>
      </c>
      <c r="Y14" s="16" t="str">
        <f>",""IsWatermarked"":" &amp; IF(ISNUMBER(FIND("mk",$G31)) =1,"true","false") &amp; " "</f>
        <v xml:space="preserve">,"IsWatermarked":false </v>
      </c>
      <c r="Z14" s="16" t="str">
        <f t="shared" si="6"/>
        <v xml:space="preserve">,"CatalogImageCode":"" </v>
      </c>
      <c r="AA14" s="16" t="str">
        <f t="shared" si="7"/>
        <v xml:space="preserve">,"Color":"" </v>
      </c>
      <c r="AB14" s="16" t="str">
        <f t="shared" si="8"/>
        <v xml:space="preserve">,"Denomination":"7.4" </v>
      </c>
      <c r="AD14" s="16" t="str">
        <f t="shared" si="9"/>
        <v>,"ItemInstances":[</v>
      </c>
      <c r="AE14" s="16" t="str">
        <f t="shared" si="10"/>
        <v>{"CollectableType":"HomeCollector.Models.StampBase, HomeCollector, Version=1.0.0.0, Culture=neutral, PublicKeyToken=null"</v>
      </c>
      <c r="AF14" s="16" t="str">
        <f>",""ItemDetails"":""" &amp; IF(ISBLANK($G14)=1,"",$G14) &amp; """ "</f>
        <v xml:space="preserve">,"ItemDetails":"" </v>
      </c>
      <c r="AG14" s="16" t="str">
        <f t="shared" si="11"/>
        <v xml:space="preserve">,"IsFavorite":false </v>
      </c>
      <c r="AH14" s="16" t="str">
        <f t="shared" si="12"/>
        <v xml:space="preserve">,"EstimatedValue":0 </v>
      </c>
      <c r="AI14" s="16" t="str">
        <f t="shared" si="13"/>
        <v xml:space="preserve">,"IsMintCondition":false </v>
      </c>
      <c r="AJ14" s="16" t="str">
        <f t="shared" si="14"/>
        <v xml:space="preserve">,"Condition":"UNDEFINED" </v>
      </c>
      <c r="AK14" s="16" t="str">
        <f xml:space="preserve"> IF($D14+$E14&gt;0,  CONCATENATE($AD14,$AE14,$AF14,$AG14,$AH14,$AI14,$AJ14)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" s="16" t="str">
        <f>CONCATENATE( $N14, $O14, $P14,$Q14,$R14,$S14,$T14,$U14,$V14,$W14,$X14, $Y14,$Z14,$AA14, $AB14) &amp; $AK14</f>
        <v>,{"CollectableType":"HomeCollector.Models.StampBase, HomeCollector, Version=1.0.0.0, Culture=neutral, PublicKeyToken=null","DisplayName":"Baby Buggy" ,"Description":"" ,"Country":"USA" ,"IsPostageStamp":true ,"ScottNumber":"1902" ,"AlternateId":"" ,"IssueYearStart":1984,"IssueYearEnd":0,"FirstDayOfIssue":" " ,"Perforation":"v10" ,"IsWatermarked":false ,"CatalogImageCode":"" ,"Color":"" ,"Denomination":"7.4"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" spans="1:38" x14ac:dyDescent="0.25">
      <c r="A15" s="34" t="s">
        <v>180</v>
      </c>
      <c r="B15" s="29" t="s">
        <v>953</v>
      </c>
      <c r="C15" s="19"/>
      <c r="D15" s="31"/>
      <c r="E15" s="32">
        <v>1</v>
      </c>
      <c r="F15" s="42" t="s">
        <v>41</v>
      </c>
      <c r="G15" s="30" t="s">
        <v>83</v>
      </c>
      <c r="H15" s="19" t="s">
        <v>995</v>
      </c>
      <c r="I15" s="19"/>
      <c r="J15" s="19">
        <v>1984</v>
      </c>
      <c r="K15" s="21"/>
      <c r="L15" s="34">
        <v>0.2</v>
      </c>
      <c r="M15" s="29">
        <v>0.2</v>
      </c>
      <c r="N15" s="28" t="str">
        <f t="shared" si="15"/>
        <v>,{"CollectableType":"HomeCollector.Models.StampBase, HomeCollector, Version=1.0.0.0, Culture=neutral, PublicKeyToken=null"</v>
      </c>
      <c r="O15" s="16" t="str">
        <f>",""DisplayName"":""" &amp; $H15 &amp; """ "</f>
        <v xml:space="preserve">,"DisplayName":"Baby Buggy" </v>
      </c>
      <c r="P15" s="16" t="str">
        <f>",""Description"":""" &amp; IF(ISBLANK($G15),"",$G15) &amp; """ "</f>
        <v xml:space="preserve">,"Description":"precancel" </v>
      </c>
      <c r="Q15" s="16" t="str">
        <f t="shared" si="1"/>
        <v xml:space="preserve">,"Country":"USA" </v>
      </c>
      <c r="R15" s="16" t="str">
        <f t="shared" si="2"/>
        <v xml:space="preserve">,"IsPostageStamp":true </v>
      </c>
      <c r="S15" s="16" t="str">
        <f t="shared" si="3"/>
        <v xml:space="preserve">,"ScottNumber":"1902a" </v>
      </c>
      <c r="T15" s="16" t="str">
        <f t="shared" si="4"/>
        <v xml:space="preserve">,"AlternateId":"" </v>
      </c>
      <c r="U15" s="16" t="str">
        <f>",""IssueYearStart"":" &amp; TEXT(IF(ISNUMBER($J15)=0,0,$J15),"0")</f>
        <v>,"IssueYearStart":1984</v>
      </c>
      <c r="V15" s="16" t="str">
        <f>",""IssueYearEnd"":" &amp; TEXT(IF(ISNUMBER($K15)=0,0,$K15),"0")</f>
        <v>,"IssueYearEnd":0</v>
      </c>
      <c r="W15" s="16" t="str">
        <f t="shared" si="5"/>
        <v xml:space="preserve">,"FirstDayOfIssue":" " </v>
      </c>
      <c r="X15" s="16" t="str">
        <f t="shared" si="0"/>
        <v xml:space="preserve">,"Perforation":"v10" </v>
      </c>
      <c r="Y15" s="16" t="str">
        <f>",""IsWatermarked"":" &amp; IF(ISNUMBER(FIND("mk",$G32)) =1,"true","false") &amp; " "</f>
        <v xml:space="preserve">,"IsWatermarked":false </v>
      </c>
      <c r="Z15" s="16" t="str">
        <f t="shared" si="6"/>
        <v xml:space="preserve">,"CatalogImageCode":"" </v>
      </c>
      <c r="AA15" s="16" t="str">
        <f t="shared" si="7"/>
        <v xml:space="preserve">,"Color":"" </v>
      </c>
      <c r="AB15" s="16" t="str">
        <f t="shared" si="8"/>
        <v xml:space="preserve">,"Denomination":"7.4" </v>
      </c>
      <c r="AD15" s="16" t="str">
        <f t="shared" si="9"/>
        <v>,"ItemInstances":[</v>
      </c>
      <c r="AE15" s="16" t="str">
        <f t="shared" si="10"/>
        <v>{"CollectableType":"HomeCollector.Models.StampBase, HomeCollector, Version=1.0.0.0, Culture=neutral, PublicKeyToken=null"</v>
      </c>
      <c r="AF15" s="16" t="str">
        <f>",""ItemDetails"":""" &amp; IF(ISBLANK($G15)=1,"",$G15) &amp; """ "</f>
        <v xml:space="preserve">,"ItemDetails":"precancel" </v>
      </c>
      <c r="AG15" s="16" t="str">
        <f t="shared" si="11"/>
        <v xml:space="preserve">,"IsFavorite":false </v>
      </c>
      <c r="AH15" s="16" t="str">
        <f t="shared" si="12"/>
        <v xml:space="preserve">,"EstimatedValue":0 </v>
      </c>
      <c r="AI15" s="16" t="str">
        <f t="shared" si="13"/>
        <v xml:space="preserve">,"IsMintCondition":false </v>
      </c>
      <c r="AJ15" s="16" t="str">
        <f t="shared" si="14"/>
        <v xml:space="preserve">,"Condition":"UNDEFINED" </v>
      </c>
      <c r="AK15" s="16" t="str">
        <f xml:space="preserve"> IF($D15+$E15&gt;0,  CONCATENATE($AD15,$AE15,$AF15,$AG15,$AH15,$AI15,$AJ15)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5" s="16" t="str">
        <f>CONCATENATE( $N15, $O15, $P15,$Q15,$R15,$S15,$T15,$U15,$V15,$W15,$X15, $Y15,$Z15,$AA15, $AB15) &amp; $AK15</f>
        <v>,{"CollectableType":"HomeCollector.Models.StampBase, HomeCollector, Version=1.0.0.0, Culture=neutral, PublicKeyToken=null","DisplayName":"Baby Buggy" ,"Description":"precancel" ,"Country":"USA" ,"IsPostageStamp":true ,"ScottNumber":"1902a" ,"AlternateId":"" ,"IssueYearStart":1984,"IssueYearEnd":0,"FirstDayOfIssue":" " ,"Perforation":"v10" ,"IsWatermarked":false ,"CatalogImageCode":"" ,"Color":"" ,"Denomination":"7.4"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6" spans="1:38" x14ac:dyDescent="0.25">
      <c r="A16" s="34" t="s">
        <v>142</v>
      </c>
      <c r="B16" s="29" t="s">
        <v>954</v>
      </c>
      <c r="C16" s="30"/>
      <c r="D16" s="31"/>
      <c r="E16" s="32">
        <v>2</v>
      </c>
      <c r="F16" s="42" t="s">
        <v>41</v>
      </c>
      <c r="G16" s="38"/>
      <c r="H16" s="19" t="s">
        <v>996</v>
      </c>
      <c r="I16" s="19"/>
      <c r="J16" s="19">
        <v>1981</v>
      </c>
      <c r="K16" s="21"/>
      <c r="L16" s="34">
        <v>0.25</v>
      </c>
      <c r="M16" s="29">
        <v>0.15</v>
      </c>
      <c r="N16" s="28" t="str">
        <f t="shared" si="15"/>
        <v>,{"CollectableType":"HomeCollector.Models.StampBase, HomeCollector, Version=1.0.0.0, Culture=neutral, PublicKeyToken=null"</v>
      </c>
      <c r="O16" s="16" t="str">
        <f>",""DisplayName"":""" &amp; $H16 &amp; """ "</f>
        <v xml:space="preserve">,"DisplayName":"Mail Wagon" </v>
      </c>
      <c r="P16" s="16" t="str">
        <f>",""Description"":""" &amp; IF(ISBLANK($G16),"",$G16) &amp; """ "</f>
        <v xml:space="preserve">,"Description":"" </v>
      </c>
      <c r="Q16" s="16" t="str">
        <f t="shared" si="1"/>
        <v xml:space="preserve">,"Country":"USA" </v>
      </c>
      <c r="R16" s="16" t="str">
        <f t="shared" si="2"/>
        <v xml:space="preserve">,"IsPostageStamp":true </v>
      </c>
      <c r="S16" s="16" t="str">
        <f t="shared" si="3"/>
        <v xml:space="preserve">,"ScottNumber":"1903" </v>
      </c>
      <c r="T16" s="16" t="str">
        <f t="shared" si="4"/>
        <v xml:space="preserve">,"AlternateId":"" </v>
      </c>
      <c r="U16" s="16" t="str">
        <f>",""IssueYearStart"":" &amp; TEXT(IF(ISNUMBER($J16)=0,0,$J16),"0")</f>
        <v>,"IssueYearStart":1981</v>
      </c>
      <c r="V16" s="16" t="str">
        <f>",""IssueYearEnd"":" &amp; TEXT(IF(ISNUMBER($K16)=0,0,$K16),"0")</f>
        <v>,"IssueYearEnd":0</v>
      </c>
      <c r="W16" s="16" t="str">
        <f t="shared" si="5"/>
        <v xml:space="preserve">,"FirstDayOfIssue":" " </v>
      </c>
      <c r="X16" s="16" t="str">
        <f t="shared" si="0"/>
        <v xml:space="preserve">,"Perforation":"v10" </v>
      </c>
      <c r="Y16" s="16" t="str">
        <f>",""IsWatermarked"":" &amp; IF(ISNUMBER(FIND("mk",$G33)) =1,"true","false") &amp; " "</f>
        <v xml:space="preserve">,"IsWatermarked":false </v>
      </c>
      <c r="Z16" s="16" t="str">
        <f t="shared" si="6"/>
        <v xml:space="preserve">,"CatalogImageCode":"" </v>
      </c>
      <c r="AA16" s="16" t="str">
        <f t="shared" si="7"/>
        <v xml:space="preserve">,"Color":"" </v>
      </c>
      <c r="AB16" s="16" t="str">
        <f t="shared" si="8"/>
        <v xml:space="preserve">,"Denomination":"9.3" </v>
      </c>
      <c r="AD16" s="16" t="str">
        <f t="shared" si="9"/>
        <v>,"ItemInstances":[</v>
      </c>
      <c r="AE16" s="16" t="str">
        <f t="shared" si="10"/>
        <v>{"CollectableType":"HomeCollector.Models.StampBase, HomeCollector, Version=1.0.0.0, Culture=neutral, PublicKeyToken=null"</v>
      </c>
      <c r="AF16" s="16" t="str">
        <f>",""ItemDetails"":""" &amp; IF(ISBLANK($G16)=1,"",$G16) &amp; """ "</f>
        <v xml:space="preserve">,"ItemDetails":"" </v>
      </c>
      <c r="AG16" s="16" t="str">
        <f t="shared" si="11"/>
        <v xml:space="preserve">,"IsFavorite":false </v>
      </c>
      <c r="AH16" s="16" t="str">
        <f t="shared" si="12"/>
        <v xml:space="preserve">,"EstimatedValue":0 </v>
      </c>
      <c r="AI16" s="16" t="str">
        <f t="shared" si="13"/>
        <v xml:space="preserve">,"IsMintCondition":false </v>
      </c>
      <c r="AJ16" s="16" t="str">
        <f t="shared" si="14"/>
        <v xml:space="preserve">,"Condition":"UNDEFINED" </v>
      </c>
      <c r="AK16" s="16" t="str">
        <f xml:space="preserve"> IF($D16+$E16&gt;0,  CONCATENATE($AD16,$AE16,$AF16,$AG16,$AH16,$AI16,$AJ16)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" s="16" t="str">
        <f>CONCATENATE( $N16, $O16, $P16,$Q16,$R16,$S16,$T16,$U16,$V16,$W16,$X16, $Y16,$Z16,$AA16, $AB16) &amp; $AK16</f>
        <v>,{"CollectableType":"HomeCollector.Models.StampBase, HomeCollector, Version=1.0.0.0, Culture=neutral, PublicKeyToken=null","DisplayName":"Mail Wagon" ,"Description":"" ,"Country":"USA" ,"IsPostageStamp":true ,"ScottNumber":"1903" ,"AlternateId":"" ,"IssueYearStart":1981,"IssueYearEnd":0,"FirstDayOfIssue":" " ,"Perforation":"v10" ,"IsWatermarked":false ,"CatalogImageCode":"" ,"Color":"" ,"Denomination":"9.3"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" spans="1:38" x14ac:dyDescent="0.25">
      <c r="A17" s="34" t="s">
        <v>181</v>
      </c>
      <c r="B17" s="29" t="s">
        <v>954</v>
      </c>
      <c r="C17" s="30"/>
      <c r="D17" s="31"/>
      <c r="E17" s="32">
        <v>2</v>
      </c>
      <c r="F17" s="42" t="s">
        <v>41</v>
      </c>
      <c r="G17" s="38" t="s">
        <v>83</v>
      </c>
      <c r="H17" s="19" t="s">
        <v>996</v>
      </c>
      <c r="I17" s="19"/>
      <c r="J17" s="19">
        <v>1981</v>
      </c>
      <c r="K17" s="21"/>
      <c r="L17" s="34">
        <v>0.22</v>
      </c>
      <c r="M17" s="29">
        <v>0.22</v>
      </c>
      <c r="N17" s="28" t="str">
        <f t="shared" si="15"/>
        <v>,{"CollectableType":"HomeCollector.Models.StampBase, HomeCollector, Version=1.0.0.0, Culture=neutral, PublicKeyToken=null"</v>
      </c>
      <c r="O17" s="16" t="str">
        <f>",""DisplayName"":""" &amp; $H17 &amp; """ "</f>
        <v xml:space="preserve">,"DisplayName":"Mail Wagon" </v>
      </c>
      <c r="P17" s="16" t="str">
        <f>",""Description"":""" &amp; IF(ISBLANK($G17),"",$G17) &amp; """ "</f>
        <v xml:space="preserve">,"Description":"precancel" </v>
      </c>
      <c r="Q17" s="16" t="str">
        <f t="shared" si="1"/>
        <v xml:space="preserve">,"Country":"USA" </v>
      </c>
      <c r="R17" s="16" t="str">
        <f t="shared" si="2"/>
        <v xml:space="preserve">,"IsPostageStamp":true </v>
      </c>
      <c r="S17" s="16" t="str">
        <f t="shared" si="3"/>
        <v xml:space="preserve">,"ScottNumber":"1903a" </v>
      </c>
      <c r="T17" s="16" t="str">
        <f t="shared" si="4"/>
        <v xml:space="preserve">,"AlternateId":"" </v>
      </c>
      <c r="U17" s="16" t="str">
        <f>",""IssueYearStart"":" &amp; TEXT(IF(ISNUMBER($J17)=0,0,$J17),"0")</f>
        <v>,"IssueYearStart":1981</v>
      </c>
      <c r="V17" s="16" t="str">
        <f>",""IssueYearEnd"":" &amp; TEXT(IF(ISNUMBER($K17)=0,0,$K17),"0")</f>
        <v>,"IssueYearEnd":0</v>
      </c>
      <c r="W17" s="16" t="str">
        <f t="shared" si="5"/>
        <v xml:space="preserve">,"FirstDayOfIssue":" " </v>
      </c>
      <c r="X17" s="16" t="str">
        <f t="shared" si="0"/>
        <v xml:space="preserve">,"Perforation":"v10" </v>
      </c>
      <c r="Y17" s="16" t="str">
        <f>",""IsWatermarked"":" &amp; IF(ISNUMBER(FIND("mk",$G34)) =1,"true","false") &amp; " "</f>
        <v xml:space="preserve">,"IsWatermarked":false </v>
      </c>
      <c r="Z17" s="16" t="str">
        <f t="shared" si="6"/>
        <v xml:space="preserve">,"CatalogImageCode":"" </v>
      </c>
      <c r="AA17" s="16" t="str">
        <f t="shared" si="7"/>
        <v xml:space="preserve">,"Color":"" </v>
      </c>
      <c r="AB17" s="16" t="str">
        <f t="shared" si="8"/>
        <v xml:space="preserve">,"Denomination":"9.3" </v>
      </c>
      <c r="AD17" s="16" t="str">
        <f t="shared" si="9"/>
        <v>,"ItemInstances":[</v>
      </c>
      <c r="AE17" s="16" t="str">
        <f t="shared" si="10"/>
        <v>{"CollectableType":"HomeCollector.Models.StampBase, HomeCollector, Version=1.0.0.0, Culture=neutral, PublicKeyToken=null"</v>
      </c>
      <c r="AF17" s="16" t="str">
        <f>",""ItemDetails"":""" &amp; IF(ISBLANK($G17)=1,"",$G17) &amp; """ "</f>
        <v xml:space="preserve">,"ItemDetails":"precancel" </v>
      </c>
      <c r="AG17" s="16" t="str">
        <f t="shared" si="11"/>
        <v xml:space="preserve">,"IsFavorite":false </v>
      </c>
      <c r="AH17" s="16" t="str">
        <f t="shared" si="12"/>
        <v xml:space="preserve">,"EstimatedValue":0 </v>
      </c>
      <c r="AI17" s="16" t="str">
        <f t="shared" si="13"/>
        <v xml:space="preserve">,"IsMintCondition":false </v>
      </c>
      <c r="AJ17" s="16" t="str">
        <f t="shared" si="14"/>
        <v xml:space="preserve">,"Condition":"UNDEFINED" </v>
      </c>
      <c r="AK17" s="16" t="str">
        <f xml:space="preserve"> IF($D17+$E17&gt;0,  CONCATENATE($AD17,$AE17,$AF17,$AG17,$AH17,$AI17,$AJ17)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7" s="16" t="str">
        <f>CONCATENATE( $N17, $O17, $P17,$Q17,$R17,$S17,$T17,$U17,$V17,$W17,$X17, $Y17,$Z17,$AA17, $AB17) &amp; $AK17</f>
        <v>,{"CollectableType":"HomeCollector.Models.StampBase, HomeCollector, Version=1.0.0.0, Culture=neutral, PublicKeyToken=null","DisplayName":"Mail Wagon" ,"Description":"precancel" ,"Country":"USA" ,"IsPostageStamp":true ,"ScottNumber":"1903a" ,"AlternateId":"" ,"IssueYearStart":1981,"IssueYearEnd":0,"FirstDayOfIssue":" " ,"Perforation":"v10" ,"IsWatermarked":false ,"CatalogImageCode":"" ,"Color":"" ,"Denomination":"9.3"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18" spans="1:38" x14ac:dyDescent="0.25">
      <c r="A18" s="34" t="s">
        <v>182</v>
      </c>
      <c r="B18" s="29" t="s">
        <v>955</v>
      </c>
      <c r="C18" s="19"/>
      <c r="D18" s="31"/>
      <c r="E18" s="32">
        <v>1</v>
      </c>
      <c r="F18" s="42" t="s">
        <v>41</v>
      </c>
      <c r="G18" s="38"/>
      <c r="H18" s="19" t="s">
        <v>997</v>
      </c>
      <c r="I18" s="19"/>
      <c r="J18" s="19">
        <v>1982</v>
      </c>
      <c r="K18" s="21"/>
      <c r="L18" s="34">
        <v>0.24</v>
      </c>
      <c r="M18" s="29">
        <v>0.15</v>
      </c>
      <c r="N18" s="28" t="str">
        <f t="shared" si="15"/>
        <v>,{"CollectableType":"HomeCollector.Models.StampBase, HomeCollector, Version=1.0.0.0, Culture=neutral, PublicKeyToken=null"</v>
      </c>
      <c r="O18" s="16" t="str">
        <f>",""DisplayName"":""" &amp; $H18 &amp; """ "</f>
        <v xml:space="preserve">,"DisplayName":"Hansom Cab" </v>
      </c>
      <c r="P18" s="16" t="str">
        <f>",""Description"":""" &amp; IF(ISBLANK($G18),"",$G18) &amp; """ "</f>
        <v xml:space="preserve">,"Description":"" </v>
      </c>
      <c r="Q18" s="16" t="str">
        <f t="shared" si="1"/>
        <v xml:space="preserve">,"Country":"USA" </v>
      </c>
      <c r="R18" s="16" t="str">
        <f t="shared" si="2"/>
        <v xml:space="preserve">,"IsPostageStamp":true </v>
      </c>
      <c r="S18" s="16" t="str">
        <f t="shared" si="3"/>
        <v xml:space="preserve">,"ScottNumber":"1904" </v>
      </c>
      <c r="T18" s="16" t="str">
        <f t="shared" si="4"/>
        <v xml:space="preserve">,"AlternateId":"" </v>
      </c>
      <c r="U18" s="16" t="str">
        <f>",""IssueYearStart"":" &amp; TEXT(IF(ISNUMBER($J18)=0,0,$J18),"0")</f>
        <v>,"IssueYearStart":1982</v>
      </c>
      <c r="V18" s="16" t="str">
        <f>",""IssueYearEnd"":" &amp; TEXT(IF(ISNUMBER($K18)=0,0,$K18),"0")</f>
        <v>,"IssueYearEnd":0</v>
      </c>
      <c r="W18" s="16" t="str">
        <f t="shared" si="5"/>
        <v xml:space="preserve">,"FirstDayOfIssue":" " </v>
      </c>
      <c r="X18" s="16" t="str">
        <f t="shared" si="0"/>
        <v xml:space="preserve">,"Perforation":"v10" </v>
      </c>
      <c r="Y18" s="16" t="str">
        <f>",""IsWatermarked"":" &amp; IF(ISNUMBER(FIND("mk",$G35)) =1,"true","false") &amp; " "</f>
        <v xml:space="preserve">,"IsWatermarked":false </v>
      </c>
      <c r="Z18" s="16" t="str">
        <f t="shared" si="6"/>
        <v xml:space="preserve">,"CatalogImageCode":"" </v>
      </c>
      <c r="AA18" s="16" t="str">
        <f t="shared" si="7"/>
        <v xml:space="preserve">,"Color":"" </v>
      </c>
      <c r="AB18" s="16" t="str">
        <f t="shared" si="8"/>
        <v xml:space="preserve">,"Denomination":"10.9" </v>
      </c>
      <c r="AD18" s="16" t="str">
        <f t="shared" si="9"/>
        <v>,"ItemInstances":[</v>
      </c>
      <c r="AE18" s="16" t="str">
        <f t="shared" si="10"/>
        <v>{"CollectableType":"HomeCollector.Models.StampBase, HomeCollector, Version=1.0.0.0, Culture=neutral, PublicKeyToken=null"</v>
      </c>
      <c r="AF18" s="16" t="str">
        <f>",""ItemDetails"":""" &amp; IF(ISBLANK($G18)=1,"",$G18) &amp; """ "</f>
        <v xml:space="preserve">,"ItemDetails":"" </v>
      </c>
      <c r="AG18" s="16" t="str">
        <f t="shared" si="11"/>
        <v xml:space="preserve">,"IsFavorite":false </v>
      </c>
      <c r="AH18" s="16" t="str">
        <f t="shared" si="12"/>
        <v xml:space="preserve">,"EstimatedValue":0 </v>
      </c>
      <c r="AI18" s="16" t="str">
        <f t="shared" si="13"/>
        <v xml:space="preserve">,"IsMintCondition":false </v>
      </c>
      <c r="AJ18" s="16" t="str">
        <f t="shared" si="14"/>
        <v xml:space="preserve">,"Condition":"UNDEFINED" </v>
      </c>
      <c r="AK18" s="16" t="str">
        <f xml:space="preserve"> IF($D18+$E18&gt;0,  CONCATENATE($AD18,$AE18,$AF18,$AG18,$AH18,$AI18,$AJ18)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" s="16" t="str">
        <f>CONCATENATE( $N18, $O18, $P18,$Q18,$R18,$S18,$T18,$U18,$V18,$W18,$X18, $Y18,$Z18,$AA18, $AB18) &amp; $AK18</f>
        <v>,{"CollectableType":"HomeCollector.Models.StampBase, HomeCollector, Version=1.0.0.0, Culture=neutral, PublicKeyToken=null","DisplayName":"Hansom Cab" ,"Description":"" ,"Country":"USA" ,"IsPostageStamp":true ,"ScottNumber":"1904" ,"AlternateId":"" ,"IssueYearStart":1982,"IssueYearEnd":0,"FirstDayOfIssue":" " ,"Perforation":"v10" ,"IsWatermarked":false ,"CatalogImageCode":"" ,"Color":"" ,"Denomination":"10.9"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" spans="1:38" x14ac:dyDescent="0.25">
      <c r="A19" s="34" t="s">
        <v>183</v>
      </c>
      <c r="B19" s="29" t="s">
        <v>955</v>
      </c>
      <c r="C19" s="19"/>
      <c r="D19" s="31"/>
      <c r="E19" s="32">
        <v>2</v>
      </c>
      <c r="F19" s="42" t="s">
        <v>41</v>
      </c>
      <c r="G19" s="38" t="s">
        <v>83</v>
      </c>
      <c r="H19" s="19" t="s">
        <v>997</v>
      </c>
      <c r="I19" s="19"/>
      <c r="J19" s="19">
        <v>1982</v>
      </c>
      <c r="K19" s="21"/>
      <c r="L19" s="34">
        <v>0.24</v>
      </c>
      <c r="M19" s="29">
        <v>0.24</v>
      </c>
      <c r="N19" s="28" t="str">
        <f t="shared" si="15"/>
        <v>,{"CollectableType":"HomeCollector.Models.StampBase, HomeCollector, Version=1.0.0.0, Culture=neutral, PublicKeyToken=null"</v>
      </c>
      <c r="O19" s="16" t="str">
        <f>",""DisplayName"":""" &amp; $H19 &amp; """ "</f>
        <v xml:space="preserve">,"DisplayName":"Hansom Cab" </v>
      </c>
      <c r="P19" s="16" t="str">
        <f>",""Description"":""" &amp; IF(ISBLANK($G19),"",$G19) &amp; """ "</f>
        <v xml:space="preserve">,"Description":"precancel" </v>
      </c>
      <c r="Q19" s="16" t="str">
        <f t="shared" si="1"/>
        <v xml:space="preserve">,"Country":"USA" </v>
      </c>
      <c r="R19" s="16" t="str">
        <f t="shared" si="2"/>
        <v xml:space="preserve">,"IsPostageStamp":true </v>
      </c>
      <c r="S19" s="16" t="str">
        <f t="shared" si="3"/>
        <v xml:space="preserve">,"ScottNumber":"1904a" </v>
      </c>
      <c r="T19" s="16" t="str">
        <f t="shared" si="4"/>
        <v xml:space="preserve">,"AlternateId":"" </v>
      </c>
      <c r="U19" s="16" t="str">
        <f>",""IssueYearStart"":" &amp; TEXT(IF(ISNUMBER($J19)=0,0,$J19),"0")</f>
        <v>,"IssueYearStart":1982</v>
      </c>
      <c r="V19" s="16" t="str">
        <f>",""IssueYearEnd"":" &amp; TEXT(IF(ISNUMBER($K19)=0,0,$K19),"0")</f>
        <v>,"IssueYearEnd":0</v>
      </c>
      <c r="W19" s="16" t="str">
        <f t="shared" si="5"/>
        <v xml:space="preserve">,"FirstDayOfIssue":" " </v>
      </c>
      <c r="X19" s="16" t="str">
        <f t="shared" si="0"/>
        <v xml:space="preserve">,"Perforation":"v10" </v>
      </c>
      <c r="Y19" s="16" t="str">
        <f>",""IsWatermarked"":" &amp; IF(ISNUMBER(FIND("mk",$G36)) =1,"true","false") &amp; " "</f>
        <v xml:space="preserve">,"IsWatermarked":false </v>
      </c>
      <c r="Z19" s="16" t="str">
        <f t="shared" si="6"/>
        <v xml:space="preserve">,"CatalogImageCode":"" </v>
      </c>
      <c r="AA19" s="16" t="str">
        <f t="shared" si="7"/>
        <v xml:space="preserve">,"Color":"" </v>
      </c>
      <c r="AB19" s="16" t="str">
        <f t="shared" si="8"/>
        <v xml:space="preserve">,"Denomination":"10.9" </v>
      </c>
      <c r="AD19" s="16" t="str">
        <f t="shared" si="9"/>
        <v>,"ItemInstances":[</v>
      </c>
      <c r="AE19" s="16" t="str">
        <f t="shared" si="10"/>
        <v>{"CollectableType":"HomeCollector.Models.StampBase, HomeCollector, Version=1.0.0.0, Culture=neutral, PublicKeyToken=null"</v>
      </c>
      <c r="AF19" s="16" t="str">
        <f>",""ItemDetails"":""" &amp; IF(ISBLANK($G19)=1,"",$G19) &amp; """ "</f>
        <v xml:space="preserve">,"ItemDetails":"precancel" </v>
      </c>
      <c r="AG19" s="16" t="str">
        <f t="shared" si="11"/>
        <v xml:space="preserve">,"IsFavorite":false </v>
      </c>
      <c r="AH19" s="16" t="str">
        <f t="shared" si="12"/>
        <v xml:space="preserve">,"EstimatedValue":0 </v>
      </c>
      <c r="AI19" s="16" t="str">
        <f t="shared" si="13"/>
        <v xml:space="preserve">,"IsMintCondition":false </v>
      </c>
      <c r="AJ19" s="16" t="str">
        <f t="shared" si="14"/>
        <v xml:space="preserve">,"Condition":"UNDEFINED" </v>
      </c>
      <c r="AK19" s="16" t="str">
        <f xml:space="preserve"> IF($D19+$E19&gt;0,  CONCATENATE($AD19,$AE19,$AF19,$AG19,$AH19,$AI19,$AJ19)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19" s="16" t="str">
        <f>CONCATENATE( $N19, $O19, $P19,$Q19,$R19,$S19,$T19,$U19,$V19,$W19,$X19, $Y19,$Z19,$AA19, $AB19) &amp; $AK19</f>
        <v>,{"CollectableType":"HomeCollector.Models.StampBase, HomeCollector, Version=1.0.0.0, Culture=neutral, PublicKeyToken=null","DisplayName":"Hansom Cab" ,"Description":"precancel" ,"Country":"USA" ,"IsPostageStamp":true ,"ScottNumber":"1904a" ,"AlternateId":"" ,"IssueYearStart":1982,"IssueYearEnd":0,"FirstDayOfIssue":" " ,"Perforation":"v10" ,"IsWatermarked":false ,"CatalogImageCode":"" ,"Color":"" ,"Denomination":"10.9"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0" spans="1:38" x14ac:dyDescent="0.25">
      <c r="A20" s="34" t="s">
        <v>184</v>
      </c>
      <c r="B20" s="29" t="s">
        <v>149</v>
      </c>
      <c r="C20" s="30"/>
      <c r="D20" s="31"/>
      <c r="E20" s="32">
        <v>2</v>
      </c>
      <c r="F20" s="42" t="s">
        <v>41</v>
      </c>
      <c r="G20" s="38"/>
      <c r="H20" s="19" t="s">
        <v>998</v>
      </c>
      <c r="I20" s="19"/>
      <c r="J20" s="19">
        <v>1984</v>
      </c>
      <c r="K20" s="21"/>
      <c r="L20" s="34">
        <v>0.24</v>
      </c>
      <c r="M20" s="29">
        <v>0.15</v>
      </c>
      <c r="N20" s="28" t="str">
        <f t="shared" si="15"/>
        <v>,{"CollectableType":"HomeCollector.Models.StampBase, HomeCollector, Version=1.0.0.0, Culture=neutral, PublicKeyToken=null"</v>
      </c>
      <c r="O20" s="16" t="str">
        <f>",""DisplayName"":""" &amp; $H20 &amp; """ "</f>
        <v xml:space="preserve">,"DisplayName":"RR Caboose" </v>
      </c>
      <c r="P20" s="16" t="str">
        <f>",""Description"":""" &amp; IF(ISBLANK($G20),"",$G20) &amp; """ "</f>
        <v xml:space="preserve">,"Description":"" </v>
      </c>
      <c r="Q20" s="16" t="str">
        <f t="shared" si="1"/>
        <v xml:space="preserve">,"Country":"USA" </v>
      </c>
      <c r="R20" s="16" t="str">
        <f t="shared" si="2"/>
        <v xml:space="preserve">,"IsPostageStamp":true </v>
      </c>
      <c r="S20" s="16" t="str">
        <f t="shared" si="3"/>
        <v xml:space="preserve">,"ScottNumber":"1905" </v>
      </c>
      <c r="T20" s="16" t="str">
        <f t="shared" si="4"/>
        <v xml:space="preserve">,"AlternateId":"" </v>
      </c>
      <c r="U20" s="16" t="str">
        <f>",""IssueYearStart"":" &amp; TEXT(IF(ISNUMBER($J20)=0,0,$J20),"0")</f>
        <v>,"IssueYearStart":1984</v>
      </c>
      <c r="V20" s="16" t="str">
        <f>",""IssueYearEnd"":" &amp; TEXT(IF(ISNUMBER($K20)=0,0,$K20),"0")</f>
        <v>,"IssueYearEnd":0</v>
      </c>
      <c r="W20" s="16" t="str">
        <f t="shared" si="5"/>
        <v xml:space="preserve">,"FirstDayOfIssue":" " </v>
      </c>
      <c r="X20" s="16" t="str">
        <f t="shared" si="0"/>
        <v xml:space="preserve">,"Perforation":"v10" </v>
      </c>
      <c r="Y20" s="16" t="str">
        <f>",""IsWatermarked"":" &amp; IF(ISNUMBER(FIND("mk",$G37)) =1,"true","false") &amp; " "</f>
        <v xml:space="preserve">,"IsWatermarked":false </v>
      </c>
      <c r="Z20" s="16" t="str">
        <f t="shared" si="6"/>
        <v xml:space="preserve">,"CatalogImageCode":"" </v>
      </c>
      <c r="AA20" s="16" t="str">
        <f t="shared" si="7"/>
        <v xml:space="preserve">,"Color":"" </v>
      </c>
      <c r="AB20" s="16" t="str">
        <f t="shared" si="8"/>
        <v xml:space="preserve">,"Denomination":"11" </v>
      </c>
      <c r="AD20" s="16" t="str">
        <f t="shared" si="9"/>
        <v>,"ItemInstances":[</v>
      </c>
      <c r="AE20" s="16" t="str">
        <f t="shared" si="10"/>
        <v>{"CollectableType":"HomeCollector.Models.StampBase, HomeCollector, Version=1.0.0.0, Culture=neutral, PublicKeyToken=null"</v>
      </c>
      <c r="AF20" s="16" t="str">
        <f>",""ItemDetails"":""" &amp; IF(ISBLANK($G20)=1,"",$G20) &amp; """ "</f>
        <v xml:space="preserve">,"ItemDetails":"" </v>
      </c>
      <c r="AG20" s="16" t="str">
        <f t="shared" si="11"/>
        <v xml:space="preserve">,"IsFavorite":false </v>
      </c>
      <c r="AH20" s="16" t="str">
        <f t="shared" si="12"/>
        <v xml:space="preserve">,"EstimatedValue":0 </v>
      </c>
      <c r="AI20" s="16" t="str">
        <f t="shared" si="13"/>
        <v xml:space="preserve">,"IsMintCondition":false </v>
      </c>
      <c r="AJ20" s="16" t="str">
        <f t="shared" si="14"/>
        <v xml:space="preserve">,"Condition":"UNDEFINED" </v>
      </c>
      <c r="AK20" s="16" t="str">
        <f xml:space="preserve"> IF($D20+$E20&gt;0,  CONCATENATE($AD20,$AE20,$AF20,$AG20,$AH20,$AI20,$AJ20)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" s="16" t="str">
        <f>CONCATENATE( $N20, $O20, $P20,$Q20,$R20,$S20,$T20,$U20,$V20,$W20,$X20, $Y20,$Z20,$AA20, $AB20) &amp; $AK20</f>
        <v>,{"CollectableType":"HomeCollector.Models.StampBase, HomeCollector, Version=1.0.0.0, Culture=neutral, PublicKeyToken=null","DisplayName":"RR Caboose" ,"Description":"" ,"Country":"USA" ,"IsPostageStamp":true ,"ScottNumber":"1905" ,"AlternateId":"" ,"IssueYearStart":1984,"IssueYearEnd":0,"FirstDayOfIssue":"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" spans="1:38" x14ac:dyDescent="0.25">
      <c r="A21" s="17" t="s">
        <v>185</v>
      </c>
      <c r="B21" s="29" t="s">
        <v>149</v>
      </c>
      <c r="C21" s="19"/>
      <c r="D21" s="31"/>
      <c r="E21" s="32">
        <v>2</v>
      </c>
      <c r="F21" s="42" t="s">
        <v>41</v>
      </c>
      <c r="G21" s="38" t="s">
        <v>83</v>
      </c>
      <c r="H21" s="19" t="s">
        <v>998</v>
      </c>
      <c r="I21" s="19"/>
      <c r="J21" s="19">
        <v>1984</v>
      </c>
      <c r="K21" s="21"/>
      <c r="L21" s="34">
        <v>0.24</v>
      </c>
      <c r="M21" s="29">
        <v>0.24</v>
      </c>
      <c r="N21" s="28" t="str">
        <f t="shared" si="15"/>
        <v>,{"CollectableType":"HomeCollector.Models.StampBase, HomeCollector, Version=1.0.0.0, Culture=neutral, PublicKeyToken=null"</v>
      </c>
      <c r="O21" s="16" t="str">
        <f>",""DisplayName"":""" &amp; $H21 &amp; """ "</f>
        <v xml:space="preserve">,"DisplayName":"RR Caboose" </v>
      </c>
      <c r="P21" s="16" t="str">
        <f>",""Description"":""" &amp; IF(ISBLANK($G21),"",$G21) &amp; """ "</f>
        <v xml:space="preserve">,"Description":"precancel" </v>
      </c>
      <c r="Q21" s="16" t="str">
        <f t="shared" si="1"/>
        <v xml:space="preserve">,"Country":"USA" </v>
      </c>
      <c r="R21" s="16" t="str">
        <f t="shared" si="2"/>
        <v xml:space="preserve">,"IsPostageStamp":true </v>
      </c>
      <c r="S21" s="16" t="str">
        <f t="shared" si="3"/>
        <v xml:space="preserve">,"ScottNumber":"1905a" </v>
      </c>
      <c r="T21" s="16" t="str">
        <f t="shared" si="4"/>
        <v xml:space="preserve">,"AlternateId":"" </v>
      </c>
      <c r="U21" s="16" t="str">
        <f>",""IssueYearStart"":" &amp; TEXT(IF(ISNUMBER($J21)=0,0,$J21),"0")</f>
        <v>,"IssueYearStart":1984</v>
      </c>
      <c r="V21" s="16" t="str">
        <f>",""IssueYearEnd"":" &amp; TEXT(IF(ISNUMBER($K21)=0,0,$K21),"0")</f>
        <v>,"IssueYearEnd":0</v>
      </c>
      <c r="W21" s="16" t="str">
        <f t="shared" si="5"/>
        <v xml:space="preserve">,"FirstDayOfIssue":" " </v>
      </c>
      <c r="X21" s="16" t="str">
        <f t="shared" si="0"/>
        <v xml:space="preserve">,"Perforation":"v10" </v>
      </c>
      <c r="Y21" s="16" t="str">
        <f>",""IsWatermarked"":" &amp; IF(ISNUMBER(FIND("mk",$G38)) =1,"true","false") &amp; " "</f>
        <v xml:space="preserve">,"IsWatermarked":false </v>
      </c>
      <c r="Z21" s="16" t="str">
        <f t="shared" si="6"/>
        <v xml:space="preserve">,"CatalogImageCode":"" </v>
      </c>
      <c r="AA21" s="16" t="str">
        <f t="shared" si="7"/>
        <v xml:space="preserve">,"Color":"" </v>
      </c>
      <c r="AB21" s="16" t="str">
        <f t="shared" si="8"/>
        <v xml:space="preserve">,"Denomination":"11" </v>
      </c>
      <c r="AD21" s="16" t="str">
        <f t="shared" si="9"/>
        <v>,"ItemInstances":[</v>
      </c>
      <c r="AE21" s="16" t="str">
        <f t="shared" si="10"/>
        <v>{"CollectableType":"HomeCollector.Models.StampBase, HomeCollector, Version=1.0.0.0, Culture=neutral, PublicKeyToken=null"</v>
      </c>
      <c r="AF21" s="16" t="str">
        <f>",""ItemDetails"":""" &amp; IF(ISBLANK($G21)=1,"",$G21) &amp; """ "</f>
        <v xml:space="preserve">,"ItemDetails":"precancel" </v>
      </c>
      <c r="AG21" s="16" t="str">
        <f t="shared" si="11"/>
        <v xml:space="preserve">,"IsFavorite":false </v>
      </c>
      <c r="AH21" s="16" t="str">
        <f t="shared" si="12"/>
        <v xml:space="preserve">,"EstimatedValue":0 </v>
      </c>
      <c r="AI21" s="16" t="str">
        <f t="shared" si="13"/>
        <v xml:space="preserve">,"IsMintCondition":false </v>
      </c>
      <c r="AJ21" s="16" t="str">
        <f t="shared" si="14"/>
        <v xml:space="preserve">,"Condition":"UNDEFINED" </v>
      </c>
      <c r="AK21" s="16" t="str">
        <f xml:space="preserve"> IF($D21+$E21&gt;0,  CONCATENATE($AD21,$AE21,$AF21,$AG21,$AH21,$AI21,$AJ21)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1" s="16" t="str">
        <f>CONCATENATE( $N21, $O21, $P21,$Q21,$R21,$S21,$T21,$U21,$V21,$W21,$X21, $Y21,$Z21,$AA21, $AB21) &amp; $AK21</f>
        <v>,{"CollectableType":"HomeCollector.Models.StampBase, HomeCollector, Version=1.0.0.0, Culture=neutral, PublicKeyToken=null","DisplayName":"RR Caboose" ,"Description":"precancel" ,"Country":"USA" ,"IsPostageStamp":true ,"ScottNumber":"1905a" ,"AlternateId":"" ,"IssueYearStart":1984,"IssueYearEnd":0,"FirstDayOfIssue":"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2" spans="1:38" x14ac:dyDescent="0.25">
      <c r="A22" s="34" t="s">
        <v>186</v>
      </c>
      <c r="B22" s="29" t="s">
        <v>154</v>
      </c>
      <c r="C22" s="30"/>
      <c r="D22" s="31">
        <v>2</v>
      </c>
      <c r="E22" s="32">
        <v>6</v>
      </c>
      <c r="F22" s="42" t="s">
        <v>41</v>
      </c>
      <c r="G22" s="30"/>
      <c r="H22" s="19" t="s">
        <v>999</v>
      </c>
      <c r="I22" s="19"/>
      <c r="J22" s="19">
        <v>1981</v>
      </c>
      <c r="K22" s="21"/>
      <c r="L22" s="34">
        <v>0.32</v>
      </c>
      <c r="M22" s="29">
        <v>0.15</v>
      </c>
      <c r="N22" s="28" t="str">
        <f t="shared" si="15"/>
        <v>,{"CollectableType":"HomeCollector.Models.StampBase, HomeCollector, Version=1.0.0.0, Culture=neutral, PublicKeyToken=null"</v>
      </c>
      <c r="O22" s="16" t="str">
        <f>",""DisplayName"":""" &amp; $H22 &amp; """ "</f>
        <v xml:space="preserve">,"DisplayName":"Electric Auto" </v>
      </c>
      <c r="P22" s="16" t="str">
        <f>",""Description"":""" &amp; IF(ISBLANK($G22),"",$G22) &amp; """ "</f>
        <v xml:space="preserve">,"Description":"" </v>
      </c>
      <c r="Q22" s="16" t="str">
        <f t="shared" si="1"/>
        <v xml:space="preserve">,"Country":"USA" </v>
      </c>
      <c r="R22" s="16" t="str">
        <f t="shared" si="2"/>
        <v xml:space="preserve">,"IsPostageStamp":true </v>
      </c>
      <c r="S22" s="16" t="str">
        <f t="shared" si="3"/>
        <v xml:space="preserve">,"ScottNumber":"1906" </v>
      </c>
      <c r="T22" s="16" t="str">
        <f t="shared" si="4"/>
        <v xml:space="preserve">,"AlternateId":"" </v>
      </c>
      <c r="U22" s="16" t="str">
        <f>",""IssueYearStart"":" &amp; TEXT(IF(ISNUMBER($J22)=0,0,$J22),"0")</f>
        <v>,"IssueYearStart":1981</v>
      </c>
      <c r="V22" s="16" t="str">
        <f>",""IssueYearEnd"":" &amp; TEXT(IF(ISNUMBER($K22)=0,0,$K22),"0")</f>
        <v>,"IssueYearEnd":0</v>
      </c>
      <c r="W22" s="16" t="str">
        <f t="shared" si="5"/>
        <v xml:space="preserve">,"FirstDayOfIssue":" " </v>
      </c>
      <c r="X22" s="16" t="str">
        <f t="shared" si="0"/>
        <v xml:space="preserve">,"Perforation":"v10" </v>
      </c>
      <c r="Y22" s="16" t="str">
        <f>",""IsWatermarked"":" &amp; IF(ISNUMBER(FIND("mk",$G39)) =1,"true","false") &amp; " "</f>
        <v xml:space="preserve">,"IsWatermarked":false </v>
      </c>
      <c r="Z22" s="16" t="str">
        <f t="shared" si="6"/>
        <v xml:space="preserve">,"CatalogImageCode":"" </v>
      </c>
      <c r="AA22" s="16" t="str">
        <f t="shared" si="7"/>
        <v xml:space="preserve">,"Color":"" </v>
      </c>
      <c r="AB22" s="16" t="str">
        <f t="shared" si="8"/>
        <v xml:space="preserve">,"Denomination":"17" </v>
      </c>
      <c r="AD22" s="16" t="str">
        <f t="shared" si="9"/>
        <v>,"ItemInstances":[</v>
      </c>
      <c r="AE22" s="16" t="str">
        <f t="shared" si="10"/>
        <v>{"CollectableType":"HomeCollector.Models.StampBase, HomeCollector, Version=1.0.0.0, Culture=neutral, PublicKeyToken=null"</v>
      </c>
      <c r="AF22" s="16" t="str">
        <f>",""ItemDetails"":""" &amp; IF(ISBLANK($G22)=1,"",$G22) &amp; """ "</f>
        <v xml:space="preserve">,"ItemDetails":"" </v>
      </c>
      <c r="AG22" s="16" t="str">
        <f t="shared" si="11"/>
        <v xml:space="preserve">,"IsFavorite":false </v>
      </c>
      <c r="AH22" s="16" t="str">
        <f t="shared" si="12"/>
        <v xml:space="preserve">,"EstimatedValue":0 </v>
      </c>
      <c r="AI22" s="16" t="str">
        <f t="shared" si="13"/>
        <v xml:space="preserve">,"IsMintCondition":true </v>
      </c>
      <c r="AJ22" s="16" t="str">
        <f t="shared" si="14"/>
        <v xml:space="preserve">,"Condition":"UNDEFINED" </v>
      </c>
      <c r="AK22" s="16" t="str">
        <f xml:space="preserve"> IF($D22+$E22&gt;0,  CONCATENATE($AD22,$AE22,$AF22,$AG22,$AH22,$AI22,$AJ22)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2" s="16" t="str">
        <f>CONCATENATE( $N22, $O22, $P22,$Q22,$R22,$S22,$T22,$U22,$V22,$W22,$X22, $Y22,$Z22,$AA22, $AB22) &amp; $AK22</f>
        <v>,{"CollectableType":"HomeCollector.Models.StampBase, HomeCollector, Version=1.0.0.0, Culture=neutral, PublicKeyToken=null","DisplayName":"Electric Auto" ,"Description":"" ,"Country":"USA" ,"IsPostageStamp":true ,"ScottNumber":"1906" ,"AlternateId":"" ,"IssueYearStart":1981,"IssueYearEnd":0,"FirstDayOfIssue":" " ,"Perforation":"v10"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3" spans="1:38" x14ac:dyDescent="0.25">
      <c r="A23" s="34" t="s">
        <v>187</v>
      </c>
      <c r="B23" s="29" t="s">
        <v>154</v>
      </c>
      <c r="C23" s="30"/>
      <c r="D23" s="31"/>
      <c r="E23" s="32">
        <v>1</v>
      </c>
      <c r="F23" s="42" t="s">
        <v>41</v>
      </c>
      <c r="G23" s="30" t="s">
        <v>83</v>
      </c>
      <c r="H23" s="19" t="s">
        <v>999</v>
      </c>
      <c r="I23" s="19"/>
      <c r="J23" s="19">
        <v>1981</v>
      </c>
      <c r="K23" s="21"/>
      <c r="L23" s="34">
        <v>0.32</v>
      </c>
      <c r="M23" s="29">
        <v>0.15</v>
      </c>
      <c r="N23" s="28" t="str">
        <f t="shared" si="15"/>
        <v>,{"CollectableType":"HomeCollector.Models.StampBase, HomeCollector, Version=1.0.0.0, Culture=neutral, PublicKeyToken=null"</v>
      </c>
      <c r="O23" s="16" t="str">
        <f>",""DisplayName"":""" &amp; $H23 &amp; """ "</f>
        <v xml:space="preserve">,"DisplayName":"Electric Auto" </v>
      </c>
      <c r="P23" s="16" t="str">
        <f>",""Description"":""" &amp; IF(ISBLANK($G23),"",$G23) &amp; """ "</f>
        <v xml:space="preserve">,"Description":"precancel" </v>
      </c>
      <c r="Q23" s="16" t="str">
        <f t="shared" si="1"/>
        <v xml:space="preserve">,"Country":"USA" </v>
      </c>
      <c r="R23" s="16" t="str">
        <f t="shared" si="2"/>
        <v xml:space="preserve">,"IsPostageStamp":true </v>
      </c>
      <c r="S23" s="16" t="str">
        <f t="shared" si="3"/>
        <v xml:space="preserve">,"ScottNumber":"1906a" </v>
      </c>
      <c r="T23" s="16" t="str">
        <f t="shared" si="4"/>
        <v xml:space="preserve">,"AlternateId":"" </v>
      </c>
      <c r="U23" s="16" t="str">
        <f>",""IssueYearStart"":" &amp; TEXT(IF(ISNUMBER($J23)=0,0,$J23),"0")</f>
        <v>,"IssueYearStart":1981</v>
      </c>
      <c r="V23" s="16" t="str">
        <f>",""IssueYearEnd"":" &amp; TEXT(IF(ISNUMBER($K23)=0,0,$K23),"0")</f>
        <v>,"IssueYearEnd":0</v>
      </c>
      <c r="W23" s="16" t="str">
        <f t="shared" si="5"/>
        <v xml:space="preserve">,"FirstDayOfIssue":" " </v>
      </c>
      <c r="X23" s="16" t="str">
        <f t="shared" si="0"/>
        <v xml:space="preserve">,"Perforation":"v10" </v>
      </c>
      <c r="Y23" s="16" t="str">
        <f>",""IsWatermarked"":" &amp; IF(ISNUMBER(FIND("mk",$G40)) =1,"true","false") &amp; " "</f>
        <v xml:space="preserve">,"IsWatermarked":false </v>
      </c>
      <c r="Z23" s="16" t="str">
        <f t="shared" si="6"/>
        <v xml:space="preserve">,"CatalogImageCode":"" </v>
      </c>
      <c r="AA23" s="16" t="str">
        <f t="shared" si="7"/>
        <v xml:space="preserve">,"Color":"" </v>
      </c>
      <c r="AB23" s="16" t="str">
        <f t="shared" si="8"/>
        <v xml:space="preserve">,"Denomination":"17" </v>
      </c>
      <c r="AD23" s="16" t="str">
        <f t="shared" si="9"/>
        <v>,"ItemInstances":[</v>
      </c>
      <c r="AE23" s="16" t="str">
        <f t="shared" si="10"/>
        <v>{"CollectableType":"HomeCollector.Models.StampBase, HomeCollector, Version=1.0.0.0, Culture=neutral, PublicKeyToken=null"</v>
      </c>
      <c r="AF23" s="16" t="str">
        <f>",""ItemDetails"":""" &amp; IF(ISBLANK($G23)=1,"",$G23) &amp; """ "</f>
        <v xml:space="preserve">,"ItemDetails":"precancel" </v>
      </c>
      <c r="AG23" s="16" t="str">
        <f t="shared" si="11"/>
        <v xml:space="preserve">,"IsFavorite":false </v>
      </c>
      <c r="AH23" s="16" t="str">
        <f t="shared" si="12"/>
        <v xml:space="preserve">,"EstimatedValue":0 </v>
      </c>
      <c r="AI23" s="16" t="str">
        <f t="shared" si="13"/>
        <v xml:space="preserve">,"IsMintCondition":false </v>
      </c>
      <c r="AJ23" s="16" t="str">
        <f t="shared" si="14"/>
        <v xml:space="preserve">,"Condition":"UNDEFINED" </v>
      </c>
      <c r="AK23" s="16" t="str">
        <f xml:space="preserve"> IF($D23+$E23&gt;0,  CONCATENATE($AD23,$AE23,$AF23,$AG23,$AH23,$AI23,$AJ23)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3" s="16" t="str">
        <f>CONCATENATE( $N23, $O23, $P23,$Q23,$R23,$S23,$T23,$U23,$V23,$W23,$X23, $Y23,$Z23,$AA23, $AB23) &amp; $AK23</f>
        <v>,{"CollectableType":"HomeCollector.Models.StampBase, HomeCollector, Version=1.0.0.0, Culture=neutral, PublicKeyToken=null","DisplayName":"Electric Auto" ,"Description":"precancel" ,"Country":"USA" ,"IsPostageStamp":true ,"ScottNumber":"1906a" ,"AlternateId":"" ,"IssueYearStart":1981,"IssueYearEnd":0,"FirstDayOfIssue":" " ,"Perforation":"v10" ,"IsWatermarked":false ,"CatalogImageCode":"" ,"Color":"" ,"Denomination":"17"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4" spans="1:38" x14ac:dyDescent="0.25">
      <c r="A24" s="17" t="s">
        <v>188</v>
      </c>
      <c r="B24" s="29" t="s">
        <v>155</v>
      </c>
      <c r="C24" s="19"/>
      <c r="D24" s="31">
        <v>1</v>
      </c>
      <c r="E24" s="32">
        <v>1</v>
      </c>
      <c r="F24" s="42" t="s">
        <v>41</v>
      </c>
      <c r="G24" s="38"/>
      <c r="H24" s="19" t="s">
        <v>1000</v>
      </c>
      <c r="I24" s="19"/>
      <c r="J24" s="19">
        <v>1981</v>
      </c>
      <c r="K24" s="21"/>
      <c r="L24" s="34">
        <v>0.34</v>
      </c>
      <c r="M24" s="29">
        <v>0.15</v>
      </c>
      <c r="N24" s="28" t="str">
        <f t="shared" si="15"/>
        <v>,{"CollectableType":"HomeCollector.Models.StampBase, HomeCollector, Version=1.0.0.0, Culture=neutral, PublicKeyToken=null"</v>
      </c>
      <c r="O24" s="16" t="str">
        <f>",""DisplayName"":""" &amp; $H24 &amp; """ "</f>
        <v xml:space="preserve">,"DisplayName":"Surrey" </v>
      </c>
      <c r="P24" s="16" t="str">
        <f>",""Description"":""" &amp; IF(ISBLANK($G24),"",$G24) &amp; """ "</f>
        <v xml:space="preserve">,"Description":"" </v>
      </c>
      <c r="Q24" s="16" t="str">
        <f t="shared" si="1"/>
        <v xml:space="preserve">,"Country":"USA" </v>
      </c>
      <c r="R24" s="16" t="str">
        <f t="shared" si="2"/>
        <v xml:space="preserve">,"IsPostageStamp":true </v>
      </c>
      <c r="S24" s="16" t="str">
        <f t="shared" si="3"/>
        <v xml:space="preserve">,"ScottNumber":"1907" </v>
      </c>
      <c r="T24" s="16" t="str">
        <f t="shared" si="4"/>
        <v xml:space="preserve">,"AlternateId":"" </v>
      </c>
      <c r="U24" s="16" t="str">
        <f>",""IssueYearStart"":" &amp; TEXT(IF(ISNUMBER($J24)=0,0,$J24),"0")</f>
        <v>,"IssueYearStart":1981</v>
      </c>
      <c r="V24" s="16" t="str">
        <f>",""IssueYearEnd"":" &amp; TEXT(IF(ISNUMBER($K24)=0,0,$K24),"0")</f>
        <v>,"IssueYearEnd":0</v>
      </c>
      <c r="W24" s="16" t="str">
        <f t="shared" si="5"/>
        <v xml:space="preserve">,"FirstDayOfIssue":" " </v>
      </c>
      <c r="X24" s="16" t="str">
        <f t="shared" si="0"/>
        <v xml:space="preserve">,"Perforation":"v10" </v>
      </c>
      <c r="Y24" s="16" t="str">
        <f>",""IsWatermarked"":" &amp; IF(ISNUMBER(FIND("mk",$G41)) =1,"true","false") &amp; " "</f>
        <v xml:space="preserve">,"IsWatermarked":false </v>
      </c>
      <c r="Z24" s="16" t="str">
        <f t="shared" si="6"/>
        <v xml:space="preserve">,"CatalogImageCode":"" </v>
      </c>
      <c r="AA24" s="16" t="str">
        <f t="shared" si="7"/>
        <v xml:space="preserve">,"Color":"" </v>
      </c>
      <c r="AB24" s="16" t="str">
        <f t="shared" si="8"/>
        <v xml:space="preserve">,"Denomination":"18" </v>
      </c>
      <c r="AD24" s="16" t="str">
        <f t="shared" si="9"/>
        <v>,"ItemInstances":[</v>
      </c>
      <c r="AE24" s="16" t="str">
        <f t="shared" si="10"/>
        <v>{"CollectableType":"HomeCollector.Models.StampBase, HomeCollector, Version=1.0.0.0, Culture=neutral, PublicKeyToken=null"</v>
      </c>
      <c r="AF24" s="16" t="str">
        <f>",""ItemDetails"":""" &amp; IF(ISBLANK($G24)=1,"",$G24) &amp; """ "</f>
        <v xml:space="preserve">,"ItemDetails":"" </v>
      </c>
      <c r="AG24" s="16" t="str">
        <f t="shared" si="11"/>
        <v xml:space="preserve">,"IsFavorite":false </v>
      </c>
      <c r="AH24" s="16" t="str">
        <f t="shared" si="12"/>
        <v xml:space="preserve">,"EstimatedValue":0 </v>
      </c>
      <c r="AI24" s="16" t="str">
        <f t="shared" si="13"/>
        <v xml:space="preserve">,"IsMintCondition":true </v>
      </c>
      <c r="AJ24" s="16" t="str">
        <f t="shared" si="14"/>
        <v xml:space="preserve">,"Condition":"UNDEFINED" </v>
      </c>
      <c r="AK24" s="16" t="str">
        <f xml:space="preserve"> IF($D24+$E24&gt;0,  CONCATENATE($AD24,$AE24,$AF24,$AG24,$AH24,$AI24,$AJ24)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4" s="16" t="str">
        <f>CONCATENATE( $N24, $O24, $P24,$Q24,$R24,$S24,$T24,$U24,$V24,$W24,$X24, $Y24,$Z24,$AA24, $AB24) &amp; $AK24</f>
        <v>,{"CollectableType":"HomeCollector.Models.StampBase, HomeCollector, Version=1.0.0.0, Culture=neutral, PublicKeyToken=null","DisplayName":"Surrey" ,"Description":"" ,"Country":"USA" ,"IsPostageStamp":true ,"ScottNumber":"1907" ,"AlternateId":"" ,"IssueYearStart":1981,"IssueYearEnd":0,"FirstDayOfIssue":" " ,"Perforation":"v10"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5" spans="1:38" x14ac:dyDescent="0.25">
      <c r="A25" s="34" t="s">
        <v>139</v>
      </c>
      <c r="B25" s="29" t="s">
        <v>156</v>
      </c>
      <c r="C25" s="19"/>
      <c r="D25" s="31"/>
      <c r="E25" s="32">
        <v>2</v>
      </c>
      <c r="F25" s="42" t="s">
        <v>41</v>
      </c>
      <c r="G25" s="38"/>
      <c r="H25" s="19" t="s">
        <v>1001</v>
      </c>
      <c r="I25" s="19"/>
      <c r="J25" s="19">
        <v>1981</v>
      </c>
      <c r="K25" s="21"/>
      <c r="L25" s="34">
        <v>0.32</v>
      </c>
      <c r="M25" s="29">
        <v>0.15</v>
      </c>
      <c r="N25" s="28" t="str">
        <f t="shared" si="15"/>
        <v>,{"CollectableType":"HomeCollector.Models.StampBase, HomeCollector, Version=1.0.0.0, Culture=neutral, PublicKeyToken=null"</v>
      </c>
      <c r="O25" s="16" t="str">
        <f>",""DisplayName"":""" &amp; $H25 &amp; """ "</f>
        <v xml:space="preserve">,"DisplayName":"Fire Pumper" </v>
      </c>
      <c r="P25" s="16" t="str">
        <f>",""Description"":""" &amp; IF(ISBLANK($G25),"",$G25) &amp; """ "</f>
        <v xml:space="preserve">,"Description":"" </v>
      </c>
      <c r="Q25" s="16" t="str">
        <f t="shared" si="1"/>
        <v xml:space="preserve">,"Country":"USA" </v>
      </c>
      <c r="R25" s="16" t="str">
        <f t="shared" si="2"/>
        <v xml:space="preserve">,"IsPostageStamp":true </v>
      </c>
      <c r="S25" s="16" t="str">
        <f t="shared" si="3"/>
        <v xml:space="preserve">,"ScottNumber":"1908" </v>
      </c>
      <c r="T25" s="16" t="str">
        <f t="shared" si="4"/>
        <v xml:space="preserve">,"AlternateId":"" </v>
      </c>
      <c r="U25" s="16" t="str">
        <f>",""IssueYearStart"":" &amp; TEXT(IF(ISNUMBER($J25)=0,0,$J25),"0")</f>
        <v>,"IssueYearStart":1981</v>
      </c>
      <c r="V25" s="16" t="str">
        <f>",""IssueYearEnd"":" &amp; TEXT(IF(ISNUMBER($K25)=0,0,$K25),"0")</f>
        <v>,"IssueYearEnd":0</v>
      </c>
      <c r="W25" s="16" t="str">
        <f t="shared" si="5"/>
        <v xml:space="preserve">,"FirstDayOfIssue":" " </v>
      </c>
      <c r="X25" s="16" t="str">
        <f t="shared" si="0"/>
        <v xml:space="preserve">,"Perforation":"v10" </v>
      </c>
      <c r="Y25" s="16" t="str">
        <f>",""IsWatermarked"":" &amp; IF(ISNUMBER(FIND("mk",$G42)) =1,"true","false") &amp; " "</f>
        <v xml:space="preserve">,"IsWatermarked":false </v>
      </c>
      <c r="Z25" s="16" t="str">
        <f t="shared" si="6"/>
        <v xml:space="preserve">,"CatalogImageCode":"" </v>
      </c>
      <c r="AA25" s="16" t="str">
        <f t="shared" si="7"/>
        <v xml:space="preserve">,"Color":"" </v>
      </c>
      <c r="AB25" s="16" t="str">
        <f t="shared" si="8"/>
        <v xml:space="preserve">,"Denomination":"20" </v>
      </c>
      <c r="AD25" s="16" t="str">
        <f t="shared" si="9"/>
        <v>,"ItemInstances":[</v>
      </c>
      <c r="AE25" s="16" t="str">
        <f t="shared" si="10"/>
        <v>{"CollectableType":"HomeCollector.Models.StampBase, HomeCollector, Version=1.0.0.0, Culture=neutral, PublicKeyToken=null"</v>
      </c>
      <c r="AF25" s="16" t="str">
        <f>",""ItemDetails"":""" &amp; IF(ISBLANK($G25)=1,"",$G25) &amp; """ "</f>
        <v xml:space="preserve">,"ItemDetails":"" </v>
      </c>
      <c r="AG25" s="16" t="str">
        <f t="shared" si="11"/>
        <v xml:space="preserve">,"IsFavorite":false </v>
      </c>
      <c r="AH25" s="16" t="str">
        <f t="shared" si="12"/>
        <v xml:space="preserve">,"EstimatedValue":0 </v>
      </c>
      <c r="AI25" s="16" t="str">
        <f t="shared" si="13"/>
        <v xml:space="preserve">,"IsMintCondition":false </v>
      </c>
      <c r="AJ25" s="16" t="str">
        <f t="shared" si="14"/>
        <v xml:space="preserve">,"Condition":"UNDEFINED" </v>
      </c>
      <c r="AK25" s="16" t="str">
        <f xml:space="preserve"> IF($D25+$E25&gt;0,  CONCATENATE($AD25,$AE25,$AF25,$AG25,$AH25,$AI25,$AJ25)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" s="16" t="str">
        <f>CONCATENATE( $N25, $O25, $P25,$Q25,$R25,$S25,$T25,$U25,$V25,$W25,$X25, $Y25,$Z25,$AA25, $AB25) &amp; $AK25</f>
        <v>,{"CollectableType":"HomeCollector.Models.StampBase, HomeCollector, Version=1.0.0.0, Culture=neutral, PublicKeyToken=null","DisplayName":"Fire Pumper" ,"Description":"" ,"Country":"USA" ,"IsPostageStamp":true ,"ScottNumber":"1908" ,"AlternateId":"" ,"IssueYearStart":1981,"IssueYearEnd":0,"FirstDayOfIssue":" " ,"Perforation":"v10"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6" spans="1:38" x14ac:dyDescent="0.25">
      <c r="A26" s="17" t="s">
        <v>143</v>
      </c>
      <c r="B26" s="29" t="s">
        <v>956</v>
      </c>
      <c r="C26" s="19"/>
      <c r="D26" s="31"/>
      <c r="E26" s="32"/>
      <c r="F26" s="42"/>
      <c r="G26" s="38"/>
      <c r="H26" s="19" t="s">
        <v>1002</v>
      </c>
      <c r="I26" s="19"/>
      <c r="J26" s="19">
        <v>1983</v>
      </c>
      <c r="K26" s="21"/>
      <c r="L26" s="34">
        <v>24</v>
      </c>
      <c r="M26" s="29">
        <v>12.5</v>
      </c>
      <c r="N26" s="28" t="str">
        <f t="shared" si="15"/>
        <v>,{"CollectableType":"HomeCollector.Models.StampBase, HomeCollector, Version=1.0.0.0, Culture=neutral, PublicKeyToken=null"</v>
      </c>
      <c r="O26" s="16" t="str">
        <f>",""DisplayName"":""" &amp; $H26 &amp; """ "</f>
        <v xml:space="preserve">,"DisplayName":"Express Mail" </v>
      </c>
      <c r="P26" s="16" t="str">
        <f>",""Description"":""" &amp; IF(ISBLANK($G26),"",$G26) &amp; """ "</f>
        <v xml:space="preserve">,"Description":"" </v>
      </c>
      <c r="Q26" s="16" t="str">
        <f t="shared" si="1"/>
        <v xml:space="preserve">,"Country":"USA" </v>
      </c>
      <c r="R26" s="16" t="str">
        <f t="shared" si="2"/>
        <v xml:space="preserve">,"IsPostageStamp":true </v>
      </c>
      <c r="S26" s="16" t="str">
        <f t="shared" si="3"/>
        <v xml:space="preserve">,"ScottNumber":"1909" </v>
      </c>
      <c r="T26" s="16" t="str">
        <f t="shared" si="4"/>
        <v xml:space="preserve">,"AlternateId":"" </v>
      </c>
      <c r="U26" s="16" t="str">
        <f>",""IssueYearStart"":" &amp; TEXT(IF(ISNUMBER($J26)=0,0,$J26),"0")</f>
        <v>,"IssueYearStart":1983</v>
      </c>
      <c r="V26" s="16" t="str">
        <f>",""IssueYearEnd"":" &amp; TEXT(IF(ISNUMBER($K26)=0,0,$K26),"0")</f>
        <v>,"IssueYearEnd":0</v>
      </c>
      <c r="W26" s="16" t="str">
        <f t="shared" si="5"/>
        <v xml:space="preserve">,"FirstDayOfIssue":" " </v>
      </c>
      <c r="X26" s="16" t="str">
        <f t="shared" si="0"/>
        <v xml:space="preserve">,"Perforation":"" </v>
      </c>
      <c r="Y26" s="16" t="str">
        <f>",""IsWatermarked"":" &amp; IF(ISNUMBER(FIND("mk",$G43)) =1,"true","false") &amp; " "</f>
        <v xml:space="preserve">,"IsWatermarked":false </v>
      </c>
      <c r="Z26" s="16" t="str">
        <f t="shared" si="6"/>
        <v xml:space="preserve">,"CatalogImageCode":"" </v>
      </c>
      <c r="AA26" s="16" t="str">
        <f t="shared" si="7"/>
        <v xml:space="preserve">,"Color":"" </v>
      </c>
      <c r="AB26" s="16" t="str">
        <f t="shared" si="8"/>
        <v xml:space="preserve">,"Denomination":"$9.35" </v>
      </c>
      <c r="AD26" s="16" t="str">
        <f t="shared" si="9"/>
        <v/>
      </c>
      <c r="AE26" s="16" t="str">
        <f t="shared" si="10"/>
        <v>{"CollectableType":"HomeCollector.Models.StampBase, HomeCollector, Version=1.0.0.0, Culture=neutral, PublicKeyToken=null"</v>
      </c>
      <c r="AF26" s="16" t="str">
        <f>",""ItemDetails"":""" &amp; IF(ISBLANK($G26)=1,"",$G26) &amp; """ "</f>
        <v xml:space="preserve">,"ItemDetails":"" </v>
      </c>
      <c r="AG26" s="16" t="str">
        <f t="shared" si="11"/>
        <v xml:space="preserve">,"IsFavorite":false </v>
      </c>
      <c r="AH26" s="16" t="str">
        <f t="shared" si="12"/>
        <v xml:space="preserve">,"EstimatedValue":0 </v>
      </c>
      <c r="AI26" s="16" t="str">
        <f t="shared" si="13"/>
        <v xml:space="preserve">,"IsMintCondition":false </v>
      </c>
      <c r="AJ26" s="16" t="str">
        <f t="shared" si="14"/>
        <v xml:space="preserve">,"Condition":"UNDEFINED" </v>
      </c>
      <c r="AK26" s="16" t="str">
        <f xml:space="preserve"> IF($D26+$E26&gt;0,  CONCATENATE($AD26,$AE26,$AF26,$AG26,$AH26,$AI26,$AJ26) &amp; "} ]}","}")</f>
        <v>}</v>
      </c>
      <c r="AL26" s="16" t="str">
        <f>CONCATENATE( $N26, $O26, $P26,$Q26,$R26,$S26,$T26,$U26,$V26,$W26,$X26, $Y26,$Z26,$AA26, $AB26) &amp; $AK26</f>
        <v>,{"CollectableType":"HomeCollector.Models.StampBase, HomeCollector, Version=1.0.0.0, Culture=neutral, PublicKeyToken=null","DisplayName":"Express Mail" ,"Description":"" ,"Country":"USA" ,"IsPostageStamp":true ,"ScottNumber":"1909" ,"AlternateId":"" ,"IssueYearStart":1983,"IssueYearEnd":0,"FirstDayOfIssue":" " ,"Perforation":"" ,"IsWatermarked":false ,"CatalogImageCode":"" ,"Color":"" ,"Denomination":"$9.35" }</v>
      </c>
    </row>
    <row r="27" spans="1:38" x14ac:dyDescent="0.25">
      <c r="A27" s="34" t="s">
        <v>140</v>
      </c>
      <c r="B27" s="29" t="s">
        <v>155</v>
      </c>
      <c r="C27" s="19"/>
      <c r="D27" s="31"/>
      <c r="E27" s="32">
        <v>2</v>
      </c>
      <c r="F27" s="42"/>
      <c r="G27" s="38"/>
      <c r="H27" s="19" t="s">
        <v>48</v>
      </c>
      <c r="I27" s="19"/>
      <c r="J27" s="19">
        <v>1981</v>
      </c>
      <c r="K27" s="21"/>
      <c r="L27" s="34">
        <v>0.32</v>
      </c>
      <c r="M27" s="29">
        <v>0.15</v>
      </c>
      <c r="N27" s="28" t="str">
        <f t="shared" si="15"/>
        <v>,{"CollectableType":"HomeCollector.Models.StampBase, HomeCollector, Version=1.0.0.0, Culture=neutral, PublicKeyToken=null"</v>
      </c>
      <c r="O27" s="16" t="str">
        <f>",""DisplayName"":""" &amp; $H27 &amp; """ "</f>
        <v xml:space="preserve">,"DisplayName":"Red Cross" </v>
      </c>
      <c r="P27" s="16" t="str">
        <f>",""Description"":""" &amp; IF(ISBLANK($G27),"",$G27) &amp; """ "</f>
        <v xml:space="preserve">,"Description":"" </v>
      </c>
      <c r="Q27" s="16" t="str">
        <f t="shared" si="1"/>
        <v xml:space="preserve">,"Country":"USA" </v>
      </c>
      <c r="R27" s="16" t="str">
        <f t="shared" si="2"/>
        <v xml:space="preserve">,"IsPostageStamp":true </v>
      </c>
      <c r="S27" s="16" t="str">
        <f t="shared" si="3"/>
        <v xml:space="preserve">,"ScottNumber":"1910" </v>
      </c>
      <c r="T27" s="16" t="str">
        <f t="shared" si="4"/>
        <v xml:space="preserve">,"AlternateId":"" </v>
      </c>
      <c r="U27" s="16" t="str">
        <f>",""IssueYearStart"":" &amp; TEXT(IF(ISNUMBER($J27)=0,0,$J27),"0")</f>
        <v>,"IssueYearStart":1981</v>
      </c>
      <c r="V27" s="16" t="str">
        <f>",""IssueYearEnd"":" &amp; TEXT(IF(ISNUMBER($K27)=0,0,$K27),"0")</f>
        <v>,"IssueYearEnd":0</v>
      </c>
      <c r="W27" s="16" t="str">
        <f t="shared" si="5"/>
        <v xml:space="preserve">,"FirstDayOfIssue":" " </v>
      </c>
      <c r="X27" s="16" t="str">
        <f t="shared" si="0"/>
        <v xml:space="preserve">,"Perforation":"" </v>
      </c>
      <c r="Y27" s="16" t="str">
        <f>",""IsWatermarked"":" &amp; IF(ISNUMBER(FIND("mk",$G44)) =1,"true","false") &amp; " "</f>
        <v xml:space="preserve">,"IsWatermarked":false </v>
      </c>
      <c r="Z27" s="16" t="str">
        <f t="shared" si="6"/>
        <v xml:space="preserve">,"CatalogImageCode":"" </v>
      </c>
      <c r="AA27" s="16" t="str">
        <f t="shared" si="7"/>
        <v xml:space="preserve">,"Color":"" </v>
      </c>
      <c r="AB27" s="16" t="str">
        <f t="shared" si="8"/>
        <v xml:space="preserve">,"Denomination":"18" </v>
      </c>
      <c r="AD27" s="16" t="str">
        <f t="shared" si="9"/>
        <v>,"ItemInstances":[</v>
      </c>
      <c r="AE27" s="16" t="str">
        <f t="shared" si="10"/>
        <v>{"CollectableType":"HomeCollector.Models.StampBase, HomeCollector, Version=1.0.0.0, Culture=neutral, PublicKeyToken=null"</v>
      </c>
      <c r="AF27" s="16" t="str">
        <f>",""ItemDetails"":""" &amp; IF(ISBLANK($G27)=1,"",$G27) &amp; """ "</f>
        <v xml:space="preserve">,"ItemDetails":"" </v>
      </c>
      <c r="AG27" s="16" t="str">
        <f t="shared" si="11"/>
        <v xml:space="preserve">,"IsFavorite":false </v>
      </c>
      <c r="AH27" s="16" t="str">
        <f t="shared" si="12"/>
        <v xml:space="preserve">,"EstimatedValue":0 </v>
      </c>
      <c r="AI27" s="16" t="str">
        <f t="shared" si="13"/>
        <v xml:space="preserve">,"IsMintCondition":false </v>
      </c>
      <c r="AJ27" s="16" t="str">
        <f t="shared" si="14"/>
        <v xml:space="preserve">,"Condition":"UNDEFINED" </v>
      </c>
      <c r="AK27" s="16" t="str">
        <f xml:space="preserve"> IF($D27+$E27&gt;0,  CONCATENATE($AD27,$AE27,$AF27,$AG27,$AH27,$AI27,$AJ27)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" s="16" t="str">
        <f>CONCATENATE( $N27, $O27, $P27,$Q27,$R27,$S27,$T27,$U27,$V27,$W27,$X27, $Y27,$Z27,$AA27, $AB27) &amp; $AK27</f>
        <v>,{"CollectableType":"HomeCollector.Models.StampBase, HomeCollector, Version=1.0.0.0, Culture=neutral, PublicKeyToken=null","DisplayName":"Red Cross" ,"Description":"" ,"Country":"USA" ,"IsPostageStamp":true ,"ScottNumber":"1910"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" spans="1:38" x14ac:dyDescent="0.25">
      <c r="A28" s="34" t="s">
        <v>144</v>
      </c>
      <c r="B28" s="29" t="s">
        <v>155</v>
      </c>
      <c r="C28" s="19"/>
      <c r="D28" s="31"/>
      <c r="E28" s="32">
        <v>2</v>
      </c>
      <c r="F28" s="42"/>
      <c r="G28" s="38"/>
      <c r="H28" s="19" t="s">
        <v>1003</v>
      </c>
      <c r="I28" s="19"/>
      <c r="J28" s="19">
        <v>1981</v>
      </c>
      <c r="K28" s="21"/>
      <c r="L28" s="34">
        <v>0.32</v>
      </c>
      <c r="M28" s="29">
        <v>0.15</v>
      </c>
      <c r="N28" s="28" t="str">
        <f t="shared" si="15"/>
        <v>,{"CollectableType":"HomeCollector.Models.StampBase, HomeCollector, Version=1.0.0.0, Culture=neutral, PublicKeyToken=null"</v>
      </c>
      <c r="O28" s="16" t="str">
        <f>",""DisplayName"":""" &amp; $H28 &amp; """ "</f>
        <v xml:space="preserve">,"DisplayName":"Savings&amp;Loan" </v>
      </c>
      <c r="P28" s="16" t="str">
        <f>",""Description"":""" &amp; IF(ISBLANK($G28),"",$G28) &amp; """ "</f>
        <v xml:space="preserve">,"Description":"" </v>
      </c>
      <c r="Q28" s="16" t="str">
        <f t="shared" si="1"/>
        <v xml:space="preserve">,"Country":"USA" </v>
      </c>
      <c r="R28" s="16" t="str">
        <f t="shared" si="2"/>
        <v xml:space="preserve">,"IsPostageStamp":true </v>
      </c>
      <c r="S28" s="16" t="str">
        <f t="shared" si="3"/>
        <v xml:space="preserve">,"ScottNumber":"1911" </v>
      </c>
      <c r="T28" s="16" t="str">
        <f t="shared" si="4"/>
        <v xml:space="preserve">,"AlternateId":"" </v>
      </c>
      <c r="U28" s="16" t="str">
        <f>",""IssueYearStart"":" &amp; TEXT(IF(ISNUMBER($J28)=0,0,$J28),"0")</f>
        <v>,"IssueYearStart":1981</v>
      </c>
      <c r="V28" s="16" t="str">
        <f>",""IssueYearEnd"":" &amp; TEXT(IF(ISNUMBER($K28)=0,0,$K28),"0")</f>
        <v>,"IssueYearEnd":0</v>
      </c>
      <c r="W28" s="16" t="str">
        <f t="shared" si="5"/>
        <v xml:space="preserve">,"FirstDayOfIssue":" " </v>
      </c>
      <c r="X28" s="16" t="str">
        <f t="shared" si="0"/>
        <v xml:space="preserve">,"Perforation":"" </v>
      </c>
      <c r="Y28" s="16" t="str">
        <f>",""IsWatermarked"":" &amp; IF(ISNUMBER(FIND("mk",$G45)) =1,"true","false") &amp; " "</f>
        <v xml:space="preserve">,"IsWatermarked":false </v>
      </c>
      <c r="Z28" s="16" t="str">
        <f t="shared" si="6"/>
        <v xml:space="preserve">,"CatalogImageCode":"" </v>
      </c>
      <c r="AA28" s="16" t="str">
        <f t="shared" si="7"/>
        <v xml:space="preserve">,"Color":"" </v>
      </c>
      <c r="AB28" s="16" t="str">
        <f t="shared" si="8"/>
        <v xml:space="preserve">,"Denomination":"18" </v>
      </c>
      <c r="AD28" s="16" t="str">
        <f t="shared" si="9"/>
        <v>,"ItemInstances":[</v>
      </c>
      <c r="AE28" s="16" t="str">
        <f t="shared" si="10"/>
        <v>{"CollectableType":"HomeCollector.Models.StampBase, HomeCollector, Version=1.0.0.0, Culture=neutral, PublicKeyToken=null"</v>
      </c>
      <c r="AF28" s="16" t="str">
        <f>",""ItemDetails"":""" &amp; IF(ISBLANK($G28)=1,"",$G28) &amp; """ "</f>
        <v xml:space="preserve">,"ItemDetails":"" </v>
      </c>
      <c r="AG28" s="16" t="str">
        <f t="shared" si="11"/>
        <v xml:space="preserve">,"IsFavorite":false </v>
      </c>
      <c r="AH28" s="16" t="str">
        <f t="shared" si="12"/>
        <v xml:space="preserve">,"EstimatedValue":0 </v>
      </c>
      <c r="AI28" s="16" t="str">
        <f t="shared" si="13"/>
        <v xml:space="preserve">,"IsMintCondition":false </v>
      </c>
      <c r="AJ28" s="16" t="str">
        <f t="shared" si="14"/>
        <v xml:space="preserve">,"Condition":"UNDEFINED" </v>
      </c>
      <c r="AK28" s="16" t="str">
        <f xml:space="preserve"> IF($D28+$E28&gt;0,  CONCATENATE($AD28,$AE28,$AF28,$AG28,$AH28,$AI28,$AJ28)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" s="16" t="str">
        <f>CONCATENATE( $N28, $O28, $P28,$Q28,$R28,$S28,$T28,$U28,$V28,$W28,$X28, $Y28,$Z28,$AA28, $AB28) &amp; $AK28</f>
        <v>,{"CollectableType":"HomeCollector.Models.StampBase, HomeCollector, Version=1.0.0.0, Culture=neutral, PublicKeyToken=null","DisplayName":"Savings&amp;Loan" ,"Description":"" ,"Country":"USA" ,"IsPostageStamp":true ,"ScottNumber":"1911"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" spans="1:38" x14ac:dyDescent="0.25">
      <c r="A29" s="34" t="s">
        <v>189</v>
      </c>
      <c r="B29" s="29" t="s">
        <v>155</v>
      </c>
      <c r="C29" s="30"/>
      <c r="D29" s="31"/>
      <c r="E29" s="32">
        <v>1</v>
      </c>
      <c r="F29" s="42"/>
      <c r="G29" s="38"/>
      <c r="H29" s="19" t="s">
        <v>87</v>
      </c>
      <c r="I29" s="19"/>
      <c r="J29" s="19">
        <v>1981</v>
      </c>
      <c r="K29" s="21"/>
      <c r="L29" s="34">
        <v>0.32</v>
      </c>
      <c r="M29" s="29">
        <v>0.15</v>
      </c>
      <c r="N29" s="28" t="str">
        <f t="shared" si="15"/>
        <v>,{"CollectableType":"HomeCollector.Models.StampBase, HomeCollector, Version=1.0.0.0, Culture=neutral, PublicKeyToken=null"</v>
      </c>
      <c r="O29" s="16" t="str">
        <f>",""DisplayName"":""" &amp; $H29 &amp; """ "</f>
        <v xml:space="preserve">,"DisplayName":"Space" </v>
      </c>
      <c r="P29" s="16" t="str">
        <f>",""Description"":""" &amp; IF(ISBLANK($G29),"",$G29) &amp; """ "</f>
        <v xml:space="preserve">,"Description":"" </v>
      </c>
      <c r="Q29" s="16" t="str">
        <f t="shared" si="1"/>
        <v xml:space="preserve">,"Country":"USA" </v>
      </c>
      <c r="R29" s="16" t="str">
        <f t="shared" si="2"/>
        <v xml:space="preserve">,"IsPostageStamp":true </v>
      </c>
      <c r="S29" s="16" t="str">
        <f t="shared" si="3"/>
        <v xml:space="preserve">,"ScottNumber":"1912" </v>
      </c>
      <c r="T29" s="16" t="str">
        <f t="shared" si="4"/>
        <v xml:space="preserve">,"AlternateId":"" </v>
      </c>
      <c r="U29" s="16" t="str">
        <f>",""IssueYearStart"":" &amp; TEXT(IF(ISNUMBER($J29)=0,0,$J29),"0")</f>
        <v>,"IssueYearStart":1981</v>
      </c>
      <c r="V29" s="16" t="str">
        <f>",""IssueYearEnd"":" &amp; TEXT(IF(ISNUMBER($K29)=0,0,$K29),"0")</f>
        <v>,"IssueYearEnd":0</v>
      </c>
      <c r="W29" s="16" t="str">
        <f t="shared" si="5"/>
        <v xml:space="preserve">,"FirstDayOfIssue":" " </v>
      </c>
      <c r="X29" s="16" t="str">
        <f t="shared" si="0"/>
        <v xml:space="preserve">,"Perforation":"" </v>
      </c>
      <c r="Y29" s="16" t="str">
        <f>",""IsWatermarked"":" &amp; IF(ISNUMBER(FIND("mk",$G46)) =1,"true","false") &amp; " "</f>
        <v xml:space="preserve">,"IsWatermarked":false </v>
      </c>
      <c r="Z29" s="16" t="str">
        <f t="shared" si="6"/>
        <v xml:space="preserve">,"CatalogImageCode":"" </v>
      </c>
      <c r="AA29" s="16" t="str">
        <f t="shared" si="7"/>
        <v xml:space="preserve">,"Color":"" </v>
      </c>
      <c r="AB29" s="16" t="str">
        <f t="shared" si="8"/>
        <v xml:space="preserve">,"Denomination":"18" </v>
      </c>
      <c r="AD29" s="16" t="str">
        <f t="shared" si="9"/>
        <v>,"ItemInstances":[</v>
      </c>
      <c r="AE29" s="16" t="str">
        <f t="shared" si="10"/>
        <v>{"CollectableType":"HomeCollector.Models.StampBase, HomeCollector, Version=1.0.0.0, Culture=neutral, PublicKeyToken=null"</v>
      </c>
      <c r="AF29" s="16" t="str">
        <f>",""ItemDetails"":""" &amp; IF(ISBLANK($G29)=1,"",$G29) &amp; """ "</f>
        <v xml:space="preserve">,"ItemDetails":"" </v>
      </c>
      <c r="AG29" s="16" t="str">
        <f t="shared" si="11"/>
        <v xml:space="preserve">,"IsFavorite":false </v>
      </c>
      <c r="AH29" s="16" t="str">
        <f t="shared" si="12"/>
        <v xml:space="preserve">,"EstimatedValue":0 </v>
      </c>
      <c r="AI29" s="16" t="str">
        <f t="shared" si="13"/>
        <v xml:space="preserve">,"IsMintCondition":false </v>
      </c>
      <c r="AJ29" s="16" t="str">
        <f t="shared" si="14"/>
        <v xml:space="preserve">,"Condition":"UNDEFINED" </v>
      </c>
      <c r="AK29" s="16" t="str">
        <f xml:space="preserve"> IF($D29+$E29&gt;0,  CONCATENATE($AD29,$AE29,$AF29,$AG29,$AH29,$AI29,$AJ29)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" s="16" t="str">
        <f>CONCATENATE( $N29, $O29, $P29,$Q29,$R29,$S29,$T29,$U29,$V29,$W29,$X29, $Y29,$Z29,$AA29, $AB29) &amp; $AK29</f>
        <v>,{"CollectableType":"HomeCollector.Models.StampBase, HomeCollector, Version=1.0.0.0, Culture=neutral, PublicKeyToken=null","DisplayName":"Space" ,"Description":"" ,"Country":"USA" ,"IsPostageStamp":true ,"ScottNumber":"1912"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" spans="1:38" x14ac:dyDescent="0.25">
      <c r="A30" s="34" t="s">
        <v>190</v>
      </c>
      <c r="B30" s="29" t="s">
        <v>155</v>
      </c>
      <c r="C30" s="30"/>
      <c r="D30" s="31"/>
      <c r="E30" s="32">
        <v>1</v>
      </c>
      <c r="F30" s="42"/>
      <c r="G30" s="38"/>
      <c r="H30" s="19" t="s">
        <v>87</v>
      </c>
      <c r="I30" s="19"/>
      <c r="J30" s="19">
        <v>1981</v>
      </c>
      <c r="K30" s="21"/>
      <c r="L30" s="34">
        <v>0.32</v>
      </c>
      <c r="M30" s="29">
        <v>0.15</v>
      </c>
      <c r="N30" s="28" t="str">
        <f t="shared" si="15"/>
        <v>,{"CollectableType":"HomeCollector.Models.StampBase, HomeCollector, Version=1.0.0.0, Culture=neutral, PublicKeyToken=null"</v>
      </c>
      <c r="O30" s="16" t="str">
        <f>",""DisplayName"":""" &amp; $H30 &amp; """ "</f>
        <v xml:space="preserve">,"DisplayName":"Space" </v>
      </c>
      <c r="P30" s="16" t="str">
        <f>",""Description"":""" &amp; IF(ISBLANK($G30),"",$G30) &amp; """ "</f>
        <v xml:space="preserve">,"Description":"" </v>
      </c>
      <c r="Q30" s="16" t="str">
        <f t="shared" si="1"/>
        <v xml:space="preserve">,"Country":"USA" </v>
      </c>
      <c r="R30" s="16" t="str">
        <f t="shared" si="2"/>
        <v xml:space="preserve">,"IsPostageStamp":true </v>
      </c>
      <c r="S30" s="16" t="str">
        <f t="shared" si="3"/>
        <v xml:space="preserve">,"ScottNumber":"1913" </v>
      </c>
      <c r="T30" s="16" t="str">
        <f t="shared" si="4"/>
        <v xml:space="preserve">,"AlternateId":"" </v>
      </c>
      <c r="U30" s="16" t="str">
        <f>",""IssueYearStart"":" &amp; TEXT(IF(ISNUMBER($J30)=0,0,$J30),"0")</f>
        <v>,"IssueYearStart":1981</v>
      </c>
      <c r="V30" s="16" t="str">
        <f>",""IssueYearEnd"":" &amp; TEXT(IF(ISNUMBER($K30)=0,0,$K30),"0")</f>
        <v>,"IssueYearEnd":0</v>
      </c>
      <c r="W30" s="16" t="str">
        <f t="shared" si="5"/>
        <v xml:space="preserve">,"FirstDayOfIssue":" " </v>
      </c>
      <c r="X30" s="16" t="str">
        <f t="shared" si="0"/>
        <v xml:space="preserve">,"Perforation":"" </v>
      </c>
      <c r="Y30" s="16" t="str">
        <f>",""IsWatermarked"":" &amp; IF(ISNUMBER(FIND("mk",$G47)) =1,"true","false") &amp; " "</f>
        <v xml:space="preserve">,"IsWatermarked":false </v>
      </c>
      <c r="Z30" s="16" t="str">
        <f t="shared" si="6"/>
        <v xml:space="preserve">,"CatalogImageCode":"" </v>
      </c>
      <c r="AA30" s="16" t="str">
        <f t="shared" si="7"/>
        <v xml:space="preserve">,"Color":"" </v>
      </c>
      <c r="AB30" s="16" t="str">
        <f t="shared" si="8"/>
        <v xml:space="preserve">,"Denomination":"18" </v>
      </c>
      <c r="AD30" s="16" t="str">
        <f t="shared" si="9"/>
        <v>,"ItemInstances":[</v>
      </c>
      <c r="AE30" s="16" t="str">
        <f t="shared" si="10"/>
        <v>{"CollectableType":"HomeCollector.Models.StampBase, HomeCollector, Version=1.0.0.0, Culture=neutral, PublicKeyToken=null"</v>
      </c>
      <c r="AF30" s="16" t="str">
        <f>",""ItemDetails"":""" &amp; IF(ISBLANK($G30)=1,"",$G30) &amp; """ "</f>
        <v xml:space="preserve">,"ItemDetails":"" </v>
      </c>
      <c r="AG30" s="16" t="str">
        <f t="shared" si="11"/>
        <v xml:space="preserve">,"IsFavorite":false </v>
      </c>
      <c r="AH30" s="16" t="str">
        <f t="shared" si="12"/>
        <v xml:space="preserve">,"EstimatedValue":0 </v>
      </c>
      <c r="AI30" s="16" t="str">
        <f t="shared" si="13"/>
        <v xml:space="preserve">,"IsMintCondition":false </v>
      </c>
      <c r="AJ30" s="16" t="str">
        <f t="shared" si="14"/>
        <v xml:space="preserve">,"Condition":"UNDEFINED" </v>
      </c>
      <c r="AK30" s="16" t="str">
        <f xml:space="preserve"> IF($D30+$E30&gt;0,  CONCATENATE($AD30,$AE30,$AF30,$AG30,$AH30,$AI30,$AJ30)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" s="16" t="str">
        <f>CONCATENATE( $N30, $O30, $P30,$Q30,$R30,$S30,$T30,$U30,$V30,$W30,$X30, $Y30,$Z30,$AA30, $AB30) &amp; $AK30</f>
        <v>,{"CollectableType":"HomeCollector.Models.StampBase, HomeCollector, Version=1.0.0.0, Culture=neutral, PublicKeyToken=null","DisplayName":"Space" ,"Description":"" ,"Country":"USA" ,"IsPostageStamp":true ,"ScottNumber":"1913"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" spans="1:38" x14ac:dyDescent="0.25">
      <c r="A31" s="34" t="s">
        <v>191</v>
      </c>
      <c r="B31" s="29" t="s">
        <v>155</v>
      </c>
      <c r="C31" s="19"/>
      <c r="D31" s="31"/>
      <c r="E31" s="32">
        <v>1</v>
      </c>
      <c r="F31" s="42"/>
      <c r="G31" s="38"/>
      <c r="H31" s="19" t="s">
        <v>87</v>
      </c>
      <c r="I31" s="19"/>
      <c r="J31" s="19">
        <v>1981</v>
      </c>
      <c r="K31" s="21"/>
      <c r="L31" s="34">
        <v>0.32</v>
      </c>
      <c r="M31" s="29">
        <v>0.15</v>
      </c>
      <c r="N31" s="28" t="str">
        <f t="shared" si="15"/>
        <v>,{"CollectableType":"HomeCollector.Models.StampBase, HomeCollector, Version=1.0.0.0, Culture=neutral, PublicKeyToken=null"</v>
      </c>
      <c r="O31" s="16" t="str">
        <f>",""DisplayName"":""" &amp; $H31 &amp; """ "</f>
        <v xml:space="preserve">,"DisplayName":"Space" </v>
      </c>
      <c r="P31" s="16" t="str">
        <f>",""Description"":""" &amp; IF(ISBLANK($G31),"",$G31) &amp; """ "</f>
        <v xml:space="preserve">,"Description":"" </v>
      </c>
      <c r="Q31" s="16" t="str">
        <f t="shared" si="1"/>
        <v xml:space="preserve">,"Country":"USA" </v>
      </c>
      <c r="R31" s="16" t="str">
        <f t="shared" si="2"/>
        <v xml:space="preserve">,"IsPostageStamp":true </v>
      </c>
      <c r="S31" s="16" t="str">
        <f t="shared" si="3"/>
        <v xml:space="preserve">,"ScottNumber":"1914" </v>
      </c>
      <c r="T31" s="16" t="str">
        <f t="shared" si="4"/>
        <v xml:space="preserve">,"AlternateId":"" </v>
      </c>
      <c r="U31" s="16" t="str">
        <f>",""IssueYearStart"":" &amp; TEXT(IF(ISNUMBER($J31)=0,0,$J31),"0")</f>
        <v>,"IssueYearStart":1981</v>
      </c>
      <c r="V31" s="16" t="str">
        <f>",""IssueYearEnd"":" &amp; TEXT(IF(ISNUMBER($K31)=0,0,$K31),"0")</f>
        <v>,"IssueYearEnd":0</v>
      </c>
      <c r="W31" s="16" t="str">
        <f t="shared" si="5"/>
        <v xml:space="preserve">,"FirstDayOfIssue":" " </v>
      </c>
      <c r="X31" s="16" t="str">
        <f t="shared" si="0"/>
        <v xml:space="preserve">,"Perforation":"" </v>
      </c>
      <c r="Y31" s="16" t="str">
        <f>",""IsWatermarked"":" &amp; IF(ISNUMBER(FIND("mk",$G48)) =1,"true","false") &amp; " "</f>
        <v xml:space="preserve">,"IsWatermarked":false </v>
      </c>
      <c r="Z31" s="16" t="str">
        <f t="shared" si="6"/>
        <v xml:space="preserve">,"CatalogImageCode":"" </v>
      </c>
      <c r="AA31" s="16" t="str">
        <f t="shared" si="7"/>
        <v xml:space="preserve">,"Color":"" </v>
      </c>
      <c r="AB31" s="16" t="str">
        <f t="shared" si="8"/>
        <v xml:space="preserve">,"Denomination":"18" </v>
      </c>
      <c r="AD31" s="16" t="str">
        <f t="shared" si="9"/>
        <v>,"ItemInstances":[</v>
      </c>
      <c r="AE31" s="16" t="str">
        <f t="shared" si="10"/>
        <v>{"CollectableType":"HomeCollector.Models.StampBase, HomeCollector, Version=1.0.0.0, Culture=neutral, PublicKeyToken=null"</v>
      </c>
      <c r="AF31" s="16" t="str">
        <f>",""ItemDetails"":""" &amp; IF(ISBLANK($G31)=1,"",$G31) &amp; """ "</f>
        <v xml:space="preserve">,"ItemDetails":"" </v>
      </c>
      <c r="AG31" s="16" t="str">
        <f t="shared" si="11"/>
        <v xml:space="preserve">,"IsFavorite":false </v>
      </c>
      <c r="AH31" s="16" t="str">
        <f t="shared" si="12"/>
        <v xml:space="preserve">,"EstimatedValue":0 </v>
      </c>
      <c r="AI31" s="16" t="str">
        <f t="shared" si="13"/>
        <v xml:space="preserve">,"IsMintCondition":false </v>
      </c>
      <c r="AJ31" s="16" t="str">
        <f t="shared" si="14"/>
        <v xml:space="preserve">,"Condition":"UNDEFINED" </v>
      </c>
      <c r="AK31" s="16" t="str">
        <f xml:space="preserve"> IF($D31+$E31&gt;0,  CONCATENATE($AD31,$AE31,$AF31,$AG31,$AH31,$AI31,$AJ31)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" s="16" t="str">
        <f>CONCATENATE( $N31, $O31, $P31,$Q31,$R31,$S31,$T31,$U31,$V31,$W31,$X31, $Y31,$Z31,$AA31, $AB31) &amp; $AK31</f>
        <v>,{"CollectableType":"HomeCollector.Models.StampBase, HomeCollector, Version=1.0.0.0, Culture=neutral, PublicKeyToken=null","DisplayName":"Space" ,"Description":"" ,"Country":"USA" ,"IsPostageStamp":true ,"ScottNumber":"1914"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" spans="1:38" x14ac:dyDescent="0.25">
      <c r="A32" s="17" t="s">
        <v>192</v>
      </c>
      <c r="B32" s="29" t="s">
        <v>155</v>
      </c>
      <c r="C32" s="19"/>
      <c r="D32" s="28"/>
      <c r="E32" s="30">
        <v>1</v>
      </c>
      <c r="F32" s="42"/>
      <c r="G32" s="38"/>
      <c r="H32" s="19" t="s">
        <v>87</v>
      </c>
      <c r="I32" s="19"/>
      <c r="J32" s="19">
        <v>1981</v>
      </c>
      <c r="K32" s="21"/>
      <c r="L32" s="34">
        <v>0.32</v>
      </c>
      <c r="M32" s="29">
        <v>0.15</v>
      </c>
      <c r="N32" s="28" t="str">
        <f t="shared" si="15"/>
        <v>,{"CollectableType":"HomeCollector.Models.StampBase, HomeCollector, Version=1.0.0.0, Culture=neutral, PublicKeyToken=null"</v>
      </c>
      <c r="O32" s="16" t="str">
        <f>",""DisplayName"":""" &amp; $H32 &amp; """ "</f>
        <v xml:space="preserve">,"DisplayName":"Space" </v>
      </c>
      <c r="P32" s="16" t="str">
        <f>",""Description"":""" &amp; IF(ISBLANK($G32),"",$G32) &amp; """ "</f>
        <v xml:space="preserve">,"Description":"" </v>
      </c>
      <c r="Q32" s="16" t="str">
        <f t="shared" si="1"/>
        <v xml:space="preserve">,"Country":"USA" </v>
      </c>
      <c r="R32" s="16" t="str">
        <f t="shared" si="2"/>
        <v xml:space="preserve">,"IsPostageStamp":true </v>
      </c>
      <c r="S32" s="16" t="str">
        <f t="shared" si="3"/>
        <v xml:space="preserve">,"ScottNumber":"1915" </v>
      </c>
      <c r="T32" s="16" t="str">
        <f t="shared" si="4"/>
        <v xml:space="preserve">,"AlternateId":"" </v>
      </c>
      <c r="U32" s="16" t="str">
        <f>",""IssueYearStart"":" &amp; TEXT(IF(ISNUMBER($J32)=0,0,$J32),"0")</f>
        <v>,"IssueYearStart":1981</v>
      </c>
      <c r="V32" s="16" t="str">
        <f>",""IssueYearEnd"":" &amp; TEXT(IF(ISNUMBER($K32)=0,0,$K32),"0")</f>
        <v>,"IssueYearEnd":0</v>
      </c>
      <c r="W32" s="16" t="str">
        <f t="shared" si="5"/>
        <v xml:space="preserve">,"FirstDayOfIssue":" " </v>
      </c>
      <c r="X32" s="16" t="str">
        <f t="shared" si="0"/>
        <v xml:space="preserve">,"Perforation":"" </v>
      </c>
      <c r="Y32" s="16" t="str">
        <f>",""IsWatermarked"":" &amp; IF(ISNUMBER(FIND("mk",$G49)) =1,"true","false") &amp; " "</f>
        <v xml:space="preserve">,"IsWatermarked":false </v>
      </c>
      <c r="Z32" s="16" t="str">
        <f t="shared" si="6"/>
        <v xml:space="preserve">,"CatalogImageCode":"" </v>
      </c>
      <c r="AA32" s="16" t="str">
        <f t="shared" si="7"/>
        <v xml:space="preserve">,"Color":"" </v>
      </c>
      <c r="AB32" s="16" t="str">
        <f t="shared" si="8"/>
        <v xml:space="preserve">,"Denomination":"18" </v>
      </c>
      <c r="AD32" s="16" t="str">
        <f t="shared" si="9"/>
        <v>,"ItemInstances":[</v>
      </c>
      <c r="AE32" s="16" t="str">
        <f t="shared" si="10"/>
        <v>{"CollectableType":"HomeCollector.Models.StampBase, HomeCollector, Version=1.0.0.0, Culture=neutral, PublicKeyToken=null"</v>
      </c>
      <c r="AF32" s="16" t="str">
        <f>",""ItemDetails"":""" &amp; IF(ISBLANK($G32)=1,"",$G32) &amp; """ "</f>
        <v xml:space="preserve">,"ItemDetails":"" </v>
      </c>
      <c r="AG32" s="16" t="str">
        <f t="shared" si="11"/>
        <v xml:space="preserve">,"IsFavorite":false </v>
      </c>
      <c r="AH32" s="16" t="str">
        <f t="shared" si="12"/>
        <v xml:space="preserve">,"EstimatedValue":0 </v>
      </c>
      <c r="AI32" s="16" t="str">
        <f t="shared" si="13"/>
        <v xml:space="preserve">,"IsMintCondition":false </v>
      </c>
      <c r="AJ32" s="16" t="str">
        <f t="shared" si="14"/>
        <v xml:space="preserve">,"Condition":"UNDEFINED" </v>
      </c>
      <c r="AK32" s="16" t="str">
        <f xml:space="preserve"> IF($D32+$E32&gt;0,  CONCATENATE($AD32,$AE32,$AF32,$AG32,$AH32,$AI32,$AJ32)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" s="16" t="str">
        <f>CONCATENATE( $N32, $O32, $P32,$Q32,$R32,$S32,$T32,$U32,$V32,$W32,$X32, $Y32,$Z32,$AA32, $AB32) &amp; $AK32</f>
        <v>,{"CollectableType":"HomeCollector.Models.StampBase, HomeCollector, Version=1.0.0.0, Culture=neutral, PublicKeyToken=null","DisplayName":"Space" ,"Description":"" ,"Country":"USA" ,"IsPostageStamp":true ,"ScottNumber":"1915"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" spans="1:38" x14ac:dyDescent="0.25">
      <c r="A33" s="17" t="s">
        <v>193</v>
      </c>
      <c r="B33" s="29" t="s">
        <v>155</v>
      </c>
      <c r="C33" s="19"/>
      <c r="D33" s="28"/>
      <c r="E33" s="30">
        <v>1</v>
      </c>
      <c r="F33" s="42"/>
      <c r="G33" s="38"/>
      <c r="H33" s="19" t="s">
        <v>87</v>
      </c>
      <c r="I33" s="29"/>
      <c r="J33" s="29">
        <v>1981</v>
      </c>
      <c r="K33" s="33"/>
      <c r="L33" s="34">
        <v>0.32</v>
      </c>
      <c r="M33" s="29">
        <v>0.15</v>
      </c>
      <c r="N33" s="28" t="str">
        <f t="shared" si="15"/>
        <v>,{"CollectableType":"HomeCollector.Models.StampBase, HomeCollector, Version=1.0.0.0, Culture=neutral, PublicKeyToken=null"</v>
      </c>
      <c r="O33" s="16" t="str">
        <f>",""DisplayName"":""" &amp; $H33 &amp; """ "</f>
        <v xml:space="preserve">,"DisplayName":"Space" </v>
      </c>
      <c r="P33" s="16" t="str">
        <f>",""Description"":""" &amp; IF(ISBLANK($G33),"",$G33) &amp; """ "</f>
        <v xml:space="preserve">,"Description":"" </v>
      </c>
      <c r="Q33" s="16" t="str">
        <f t="shared" si="1"/>
        <v xml:space="preserve">,"Country":"USA" </v>
      </c>
      <c r="R33" s="16" t="str">
        <f t="shared" si="2"/>
        <v xml:space="preserve">,"IsPostageStamp":true </v>
      </c>
      <c r="S33" s="16" t="str">
        <f t="shared" si="3"/>
        <v xml:space="preserve">,"ScottNumber":"1916" </v>
      </c>
      <c r="T33" s="16" t="str">
        <f t="shared" si="4"/>
        <v xml:space="preserve">,"AlternateId":"" </v>
      </c>
      <c r="U33" s="16" t="str">
        <f>",""IssueYearStart"":" &amp; TEXT(IF(ISNUMBER($J33)=0,0,$J33),"0")</f>
        <v>,"IssueYearStart":1981</v>
      </c>
      <c r="V33" s="16" t="str">
        <f>",""IssueYearEnd"":" &amp; TEXT(IF(ISNUMBER($K33)=0,0,$K33),"0")</f>
        <v>,"IssueYearEnd":0</v>
      </c>
      <c r="W33" s="16" t="str">
        <f t="shared" si="5"/>
        <v xml:space="preserve">,"FirstDayOfIssue":" " </v>
      </c>
      <c r="X33" s="16" t="str">
        <f t="shared" si="0"/>
        <v xml:space="preserve">,"Perforation":"" </v>
      </c>
      <c r="Y33" s="16" t="str">
        <f>",""IsWatermarked"":" &amp; IF(ISNUMBER(FIND("mk",$G50)) =1,"true","false") &amp; " "</f>
        <v xml:space="preserve">,"IsWatermarked":false </v>
      </c>
      <c r="Z33" s="16" t="str">
        <f t="shared" si="6"/>
        <v xml:space="preserve">,"CatalogImageCode":"" </v>
      </c>
      <c r="AA33" s="16" t="str">
        <f t="shared" si="7"/>
        <v xml:space="preserve">,"Color":"" </v>
      </c>
      <c r="AB33" s="16" t="str">
        <f t="shared" si="8"/>
        <v xml:space="preserve">,"Denomination":"18" </v>
      </c>
      <c r="AD33" s="16" t="str">
        <f t="shared" si="9"/>
        <v>,"ItemInstances":[</v>
      </c>
      <c r="AE33" s="16" t="str">
        <f t="shared" si="10"/>
        <v>{"CollectableType":"HomeCollector.Models.StampBase, HomeCollector, Version=1.0.0.0, Culture=neutral, PublicKeyToken=null"</v>
      </c>
      <c r="AF33" s="16" t="str">
        <f>",""ItemDetails"":""" &amp; IF(ISBLANK($G33)=1,"",$G33) &amp; """ "</f>
        <v xml:space="preserve">,"ItemDetails":"" </v>
      </c>
      <c r="AG33" s="16" t="str">
        <f t="shared" si="11"/>
        <v xml:space="preserve">,"IsFavorite":false </v>
      </c>
      <c r="AH33" s="16" t="str">
        <f t="shared" si="12"/>
        <v xml:space="preserve">,"EstimatedValue":0 </v>
      </c>
      <c r="AI33" s="16" t="str">
        <f t="shared" si="13"/>
        <v xml:space="preserve">,"IsMintCondition":false </v>
      </c>
      <c r="AJ33" s="16" t="str">
        <f t="shared" si="14"/>
        <v xml:space="preserve">,"Condition":"UNDEFINED" </v>
      </c>
      <c r="AK33" s="16" t="str">
        <f xml:space="preserve"> IF($D33+$E33&gt;0,  CONCATENATE($AD33,$AE33,$AF33,$AG33,$AH33,$AI33,$AJ33)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" s="16" t="str">
        <f>CONCATENATE( $N33, $O33, $P33,$Q33,$R33,$S33,$T33,$U33,$V33,$W33,$X33, $Y33,$Z33,$AA33, $AB33) &amp; $AK33</f>
        <v>,{"CollectableType":"HomeCollector.Models.StampBase, HomeCollector, Version=1.0.0.0, Culture=neutral, PublicKeyToken=null","DisplayName":"Space" ,"Description":"" ,"Country":"USA" ,"IsPostageStamp":true ,"ScottNumber":"1916"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" spans="1:38" x14ac:dyDescent="0.25">
      <c r="A34" s="34" t="s">
        <v>194</v>
      </c>
      <c r="B34" s="29" t="s">
        <v>155</v>
      </c>
      <c r="C34" s="19"/>
      <c r="D34" s="31"/>
      <c r="E34" s="32">
        <v>1</v>
      </c>
      <c r="F34" s="42"/>
      <c r="G34" s="38"/>
      <c r="H34" s="19" t="s">
        <v>87</v>
      </c>
      <c r="I34" s="19"/>
      <c r="J34" s="19">
        <v>1981</v>
      </c>
      <c r="K34" s="21"/>
      <c r="L34" s="34">
        <v>0.32</v>
      </c>
      <c r="M34" s="29">
        <v>0.15</v>
      </c>
      <c r="N34" s="28" t="str">
        <f t="shared" si="15"/>
        <v>,{"CollectableType":"HomeCollector.Models.StampBase, HomeCollector, Version=1.0.0.0, Culture=neutral, PublicKeyToken=null"</v>
      </c>
      <c r="O34" s="16" t="str">
        <f>",""DisplayName"":""" &amp; $H34 &amp; """ "</f>
        <v xml:space="preserve">,"DisplayName":"Space" </v>
      </c>
      <c r="P34" s="16" t="str">
        <f>",""Description"":""" &amp; IF(ISBLANK($G34),"",$G34) &amp; """ "</f>
        <v xml:space="preserve">,"Description":"" </v>
      </c>
      <c r="Q34" s="16" t="str">
        <f t="shared" si="1"/>
        <v xml:space="preserve">,"Country":"USA" </v>
      </c>
      <c r="R34" s="16" t="str">
        <f t="shared" si="2"/>
        <v xml:space="preserve">,"IsPostageStamp":true </v>
      </c>
      <c r="S34" s="16" t="str">
        <f t="shared" si="3"/>
        <v xml:space="preserve">,"ScottNumber":"1917" </v>
      </c>
      <c r="T34" s="16" t="str">
        <f t="shared" si="4"/>
        <v xml:space="preserve">,"AlternateId":"" </v>
      </c>
      <c r="U34" s="16" t="str">
        <f>",""IssueYearStart"":" &amp; TEXT(IF(ISNUMBER($J34)=0,0,$J34),"0")</f>
        <v>,"IssueYearStart":1981</v>
      </c>
      <c r="V34" s="16" t="str">
        <f>",""IssueYearEnd"":" &amp; TEXT(IF(ISNUMBER($K34)=0,0,$K34),"0")</f>
        <v>,"IssueYearEnd":0</v>
      </c>
      <c r="W34" s="16" t="str">
        <f t="shared" si="5"/>
        <v xml:space="preserve">,"FirstDayOfIssue":" " </v>
      </c>
      <c r="X34" s="16" t="str">
        <f t="shared" si="0"/>
        <v xml:space="preserve">,"Perforation":"" </v>
      </c>
      <c r="Y34" s="16" t="str">
        <f>",""IsWatermarked"":" &amp; IF(ISNUMBER(FIND("mk",$G51)) =1,"true","false") &amp; " "</f>
        <v xml:space="preserve">,"IsWatermarked":false </v>
      </c>
      <c r="Z34" s="16" t="str">
        <f t="shared" si="6"/>
        <v xml:space="preserve">,"CatalogImageCode":"" </v>
      </c>
      <c r="AA34" s="16" t="str">
        <f t="shared" si="7"/>
        <v xml:space="preserve">,"Color":"" </v>
      </c>
      <c r="AB34" s="16" t="str">
        <f t="shared" si="8"/>
        <v xml:space="preserve">,"Denomination":"18" </v>
      </c>
      <c r="AD34" s="16" t="str">
        <f t="shared" si="9"/>
        <v>,"ItemInstances":[</v>
      </c>
      <c r="AE34" s="16" t="str">
        <f t="shared" si="10"/>
        <v>{"CollectableType":"HomeCollector.Models.StampBase, HomeCollector, Version=1.0.0.0, Culture=neutral, PublicKeyToken=null"</v>
      </c>
      <c r="AF34" s="16" t="str">
        <f>",""ItemDetails"":""" &amp; IF(ISBLANK($G34)=1,"",$G34) &amp; """ "</f>
        <v xml:space="preserve">,"ItemDetails":"" </v>
      </c>
      <c r="AG34" s="16" t="str">
        <f t="shared" si="11"/>
        <v xml:space="preserve">,"IsFavorite":false </v>
      </c>
      <c r="AH34" s="16" t="str">
        <f t="shared" si="12"/>
        <v xml:space="preserve">,"EstimatedValue":0 </v>
      </c>
      <c r="AI34" s="16" t="str">
        <f t="shared" si="13"/>
        <v xml:space="preserve">,"IsMintCondition":false </v>
      </c>
      <c r="AJ34" s="16" t="str">
        <f t="shared" si="14"/>
        <v xml:space="preserve">,"Condition":"UNDEFINED" </v>
      </c>
      <c r="AK34" s="16" t="str">
        <f xml:space="preserve"> IF($D34+$E34&gt;0,  CONCATENATE($AD34,$AE34,$AF34,$AG34,$AH34,$AI34,$AJ34)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" s="16" t="str">
        <f>CONCATENATE( $N34, $O34, $P34,$Q34,$R34,$S34,$T34,$U34,$V34,$W34,$X34, $Y34,$Z34,$AA34, $AB34) &amp; $AK34</f>
        <v>,{"CollectableType":"HomeCollector.Models.StampBase, HomeCollector, Version=1.0.0.0, Culture=neutral, PublicKeyToken=null","DisplayName":"Space" ,"Description":"" ,"Country":"USA" ,"IsPostageStamp":true ,"ScottNumber":"1917"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" spans="1:38" x14ac:dyDescent="0.25">
      <c r="A35" s="17" t="s">
        <v>195</v>
      </c>
      <c r="B35" s="29" t="s">
        <v>155</v>
      </c>
      <c r="C35" s="19"/>
      <c r="D35" s="31"/>
      <c r="E35" s="32">
        <v>1</v>
      </c>
      <c r="F35" s="42"/>
      <c r="G35" s="38"/>
      <c r="H35" s="19" t="s">
        <v>87</v>
      </c>
      <c r="I35" s="19"/>
      <c r="J35" s="19">
        <v>1981</v>
      </c>
      <c r="K35" s="21"/>
      <c r="L35" s="34">
        <v>0.32</v>
      </c>
      <c r="M35" s="29">
        <v>0.15</v>
      </c>
      <c r="N35" s="28" t="str">
        <f t="shared" si="15"/>
        <v>,{"CollectableType":"HomeCollector.Models.StampBase, HomeCollector, Version=1.0.0.0, Culture=neutral, PublicKeyToken=null"</v>
      </c>
      <c r="O35" s="16" t="str">
        <f>",""DisplayName"":""" &amp; $H35 &amp; """ "</f>
        <v xml:space="preserve">,"DisplayName":"Space" </v>
      </c>
      <c r="P35" s="16" t="str">
        <f>",""Description"":""" &amp; IF(ISBLANK($G35),"",$G35) &amp; """ "</f>
        <v xml:space="preserve">,"Description":"" </v>
      </c>
      <c r="Q35" s="16" t="str">
        <f t="shared" si="1"/>
        <v xml:space="preserve">,"Country":"USA" </v>
      </c>
      <c r="R35" s="16" t="str">
        <f t="shared" si="2"/>
        <v xml:space="preserve">,"IsPostageStamp":true </v>
      </c>
      <c r="S35" s="16" t="str">
        <f t="shared" si="3"/>
        <v xml:space="preserve">,"ScottNumber":"1918" </v>
      </c>
      <c r="T35" s="16" t="str">
        <f t="shared" si="4"/>
        <v xml:space="preserve">,"AlternateId":"" </v>
      </c>
      <c r="U35" s="16" t="str">
        <f>",""IssueYearStart"":" &amp; TEXT(IF(ISNUMBER($J35)=0,0,$J35),"0")</f>
        <v>,"IssueYearStart":1981</v>
      </c>
      <c r="V35" s="16" t="str">
        <f>",""IssueYearEnd"":" &amp; TEXT(IF(ISNUMBER($K35)=0,0,$K35),"0")</f>
        <v>,"IssueYearEnd":0</v>
      </c>
      <c r="W35" s="16" t="str">
        <f t="shared" si="5"/>
        <v xml:space="preserve">,"FirstDayOfIssue":" " </v>
      </c>
      <c r="X35" s="16" t="str">
        <f t="shared" si="0"/>
        <v xml:space="preserve">,"Perforation":"" </v>
      </c>
      <c r="Y35" s="16" t="str">
        <f>",""IsWatermarked"":" &amp; IF(ISNUMBER(FIND("mk",$G52)) =1,"true","false") &amp; " "</f>
        <v xml:space="preserve">,"IsWatermarked":false </v>
      </c>
      <c r="Z35" s="16" t="str">
        <f t="shared" si="6"/>
        <v xml:space="preserve">,"CatalogImageCode":"" </v>
      </c>
      <c r="AA35" s="16" t="str">
        <f t="shared" si="7"/>
        <v xml:space="preserve">,"Color":"" </v>
      </c>
      <c r="AB35" s="16" t="str">
        <f t="shared" si="8"/>
        <v xml:space="preserve">,"Denomination":"18" </v>
      </c>
      <c r="AD35" s="16" t="str">
        <f t="shared" si="9"/>
        <v>,"ItemInstances":[</v>
      </c>
      <c r="AE35" s="16" t="str">
        <f t="shared" si="10"/>
        <v>{"CollectableType":"HomeCollector.Models.StampBase, HomeCollector, Version=1.0.0.0, Culture=neutral, PublicKeyToken=null"</v>
      </c>
      <c r="AF35" s="16" t="str">
        <f>",""ItemDetails"":""" &amp; IF(ISBLANK($G35)=1,"",$G35) &amp; """ "</f>
        <v xml:space="preserve">,"ItemDetails":"" </v>
      </c>
      <c r="AG35" s="16" t="str">
        <f t="shared" si="11"/>
        <v xml:space="preserve">,"IsFavorite":false </v>
      </c>
      <c r="AH35" s="16" t="str">
        <f t="shared" si="12"/>
        <v xml:space="preserve">,"EstimatedValue":0 </v>
      </c>
      <c r="AI35" s="16" t="str">
        <f t="shared" si="13"/>
        <v xml:space="preserve">,"IsMintCondition":false </v>
      </c>
      <c r="AJ35" s="16" t="str">
        <f t="shared" si="14"/>
        <v xml:space="preserve">,"Condition":"UNDEFINED" </v>
      </c>
      <c r="AK35" s="16" t="str">
        <f xml:space="preserve"> IF($D35+$E35&gt;0,  CONCATENATE($AD35,$AE35,$AF35,$AG35,$AH35,$AI35,$AJ35)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" s="16" t="str">
        <f>CONCATENATE( $N35, $O35, $P35,$Q35,$R35,$S35,$T35,$U35,$V35,$W35,$X35, $Y35,$Z35,$AA35, $AB35) &amp; $AK35</f>
        <v>,{"CollectableType":"HomeCollector.Models.StampBase, HomeCollector, Version=1.0.0.0, Culture=neutral, PublicKeyToken=null","DisplayName":"Space" ,"Description":"" ,"Country":"USA" ,"IsPostageStamp":true ,"ScottNumber":"1918"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6" spans="1:38" x14ac:dyDescent="0.25">
      <c r="A36" s="17" t="s">
        <v>196</v>
      </c>
      <c r="B36" s="29" t="s">
        <v>155</v>
      </c>
      <c r="C36" s="19"/>
      <c r="D36" s="31"/>
      <c r="E36" s="32">
        <v>1</v>
      </c>
      <c r="F36" s="42"/>
      <c r="G36" s="38"/>
      <c r="H36" s="19" t="s">
        <v>87</v>
      </c>
      <c r="I36" s="19"/>
      <c r="J36" s="19">
        <v>1981</v>
      </c>
      <c r="K36" s="21"/>
      <c r="L36" s="34">
        <v>0.32</v>
      </c>
      <c r="M36" s="29">
        <v>0.15</v>
      </c>
      <c r="N36" s="28" t="str">
        <f t="shared" si="15"/>
        <v>,{"CollectableType":"HomeCollector.Models.StampBase, HomeCollector, Version=1.0.0.0, Culture=neutral, PublicKeyToken=null"</v>
      </c>
      <c r="O36" s="16" t="str">
        <f>",""DisplayName"":""" &amp; $H36 &amp; """ "</f>
        <v xml:space="preserve">,"DisplayName":"Space" </v>
      </c>
      <c r="P36" s="16" t="str">
        <f>",""Description"":""" &amp; IF(ISBLANK($G36),"",$G36) &amp; """ "</f>
        <v xml:space="preserve">,"Description":"" </v>
      </c>
      <c r="Q36" s="16" t="str">
        <f t="shared" si="1"/>
        <v xml:space="preserve">,"Country":"USA" </v>
      </c>
      <c r="R36" s="16" t="str">
        <f t="shared" si="2"/>
        <v xml:space="preserve">,"IsPostageStamp":true </v>
      </c>
      <c r="S36" s="16" t="str">
        <f t="shared" si="3"/>
        <v xml:space="preserve">,"ScottNumber":"1919" </v>
      </c>
      <c r="T36" s="16" t="str">
        <f t="shared" si="4"/>
        <v xml:space="preserve">,"AlternateId":"" </v>
      </c>
      <c r="U36" s="16" t="str">
        <f>",""IssueYearStart"":" &amp; TEXT(IF(ISNUMBER($J36)=0,0,$J36),"0")</f>
        <v>,"IssueYearStart":1981</v>
      </c>
      <c r="V36" s="16" t="str">
        <f>",""IssueYearEnd"":" &amp; TEXT(IF(ISNUMBER($K36)=0,0,$K36),"0")</f>
        <v>,"IssueYearEnd":0</v>
      </c>
      <c r="W36" s="16" t="str">
        <f t="shared" si="5"/>
        <v xml:space="preserve">,"FirstDayOfIssue":" " </v>
      </c>
      <c r="X36" s="16" t="str">
        <f t="shared" si="0"/>
        <v xml:space="preserve">,"Perforation":"" </v>
      </c>
      <c r="Y36" s="16" t="str">
        <f>",""IsWatermarked"":" &amp; IF(ISNUMBER(FIND("mk",$G53)) =1,"true","false") &amp; " "</f>
        <v xml:space="preserve">,"IsWatermarked":false </v>
      </c>
      <c r="Z36" s="16" t="str">
        <f t="shared" si="6"/>
        <v xml:space="preserve">,"CatalogImageCode":"" </v>
      </c>
      <c r="AA36" s="16" t="str">
        <f t="shared" si="7"/>
        <v xml:space="preserve">,"Color":"" </v>
      </c>
      <c r="AB36" s="16" t="str">
        <f t="shared" si="8"/>
        <v xml:space="preserve">,"Denomination":"18" </v>
      </c>
      <c r="AD36" s="16" t="str">
        <f t="shared" si="9"/>
        <v>,"ItemInstances":[</v>
      </c>
      <c r="AE36" s="16" t="str">
        <f t="shared" si="10"/>
        <v>{"CollectableType":"HomeCollector.Models.StampBase, HomeCollector, Version=1.0.0.0, Culture=neutral, PublicKeyToken=null"</v>
      </c>
      <c r="AF36" s="16" t="str">
        <f>",""ItemDetails"":""" &amp; IF(ISBLANK($G36)=1,"",$G36) &amp; """ "</f>
        <v xml:space="preserve">,"ItemDetails":"" </v>
      </c>
      <c r="AG36" s="16" t="str">
        <f t="shared" si="11"/>
        <v xml:space="preserve">,"IsFavorite":false </v>
      </c>
      <c r="AH36" s="16" t="str">
        <f t="shared" si="12"/>
        <v xml:space="preserve">,"EstimatedValue":0 </v>
      </c>
      <c r="AI36" s="16" t="str">
        <f t="shared" si="13"/>
        <v xml:space="preserve">,"IsMintCondition":false </v>
      </c>
      <c r="AJ36" s="16" t="str">
        <f t="shared" si="14"/>
        <v xml:space="preserve">,"Condition":"UNDEFINED" </v>
      </c>
      <c r="AK36" s="16" t="str">
        <f xml:space="preserve"> IF($D36+$E36&gt;0,  CONCATENATE($AD36,$AE36,$AF36,$AG36,$AH36,$AI36,$AJ36)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6" s="16" t="str">
        <f>CONCATENATE( $N36, $O36, $P36,$Q36,$R36,$S36,$T36,$U36,$V36,$W36,$X36, $Y36,$Z36,$AA36, $AB36) &amp; $AK36</f>
        <v>,{"CollectableType":"HomeCollector.Models.StampBase, HomeCollector, Version=1.0.0.0, Culture=neutral, PublicKeyToken=null","DisplayName":"Space" ,"Description":"" ,"Country":"USA" ,"IsPostageStamp":true ,"ScottNumber":"1919"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7" spans="1:38" x14ac:dyDescent="0.25">
      <c r="A37" s="34" t="s">
        <v>197</v>
      </c>
      <c r="B37" s="29" t="s">
        <v>155</v>
      </c>
      <c r="C37" s="19"/>
      <c r="D37" s="31"/>
      <c r="E37" s="32"/>
      <c r="F37" s="42"/>
      <c r="G37" s="38" t="s">
        <v>1004</v>
      </c>
      <c r="H37" s="19" t="s">
        <v>87</v>
      </c>
      <c r="I37" s="19"/>
      <c r="J37" s="19">
        <v>1981</v>
      </c>
      <c r="K37" s="21"/>
      <c r="L37" s="34">
        <v>3</v>
      </c>
      <c r="M37" s="29">
        <v>2.75</v>
      </c>
      <c r="N37" s="28" t="str">
        <f t="shared" si="15"/>
        <v>,{"CollectableType":"HomeCollector.Models.StampBase, HomeCollector, Version=1.0.0.0, Culture=neutral, PublicKeyToken=null"</v>
      </c>
      <c r="O37" s="16" t="str">
        <f>",""DisplayName"":""" &amp; $H37 &amp; """ "</f>
        <v xml:space="preserve">,"DisplayName":"Space" </v>
      </c>
      <c r="P37" s="16" t="str">
        <f>",""Description"":""" &amp; IF(ISBLANK($G37),"",$G37) &amp; """ "</f>
        <v xml:space="preserve">,"Description":"block 8" </v>
      </c>
      <c r="Q37" s="16" t="str">
        <f t="shared" si="1"/>
        <v xml:space="preserve">,"Country":"USA" </v>
      </c>
      <c r="R37" s="16" t="str">
        <f t="shared" si="2"/>
        <v xml:space="preserve">,"IsPostageStamp":true </v>
      </c>
      <c r="S37" s="16" t="str">
        <f t="shared" si="3"/>
        <v xml:space="preserve">,"ScottNumber":"1919a" </v>
      </c>
      <c r="T37" s="16" t="str">
        <f t="shared" si="4"/>
        <v xml:space="preserve">,"AlternateId":"" </v>
      </c>
      <c r="U37" s="16" t="str">
        <f>",""IssueYearStart"":" &amp; TEXT(IF(ISNUMBER($J37)=0,0,$J37),"0")</f>
        <v>,"IssueYearStart":1981</v>
      </c>
      <c r="V37" s="16" t="str">
        <f>",""IssueYearEnd"":" &amp; TEXT(IF(ISNUMBER($K37)=0,0,$K37),"0")</f>
        <v>,"IssueYearEnd":0</v>
      </c>
      <c r="W37" s="16" t="str">
        <f t="shared" si="5"/>
        <v xml:space="preserve">,"FirstDayOfIssue":" " </v>
      </c>
      <c r="X37" s="16" t="str">
        <f t="shared" si="0"/>
        <v xml:space="preserve">,"Perforation":"" </v>
      </c>
      <c r="Y37" s="16" t="str">
        <f>",""IsWatermarked"":" &amp; IF(ISNUMBER(FIND("mk",$G54)) =1,"true","false") &amp; " "</f>
        <v xml:space="preserve">,"IsWatermarked":false </v>
      </c>
      <c r="Z37" s="16" t="str">
        <f t="shared" si="6"/>
        <v xml:space="preserve">,"CatalogImageCode":"" </v>
      </c>
      <c r="AA37" s="16" t="str">
        <f t="shared" si="7"/>
        <v xml:space="preserve">,"Color":"" </v>
      </c>
      <c r="AB37" s="16" t="str">
        <f t="shared" si="8"/>
        <v xml:space="preserve">,"Denomination":"18" </v>
      </c>
      <c r="AD37" s="16" t="str">
        <f t="shared" si="9"/>
        <v/>
      </c>
      <c r="AE37" s="16" t="str">
        <f t="shared" si="10"/>
        <v>{"CollectableType":"HomeCollector.Models.StampBase, HomeCollector, Version=1.0.0.0, Culture=neutral, PublicKeyToken=null"</v>
      </c>
      <c r="AF37" s="16" t="str">
        <f>",""ItemDetails"":""" &amp; IF(ISBLANK($G37)=1,"",$G37) &amp; """ "</f>
        <v xml:space="preserve">,"ItemDetails":"block 8" </v>
      </c>
      <c r="AG37" s="16" t="str">
        <f t="shared" si="11"/>
        <v xml:space="preserve">,"IsFavorite":false </v>
      </c>
      <c r="AH37" s="16" t="str">
        <f t="shared" si="12"/>
        <v xml:space="preserve">,"EstimatedValue":0 </v>
      </c>
      <c r="AI37" s="16" t="str">
        <f t="shared" si="13"/>
        <v xml:space="preserve">,"IsMintCondition":false </v>
      </c>
      <c r="AJ37" s="16" t="str">
        <f t="shared" si="14"/>
        <v xml:space="preserve">,"Condition":"UNDEFINED" </v>
      </c>
      <c r="AK37" s="16" t="str">
        <f xml:space="preserve"> IF($D37+$E37&gt;0,  CONCATENATE($AD37,$AE37,$AF37,$AG37,$AH37,$AI37,$AJ37) &amp; "} ]}","}")</f>
        <v>}</v>
      </c>
      <c r="AL37" s="16" t="str">
        <f>CONCATENATE( $N37, $O37, $P37,$Q37,$R37,$S37,$T37,$U37,$V37,$W37,$X37, $Y37,$Z37,$AA37, $AB37) &amp; $AK37</f>
        <v>,{"CollectableType":"HomeCollector.Models.StampBase, HomeCollector, Version=1.0.0.0, Culture=neutral, PublicKeyToken=null","DisplayName":"Space" ,"Description":"block 8" ,"Country":"USA" ,"IsPostageStamp":true ,"ScottNumber":"1919a" ,"AlternateId":"" ,"IssueYearStart":1981,"IssueYearEnd":0,"FirstDayOfIssue":" " ,"Perforation":"" ,"IsWatermarked":false ,"CatalogImageCode":"" ,"Color":"" ,"Denomination":"18" }</v>
      </c>
    </row>
    <row r="38" spans="1:38" x14ac:dyDescent="0.25">
      <c r="A38" s="34" t="s">
        <v>198</v>
      </c>
      <c r="B38" s="29" t="s">
        <v>155</v>
      </c>
      <c r="C38" s="19"/>
      <c r="D38" s="31"/>
      <c r="E38" s="32">
        <v>2</v>
      </c>
      <c r="F38" s="42"/>
      <c r="G38" s="38"/>
      <c r="H38" s="19" t="s">
        <v>1005</v>
      </c>
      <c r="I38" s="19"/>
      <c r="J38" s="19">
        <v>1981</v>
      </c>
      <c r="K38" s="21"/>
      <c r="L38" s="34">
        <v>0.32</v>
      </c>
      <c r="M38" s="29">
        <v>0.15</v>
      </c>
      <c r="N38" s="28" t="str">
        <f t="shared" si="15"/>
        <v>,{"CollectableType":"HomeCollector.Models.StampBase, HomeCollector, Version=1.0.0.0, Culture=neutral, PublicKeyToken=null"</v>
      </c>
      <c r="O38" s="16" t="str">
        <f>",""DisplayName"":""" &amp; $H38 &amp; """ "</f>
        <v xml:space="preserve">,"DisplayName":"Prof Management" </v>
      </c>
      <c r="P38" s="16" t="str">
        <f>",""Description"":""" &amp; IF(ISBLANK($G38),"",$G38) &amp; """ "</f>
        <v xml:space="preserve">,"Description":"" </v>
      </c>
      <c r="Q38" s="16" t="str">
        <f t="shared" si="1"/>
        <v xml:space="preserve">,"Country":"USA" </v>
      </c>
      <c r="R38" s="16" t="str">
        <f t="shared" si="2"/>
        <v xml:space="preserve">,"IsPostageStamp":true </v>
      </c>
      <c r="S38" s="16" t="str">
        <f t="shared" si="3"/>
        <v xml:space="preserve">,"ScottNumber":"1920" </v>
      </c>
      <c r="T38" s="16" t="str">
        <f t="shared" si="4"/>
        <v xml:space="preserve">,"AlternateId":"" </v>
      </c>
      <c r="U38" s="16" t="str">
        <f>",""IssueYearStart"":" &amp; TEXT(IF(ISNUMBER($J38)=0,0,$J38),"0")</f>
        <v>,"IssueYearStart":1981</v>
      </c>
      <c r="V38" s="16" t="str">
        <f>",""IssueYearEnd"":" &amp; TEXT(IF(ISNUMBER($K38)=0,0,$K38),"0")</f>
        <v>,"IssueYearEnd":0</v>
      </c>
      <c r="W38" s="16" t="str">
        <f t="shared" si="5"/>
        <v xml:space="preserve">,"FirstDayOfIssue":" " </v>
      </c>
      <c r="X38" s="16" t="str">
        <f t="shared" si="0"/>
        <v xml:space="preserve">,"Perforation":"" </v>
      </c>
      <c r="Y38" s="16" t="str">
        <f>",""IsWatermarked"":" &amp; IF(ISNUMBER(FIND("mk",$G55)) =1,"true","false") &amp; " "</f>
        <v xml:space="preserve">,"IsWatermarked":false </v>
      </c>
      <c r="Z38" s="16" t="str">
        <f t="shared" si="6"/>
        <v xml:space="preserve">,"CatalogImageCode":"" </v>
      </c>
      <c r="AA38" s="16" t="str">
        <f t="shared" si="7"/>
        <v xml:space="preserve">,"Color":"" </v>
      </c>
      <c r="AB38" s="16" t="str">
        <f t="shared" si="8"/>
        <v xml:space="preserve">,"Denomination":"18" </v>
      </c>
      <c r="AD38" s="16" t="str">
        <f t="shared" si="9"/>
        <v>,"ItemInstances":[</v>
      </c>
      <c r="AE38" s="16" t="str">
        <f t="shared" si="10"/>
        <v>{"CollectableType":"HomeCollector.Models.StampBase, HomeCollector, Version=1.0.0.0, Culture=neutral, PublicKeyToken=null"</v>
      </c>
      <c r="AF38" s="16" t="str">
        <f>",""ItemDetails"":""" &amp; IF(ISBLANK($G38)=1,"",$G38) &amp; """ "</f>
        <v xml:space="preserve">,"ItemDetails":"" </v>
      </c>
      <c r="AG38" s="16" t="str">
        <f t="shared" si="11"/>
        <v xml:space="preserve">,"IsFavorite":false </v>
      </c>
      <c r="AH38" s="16" t="str">
        <f t="shared" si="12"/>
        <v xml:space="preserve">,"EstimatedValue":0 </v>
      </c>
      <c r="AI38" s="16" t="str">
        <f t="shared" si="13"/>
        <v xml:space="preserve">,"IsMintCondition":false </v>
      </c>
      <c r="AJ38" s="16" t="str">
        <f t="shared" si="14"/>
        <v xml:space="preserve">,"Condition":"UNDEFINED" </v>
      </c>
      <c r="AK38" s="16" t="str">
        <f xml:space="preserve"> IF($D38+$E38&gt;0,  CONCATENATE($AD38,$AE38,$AF38,$AG38,$AH38,$AI38,$AJ38)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8" s="16" t="str">
        <f>CONCATENATE( $N38, $O38, $P38,$Q38,$R38,$S38,$T38,$U38,$V38,$W38,$X38, $Y38,$Z38,$AA38, $AB38) &amp; $AK38</f>
        <v>,{"CollectableType":"HomeCollector.Models.StampBase, HomeCollector, Version=1.0.0.0, Culture=neutral, PublicKeyToken=null","DisplayName":"Prof Management" ,"Description":"" ,"Country":"USA" ,"IsPostageStamp":true ,"ScottNumber":"1920"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" spans="1:38" x14ac:dyDescent="0.25">
      <c r="A39" s="17" t="s">
        <v>199</v>
      </c>
      <c r="B39" s="29" t="s">
        <v>155</v>
      </c>
      <c r="C39" s="19"/>
      <c r="D39" s="31"/>
      <c r="E39" s="32">
        <v>1</v>
      </c>
      <c r="F39" s="42"/>
      <c r="G39" s="38"/>
      <c r="H39" s="19" t="s">
        <v>1006</v>
      </c>
      <c r="I39" s="19"/>
      <c r="J39" s="19">
        <v>1981</v>
      </c>
      <c r="K39" s="21"/>
      <c r="L39" s="34">
        <v>0.35</v>
      </c>
      <c r="M39" s="29">
        <v>0.15</v>
      </c>
      <c r="N39" s="28" t="str">
        <f t="shared" si="15"/>
        <v>,{"CollectableType":"HomeCollector.Models.StampBase, HomeCollector, Version=1.0.0.0, Culture=neutral, PublicKeyToken=null"</v>
      </c>
      <c r="O39" s="16" t="str">
        <f>",""DisplayName"":""" &amp; $H39 &amp; """ "</f>
        <v xml:space="preserve">,"DisplayName":"Habitats" </v>
      </c>
      <c r="P39" s="16" t="str">
        <f>",""Description"":""" &amp; IF(ISBLANK($G39),"",$G39) &amp; """ "</f>
        <v xml:space="preserve">,"Description":"" </v>
      </c>
      <c r="Q39" s="16" t="str">
        <f t="shared" si="1"/>
        <v xml:space="preserve">,"Country":"USA" </v>
      </c>
      <c r="R39" s="16" t="str">
        <f t="shared" si="2"/>
        <v xml:space="preserve">,"IsPostageStamp":true </v>
      </c>
      <c r="S39" s="16" t="str">
        <f t="shared" si="3"/>
        <v xml:space="preserve">,"ScottNumber":"1921" </v>
      </c>
      <c r="T39" s="16" t="str">
        <f t="shared" si="4"/>
        <v xml:space="preserve">,"AlternateId":"" </v>
      </c>
      <c r="U39" s="16" t="str">
        <f>",""IssueYearStart"":" &amp; TEXT(IF(ISNUMBER($J39)=0,0,$J39),"0")</f>
        <v>,"IssueYearStart":1981</v>
      </c>
      <c r="V39" s="16" t="str">
        <f>",""IssueYearEnd"":" &amp; TEXT(IF(ISNUMBER($K39)=0,0,$K39),"0")</f>
        <v>,"IssueYearEnd":0</v>
      </c>
      <c r="W39" s="16" t="str">
        <f t="shared" si="5"/>
        <v xml:space="preserve">,"FirstDayOfIssue":" " </v>
      </c>
      <c r="X39" s="16" t="str">
        <f t="shared" si="0"/>
        <v xml:space="preserve">,"Perforation":"" </v>
      </c>
      <c r="Y39" s="16" t="str">
        <f>",""IsWatermarked"":" &amp; IF(ISNUMBER(FIND("mk",$G56)) =1,"true","false") &amp; " "</f>
        <v xml:space="preserve">,"IsWatermarked":false </v>
      </c>
      <c r="Z39" s="16" t="str">
        <f t="shared" si="6"/>
        <v xml:space="preserve">,"CatalogImageCode":"" </v>
      </c>
      <c r="AA39" s="16" t="str">
        <f t="shared" si="7"/>
        <v xml:space="preserve">,"Color":"" </v>
      </c>
      <c r="AB39" s="16" t="str">
        <f t="shared" si="8"/>
        <v xml:space="preserve">,"Denomination":"18" </v>
      </c>
      <c r="AD39" s="16" t="str">
        <f t="shared" si="9"/>
        <v>,"ItemInstances":[</v>
      </c>
      <c r="AE39" s="16" t="str">
        <f t="shared" si="10"/>
        <v>{"CollectableType":"HomeCollector.Models.StampBase, HomeCollector, Version=1.0.0.0, Culture=neutral, PublicKeyToken=null"</v>
      </c>
      <c r="AF39" s="16" t="str">
        <f>",""ItemDetails"":""" &amp; IF(ISBLANK($G39)=1,"",$G39) &amp; """ "</f>
        <v xml:space="preserve">,"ItemDetails":"" </v>
      </c>
      <c r="AG39" s="16" t="str">
        <f t="shared" si="11"/>
        <v xml:space="preserve">,"IsFavorite":false </v>
      </c>
      <c r="AH39" s="16" t="str">
        <f t="shared" si="12"/>
        <v xml:space="preserve">,"EstimatedValue":0 </v>
      </c>
      <c r="AI39" s="16" t="str">
        <f t="shared" si="13"/>
        <v xml:space="preserve">,"IsMintCondition":false </v>
      </c>
      <c r="AJ39" s="16" t="str">
        <f t="shared" si="14"/>
        <v xml:space="preserve">,"Condition":"UNDEFINED" </v>
      </c>
      <c r="AK39" s="16" t="str">
        <f xml:space="preserve"> IF($D39+$E39&gt;0,  CONCATENATE($AD39,$AE39,$AF39,$AG39,$AH39,$AI39,$AJ39)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" s="16" t="str">
        <f>CONCATENATE( $N39, $O39, $P39,$Q39,$R39,$S39,$T39,$U39,$V39,$W39,$X39, $Y39,$Z39,$AA39, $AB39) &amp; $AK39</f>
        <v>,{"CollectableType":"HomeCollector.Models.StampBase, HomeCollector, Version=1.0.0.0, Culture=neutral, PublicKeyToken=null","DisplayName":"Habitats" ,"Description":"" ,"Country":"USA" ,"IsPostageStamp":true ,"ScottNumber":"1921"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0" spans="1:38" x14ac:dyDescent="0.25">
      <c r="A40" s="34" t="s">
        <v>200</v>
      </c>
      <c r="B40" s="29" t="s">
        <v>155</v>
      </c>
      <c r="C40" s="19"/>
      <c r="D40" s="31"/>
      <c r="E40" s="32">
        <v>1</v>
      </c>
      <c r="F40" s="42"/>
      <c r="G40" s="38"/>
      <c r="H40" s="19" t="s">
        <v>1006</v>
      </c>
      <c r="I40" s="19"/>
      <c r="J40" s="19">
        <v>1981</v>
      </c>
      <c r="K40" s="21"/>
      <c r="L40" s="34">
        <v>0.35</v>
      </c>
      <c r="M40" s="29">
        <v>0.15</v>
      </c>
      <c r="N40" s="28" t="str">
        <f t="shared" si="15"/>
        <v>,{"CollectableType":"HomeCollector.Models.StampBase, HomeCollector, Version=1.0.0.0, Culture=neutral, PublicKeyToken=null"</v>
      </c>
      <c r="O40" s="16" t="str">
        <f>",""DisplayName"":""" &amp; $H40 &amp; """ "</f>
        <v xml:space="preserve">,"DisplayName":"Habitats" </v>
      </c>
      <c r="P40" s="16" t="str">
        <f>",""Description"":""" &amp; IF(ISBLANK($G40),"",$G40) &amp; """ "</f>
        <v xml:space="preserve">,"Description":"" </v>
      </c>
      <c r="Q40" s="16" t="str">
        <f t="shared" si="1"/>
        <v xml:space="preserve">,"Country":"USA" </v>
      </c>
      <c r="R40" s="16" t="str">
        <f t="shared" si="2"/>
        <v xml:space="preserve">,"IsPostageStamp":true </v>
      </c>
      <c r="S40" s="16" t="str">
        <f t="shared" si="3"/>
        <v xml:space="preserve">,"ScottNumber":"1922" </v>
      </c>
      <c r="T40" s="16" t="str">
        <f t="shared" si="4"/>
        <v xml:space="preserve">,"AlternateId":"" </v>
      </c>
      <c r="U40" s="16" t="str">
        <f>",""IssueYearStart"":" &amp; TEXT(IF(ISNUMBER($J40)=0,0,$J40),"0")</f>
        <v>,"IssueYearStart":1981</v>
      </c>
      <c r="V40" s="16" t="str">
        <f>",""IssueYearEnd"":" &amp; TEXT(IF(ISNUMBER($K40)=0,0,$K40),"0")</f>
        <v>,"IssueYearEnd":0</v>
      </c>
      <c r="W40" s="16" t="str">
        <f t="shared" si="5"/>
        <v xml:space="preserve">,"FirstDayOfIssue":" " </v>
      </c>
      <c r="X40" s="16" t="str">
        <f t="shared" si="0"/>
        <v xml:space="preserve">,"Perforation":"" </v>
      </c>
      <c r="Y40" s="16" t="str">
        <f>",""IsWatermarked"":" &amp; IF(ISNUMBER(FIND("mk",$G57)) =1,"true","false") &amp; " "</f>
        <v xml:space="preserve">,"IsWatermarked":false </v>
      </c>
      <c r="Z40" s="16" t="str">
        <f t="shared" si="6"/>
        <v xml:space="preserve">,"CatalogImageCode":"" </v>
      </c>
      <c r="AA40" s="16" t="str">
        <f t="shared" si="7"/>
        <v xml:space="preserve">,"Color":"" </v>
      </c>
      <c r="AB40" s="16" t="str">
        <f t="shared" si="8"/>
        <v xml:space="preserve">,"Denomination":"18" </v>
      </c>
      <c r="AD40" s="16" t="str">
        <f t="shared" si="9"/>
        <v>,"ItemInstances":[</v>
      </c>
      <c r="AE40" s="16" t="str">
        <f t="shared" si="10"/>
        <v>{"CollectableType":"HomeCollector.Models.StampBase, HomeCollector, Version=1.0.0.0, Culture=neutral, PublicKeyToken=null"</v>
      </c>
      <c r="AF40" s="16" t="str">
        <f>",""ItemDetails"":""" &amp; IF(ISBLANK($G40)=1,"",$G40) &amp; """ "</f>
        <v xml:space="preserve">,"ItemDetails":"" </v>
      </c>
      <c r="AG40" s="16" t="str">
        <f t="shared" si="11"/>
        <v xml:space="preserve">,"IsFavorite":false </v>
      </c>
      <c r="AH40" s="16" t="str">
        <f t="shared" si="12"/>
        <v xml:space="preserve">,"EstimatedValue":0 </v>
      </c>
      <c r="AI40" s="16" t="str">
        <f t="shared" si="13"/>
        <v xml:space="preserve">,"IsMintCondition":false </v>
      </c>
      <c r="AJ40" s="16" t="str">
        <f t="shared" si="14"/>
        <v xml:space="preserve">,"Condition":"UNDEFINED" </v>
      </c>
      <c r="AK40" s="16" t="str">
        <f xml:space="preserve"> IF($D40+$E40&gt;0,  CONCATENATE($AD40,$AE40,$AF40,$AG40,$AH40,$AI40,$AJ40)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" s="16" t="str">
        <f>CONCATENATE( $N40, $O40, $P40,$Q40,$R40,$S40,$T40,$U40,$V40,$W40,$X40, $Y40,$Z40,$AA40, $AB40) &amp; $AK40</f>
        <v>,{"CollectableType":"HomeCollector.Models.StampBase, HomeCollector, Version=1.0.0.0, Culture=neutral, PublicKeyToken=null","DisplayName":"Habitats" ,"Description":"" ,"Country":"USA" ,"IsPostageStamp":true ,"ScottNumber":"1922"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" spans="1:38" x14ac:dyDescent="0.25">
      <c r="A41" s="34" t="s">
        <v>201</v>
      </c>
      <c r="B41" s="29" t="s">
        <v>155</v>
      </c>
      <c r="C41" s="19"/>
      <c r="D41" s="31"/>
      <c r="E41" s="32">
        <v>1</v>
      </c>
      <c r="F41" s="42"/>
      <c r="G41" s="38"/>
      <c r="H41" s="19" t="s">
        <v>1006</v>
      </c>
      <c r="I41" s="19"/>
      <c r="J41" s="19">
        <v>1981</v>
      </c>
      <c r="K41" s="21"/>
      <c r="L41" s="34">
        <v>0.35</v>
      </c>
      <c r="M41" s="29">
        <v>0.15</v>
      </c>
      <c r="N41" s="28" t="str">
        <f t="shared" si="15"/>
        <v>,{"CollectableType":"HomeCollector.Models.StampBase, HomeCollector, Version=1.0.0.0, Culture=neutral, PublicKeyToken=null"</v>
      </c>
      <c r="O41" s="16" t="str">
        <f>",""DisplayName"":""" &amp; $H41 &amp; """ "</f>
        <v xml:space="preserve">,"DisplayName":"Habitats" </v>
      </c>
      <c r="P41" s="16" t="str">
        <f>",""Description"":""" &amp; IF(ISBLANK($G41),"",$G41) &amp; """ "</f>
        <v xml:space="preserve">,"Description":"" </v>
      </c>
      <c r="Q41" s="16" t="str">
        <f t="shared" si="1"/>
        <v xml:space="preserve">,"Country":"USA" </v>
      </c>
      <c r="R41" s="16" t="str">
        <f t="shared" si="2"/>
        <v xml:space="preserve">,"IsPostageStamp":true </v>
      </c>
      <c r="S41" s="16" t="str">
        <f t="shared" si="3"/>
        <v xml:space="preserve">,"ScottNumber":"1923" </v>
      </c>
      <c r="T41" s="16" t="str">
        <f t="shared" si="4"/>
        <v xml:space="preserve">,"AlternateId":"" </v>
      </c>
      <c r="U41" s="16" t="str">
        <f>",""IssueYearStart"":" &amp; TEXT(IF(ISNUMBER($J41)=0,0,$J41),"0")</f>
        <v>,"IssueYearStart":1981</v>
      </c>
      <c r="V41" s="16" t="str">
        <f>",""IssueYearEnd"":" &amp; TEXT(IF(ISNUMBER($K41)=0,0,$K41),"0")</f>
        <v>,"IssueYearEnd":0</v>
      </c>
      <c r="W41" s="16" t="str">
        <f t="shared" si="5"/>
        <v xml:space="preserve">,"FirstDayOfIssue":" " </v>
      </c>
      <c r="X41" s="16" t="str">
        <f t="shared" si="0"/>
        <v xml:space="preserve">,"Perforation":"" </v>
      </c>
      <c r="Y41" s="16" t="str">
        <f>",""IsWatermarked"":" &amp; IF(ISNUMBER(FIND("mk",$G58)) =1,"true","false") &amp; " "</f>
        <v xml:space="preserve">,"IsWatermarked":false </v>
      </c>
      <c r="Z41" s="16" t="str">
        <f t="shared" si="6"/>
        <v xml:space="preserve">,"CatalogImageCode":"" </v>
      </c>
      <c r="AA41" s="16" t="str">
        <f t="shared" si="7"/>
        <v xml:space="preserve">,"Color":"" </v>
      </c>
      <c r="AB41" s="16" t="str">
        <f t="shared" si="8"/>
        <v xml:space="preserve">,"Denomination":"18" </v>
      </c>
      <c r="AD41" s="16" t="str">
        <f t="shared" si="9"/>
        <v>,"ItemInstances":[</v>
      </c>
      <c r="AE41" s="16" t="str">
        <f t="shared" si="10"/>
        <v>{"CollectableType":"HomeCollector.Models.StampBase, HomeCollector, Version=1.0.0.0, Culture=neutral, PublicKeyToken=null"</v>
      </c>
      <c r="AF41" s="16" t="str">
        <f>",""ItemDetails"":""" &amp; IF(ISBLANK($G41)=1,"",$G41) &amp; """ "</f>
        <v xml:space="preserve">,"ItemDetails":"" </v>
      </c>
      <c r="AG41" s="16" t="str">
        <f t="shared" si="11"/>
        <v xml:space="preserve">,"IsFavorite":false </v>
      </c>
      <c r="AH41" s="16" t="str">
        <f t="shared" si="12"/>
        <v xml:space="preserve">,"EstimatedValue":0 </v>
      </c>
      <c r="AI41" s="16" t="str">
        <f t="shared" si="13"/>
        <v xml:space="preserve">,"IsMintCondition":false </v>
      </c>
      <c r="AJ41" s="16" t="str">
        <f t="shared" si="14"/>
        <v xml:space="preserve">,"Condition":"UNDEFINED" </v>
      </c>
      <c r="AK41" s="16" t="str">
        <f xml:space="preserve"> IF($D41+$E41&gt;0,  CONCATENATE($AD41,$AE41,$AF41,$AG41,$AH41,$AI41,$AJ41)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" s="16" t="str">
        <f>CONCATENATE( $N41, $O41, $P41,$Q41,$R41,$S41,$T41,$U41,$V41,$W41,$X41, $Y41,$Z41,$AA41, $AB41) &amp; $AK41</f>
        <v>,{"CollectableType":"HomeCollector.Models.StampBase, HomeCollector, Version=1.0.0.0, Culture=neutral, PublicKeyToken=null","DisplayName":"Habitats" ,"Description":"" ,"Country":"USA" ,"IsPostageStamp":true ,"ScottNumber":"1923"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" spans="1:38" x14ac:dyDescent="0.25">
      <c r="A42" s="34" t="s">
        <v>202</v>
      </c>
      <c r="B42" s="29" t="s">
        <v>155</v>
      </c>
      <c r="C42" s="19"/>
      <c r="D42" s="31"/>
      <c r="E42" s="32">
        <v>1</v>
      </c>
      <c r="F42" s="42"/>
      <c r="G42" s="38"/>
      <c r="H42" s="19" t="s">
        <v>1006</v>
      </c>
      <c r="I42" s="19"/>
      <c r="J42" s="19">
        <v>1981</v>
      </c>
      <c r="K42" s="21"/>
      <c r="L42" s="34">
        <v>0.35</v>
      </c>
      <c r="M42" s="29">
        <v>0.15</v>
      </c>
      <c r="N42" s="28" t="str">
        <f t="shared" si="15"/>
        <v>,{"CollectableType":"HomeCollector.Models.StampBase, HomeCollector, Version=1.0.0.0, Culture=neutral, PublicKeyToken=null"</v>
      </c>
      <c r="O42" s="16" t="str">
        <f>",""DisplayName"":""" &amp; $H42 &amp; """ "</f>
        <v xml:space="preserve">,"DisplayName":"Habitats" </v>
      </c>
      <c r="P42" s="16" t="str">
        <f>",""Description"":""" &amp; IF(ISBLANK($G42),"",$G42) &amp; """ "</f>
        <v xml:space="preserve">,"Description":"" </v>
      </c>
      <c r="Q42" s="16" t="str">
        <f t="shared" si="1"/>
        <v xml:space="preserve">,"Country":"USA" </v>
      </c>
      <c r="R42" s="16" t="str">
        <f t="shared" si="2"/>
        <v xml:space="preserve">,"IsPostageStamp":true </v>
      </c>
      <c r="S42" s="16" t="str">
        <f t="shared" si="3"/>
        <v xml:space="preserve">,"ScottNumber":"1924" </v>
      </c>
      <c r="T42" s="16" t="str">
        <f t="shared" si="4"/>
        <v xml:space="preserve">,"AlternateId":"" </v>
      </c>
      <c r="U42" s="16" t="str">
        <f>",""IssueYearStart"":" &amp; TEXT(IF(ISNUMBER($J42)=0,0,$J42),"0")</f>
        <v>,"IssueYearStart":1981</v>
      </c>
      <c r="V42" s="16" t="str">
        <f>",""IssueYearEnd"":" &amp; TEXT(IF(ISNUMBER($K42)=0,0,$K42),"0")</f>
        <v>,"IssueYearEnd":0</v>
      </c>
      <c r="W42" s="16" t="str">
        <f t="shared" si="5"/>
        <v xml:space="preserve">,"FirstDayOfIssue":" " </v>
      </c>
      <c r="X42" s="16" t="str">
        <f t="shared" si="0"/>
        <v xml:space="preserve">,"Perforation":"" </v>
      </c>
      <c r="Y42" s="16" t="str">
        <f>",""IsWatermarked"":" &amp; IF(ISNUMBER(FIND("mk",$G59)) =1,"true","false") &amp; " "</f>
        <v xml:space="preserve">,"IsWatermarked":false </v>
      </c>
      <c r="Z42" s="16" t="str">
        <f t="shared" si="6"/>
        <v xml:space="preserve">,"CatalogImageCode":"" </v>
      </c>
      <c r="AA42" s="16" t="str">
        <f t="shared" si="7"/>
        <v xml:space="preserve">,"Color":"" </v>
      </c>
      <c r="AB42" s="16" t="str">
        <f t="shared" si="8"/>
        <v xml:space="preserve">,"Denomination":"18" </v>
      </c>
      <c r="AD42" s="16" t="str">
        <f t="shared" si="9"/>
        <v>,"ItemInstances":[</v>
      </c>
      <c r="AE42" s="16" t="str">
        <f t="shared" si="10"/>
        <v>{"CollectableType":"HomeCollector.Models.StampBase, HomeCollector, Version=1.0.0.0, Culture=neutral, PublicKeyToken=null"</v>
      </c>
      <c r="AF42" s="16" t="str">
        <f>",""ItemDetails"":""" &amp; IF(ISBLANK($G42)=1,"",$G42) &amp; """ "</f>
        <v xml:space="preserve">,"ItemDetails":"" </v>
      </c>
      <c r="AG42" s="16" t="str">
        <f t="shared" si="11"/>
        <v xml:space="preserve">,"IsFavorite":false </v>
      </c>
      <c r="AH42" s="16" t="str">
        <f t="shared" si="12"/>
        <v xml:space="preserve">,"EstimatedValue":0 </v>
      </c>
      <c r="AI42" s="16" t="str">
        <f t="shared" si="13"/>
        <v xml:space="preserve">,"IsMintCondition":false </v>
      </c>
      <c r="AJ42" s="16" t="str">
        <f t="shared" si="14"/>
        <v xml:space="preserve">,"Condition":"UNDEFINED" </v>
      </c>
      <c r="AK42" s="16" t="str">
        <f xml:space="preserve"> IF($D42+$E42&gt;0,  CONCATENATE($AD42,$AE42,$AF42,$AG42,$AH42,$AI42,$AJ42)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" s="16" t="str">
        <f>CONCATENATE( $N42, $O42, $P42,$Q42,$R42,$S42,$T42,$U42,$V42,$W42,$X42, $Y42,$Z42,$AA42, $AB42) &amp; $AK42</f>
        <v>,{"CollectableType":"HomeCollector.Models.StampBase, HomeCollector, Version=1.0.0.0, Culture=neutral, PublicKeyToken=null","DisplayName":"Habitats" ,"Description":"" ,"Country":"USA" ,"IsPostageStamp":true ,"ScottNumber":"1924"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" spans="1:38" x14ac:dyDescent="0.25">
      <c r="A43" s="17" t="s">
        <v>203</v>
      </c>
      <c r="B43" s="29" t="s">
        <v>155</v>
      </c>
      <c r="C43" s="19"/>
      <c r="D43" s="31"/>
      <c r="E43" s="32"/>
      <c r="F43" s="42"/>
      <c r="G43" s="38" t="s">
        <v>81</v>
      </c>
      <c r="H43" s="19" t="s">
        <v>1006</v>
      </c>
      <c r="I43" s="19"/>
      <c r="J43" s="19">
        <v>1981</v>
      </c>
      <c r="K43" s="21"/>
      <c r="L43" s="34">
        <v>1.4</v>
      </c>
      <c r="M43" s="29">
        <v>1</v>
      </c>
      <c r="N43" s="28" t="str">
        <f t="shared" si="15"/>
        <v>,{"CollectableType":"HomeCollector.Models.StampBase, HomeCollector, Version=1.0.0.0, Culture=neutral, PublicKeyToken=null"</v>
      </c>
      <c r="O43" s="16" t="str">
        <f>",""DisplayName"":""" &amp; $H43 &amp; """ "</f>
        <v xml:space="preserve">,"DisplayName":"Habitats" </v>
      </c>
      <c r="P43" s="16" t="str">
        <f>",""Description"":""" &amp; IF(ISBLANK($G43),"",$G43) &amp; """ "</f>
        <v xml:space="preserve">,"Description":"block 4" </v>
      </c>
      <c r="Q43" s="16" t="str">
        <f t="shared" si="1"/>
        <v xml:space="preserve">,"Country":"USA" </v>
      </c>
      <c r="R43" s="16" t="str">
        <f t="shared" si="2"/>
        <v xml:space="preserve">,"IsPostageStamp":true </v>
      </c>
      <c r="S43" s="16" t="str">
        <f t="shared" si="3"/>
        <v xml:space="preserve">,"ScottNumber":"1924a" </v>
      </c>
      <c r="T43" s="16" t="str">
        <f t="shared" si="4"/>
        <v xml:space="preserve">,"AlternateId":"" </v>
      </c>
      <c r="U43" s="16" t="str">
        <f>",""IssueYearStart"":" &amp; TEXT(IF(ISNUMBER($J43)=0,0,$J43),"0")</f>
        <v>,"IssueYearStart":1981</v>
      </c>
      <c r="V43" s="16" t="str">
        <f>",""IssueYearEnd"":" &amp; TEXT(IF(ISNUMBER($K43)=0,0,$K43),"0")</f>
        <v>,"IssueYearEnd":0</v>
      </c>
      <c r="W43" s="16" t="str">
        <f t="shared" si="5"/>
        <v xml:space="preserve">,"FirstDayOfIssue":" " </v>
      </c>
      <c r="X43" s="16" t="str">
        <f t="shared" si="0"/>
        <v xml:space="preserve">,"Perforation":"" </v>
      </c>
      <c r="Y43" s="16" t="str">
        <f>",""IsWatermarked"":" &amp; IF(ISNUMBER(FIND("mk",$G60)) =1,"true","false") &amp; " "</f>
        <v xml:space="preserve">,"IsWatermarked":false </v>
      </c>
      <c r="Z43" s="16" t="str">
        <f t="shared" si="6"/>
        <v xml:space="preserve">,"CatalogImageCode":"" </v>
      </c>
      <c r="AA43" s="16" t="str">
        <f t="shared" si="7"/>
        <v xml:space="preserve">,"Color":"" </v>
      </c>
      <c r="AB43" s="16" t="str">
        <f t="shared" si="8"/>
        <v xml:space="preserve">,"Denomination":"18" </v>
      </c>
      <c r="AD43" s="16" t="str">
        <f t="shared" si="9"/>
        <v/>
      </c>
      <c r="AE43" s="16" t="str">
        <f t="shared" si="10"/>
        <v>{"CollectableType":"HomeCollector.Models.StampBase, HomeCollector, Version=1.0.0.0, Culture=neutral, PublicKeyToken=null"</v>
      </c>
      <c r="AF43" s="16" t="str">
        <f>",""ItemDetails"":""" &amp; IF(ISBLANK($G43)=1,"",$G43) &amp; """ "</f>
        <v xml:space="preserve">,"ItemDetails":"block 4" </v>
      </c>
      <c r="AG43" s="16" t="str">
        <f t="shared" si="11"/>
        <v xml:space="preserve">,"IsFavorite":false </v>
      </c>
      <c r="AH43" s="16" t="str">
        <f t="shared" si="12"/>
        <v xml:space="preserve">,"EstimatedValue":0 </v>
      </c>
      <c r="AI43" s="16" t="str">
        <f t="shared" si="13"/>
        <v xml:space="preserve">,"IsMintCondition":false </v>
      </c>
      <c r="AJ43" s="16" t="str">
        <f t="shared" si="14"/>
        <v xml:space="preserve">,"Condition":"UNDEFINED" </v>
      </c>
      <c r="AK43" s="16" t="str">
        <f xml:space="preserve"> IF($D43+$E43&gt;0,  CONCATENATE($AD43,$AE43,$AF43,$AG43,$AH43,$AI43,$AJ43) &amp; "} ]}","}")</f>
        <v>}</v>
      </c>
      <c r="AL43" s="16" t="str">
        <f>CONCATENATE( $N43, $O43, $P43,$Q43,$R43,$S43,$T43,$U43,$V43,$W43,$X43, $Y43,$Z43,$AA43, $AB43) &amp; $AK43</f>
        <v>,{"CollectableType":"HomeCollector.Models.StampBase, HomeCollector, Version=1.0.0.0, Culture=neutral, PublicKeyToken=null","DisplayName":"Habitats" ,"Description":"block 4" ,"Country":"USA" ,"IsPostageStamp":true ,"ScottNumber":"1924a" ,"AlternateId":"" ,"IssueYearStart":1981,"IssueYearEnd":0,"FirstDayOfIssue":" " ,"Perforation":"" ,"IsWatermarked":false ,"CatalogImageCode":"" ,"Color":"" ,"Denomination":"18" }</v>
      </c>
    </row>
    <row r="44" spans="1:38" x14ac:dyDescent="0.25">
      <c r="A44" s="34" t="s">
        <v>145</v>
      </c>
      <c r="B44" s="29" t="s">
        <v>155</v>
      </c>
      <c r="C44" s="19"/>
      <c r="D44" s="31"/>
      <c r="E44" s="32">
        <v>1</v>
      </c>
      <c r="F44" s="42"/>
      <c r="G44" s="38"/>
      <c r="H44" s="19" t="s">
        <v>1007</v>
      </c>
      <c r="I44" s="19"/>
      <c r="J44" s="19">
        <v>1981</v>
      </c>
      <c r="K44" s="21"/>
      <c r="L44" s="34">
        <v>0.32</v>
      </c>
      <c r="M44" s="29">
        <v>0.15</v>
      </c>
      <c r="N44" s="28" t="str">
        <f t="shared" si="15"/>
        <v>,{"CollectableType":"HomeCollector.Models.StampBase, HomeCollector, Version=1.0.0.0, Culture=neutral, PublicKeyToken=null"</v>
      </c>
      <c r="O44" s="16" t="str">
        <f>",""DisplayName"":""" &amp; $H44 &amp; """ "</f>
        <v xml:space="preserve">,"DisplayName":"Disabled Persons" </v>
      </c>
      <c r="P44" s="16" t="str">
        <f>",""Description"":""" &amp; IF(ISBLANK($G44),"",$G44) &amp; """ "</f>
        <v xml:space="preserve">,"Description":"" </v>
      </c>
      <c r="Q44" s="16" t="str">
        <f t="shared" si="1"/>
        <v xml:space="preserve">,"Country":"USA" </v>
      </c>
      <c r="R44" s="16" t="str">
        <f t="shared" si="2"/>
        <v xml:space="preserve">,"IsPostageStamp":true </v>
      </c>
      <c r="S44" s="16" t="str">
        <f t="shared" si="3"/>
        <v xml:space="preserve">,"ScottNumber":"1925" </v>
      </c>
      <c r="T44" s="16" t="str">
        <f t="shared" si="4"/>
        <v xml:space="preserve">,"AlternateId":"" </v>
      </c>
      <c r="U44" s="16" t="str">
        <f>",""IssueYearStart"":" &amp; TEXT(IF(ISNUMBER($J44)=0,0,$J44),"0")</f>
        <v>,"IssueYearStart":1981</v>
      </c>
      <c r="V44" s="16" t="str">
        <f>",""IssueYearEnd"":" &amp; TEXT(IF(ISNUMBER($K44)=0,0,$K44),"0")</f>
        <v>,"IssueYearEnd":0</v>
      </c>
      <c r="W44" s="16" t="str">
        <f t="shared" si="5"/>
        <v xml:space="preserve">,"FirstDayOfIssue":" " </v>
      </c>
      <c r="X44" s="16" t="str">
        <f t="shared" si="0"/>
        <v xml:space="preserve">,"Perforation":"" </v>
      </c>
      <c r="Y44" s="16" t="str">
        <f>",""IsWatermarked"":" &amp; IF(ISNUMBER(FIND("mk",$G61)) =1,"true","false") &amp; " "</f>
        <v xml:space="preserve">,"IsWatermarked":false </v>
      </c>
      <c r="Z44" s="16" t="str">
        <f t="shared" si="6"/>
        <v xml:space="preserve">,"CatalogImageCode":"" </v>
      </c>
      <c r="AA44" s="16" t="str">
        <f t="shared" si="7"/>
        <v xml:space="preserve">,"Color":"" </v>
      </c>
      <c r="AB44" s="16" t="str">
        <f t="shared" si="8"/>
        <v xml:space="preserve">,"Denomination":"18" </v>
      </c>
      <c r="AD44" s="16" t="str">
        <f t="shared" si="9"/>
        <v>,"ItemInstances":[</v>
      </c>
      <c r="AE44" s="16" t="str">
        <f t="shared" si="10"/>
        <v>{"CollectableType":"HomeCollector.Models.StampBase, HomeCollector, Version=1.0.0.0, Culture=neutral, PublicKeyToken=null"</v>
      </c>
      <c r="AF44" s="16" t="str">
        <f>",""ItemDetails"":""" &amp; IF(ISBLANK($G44)=1,"",$G44) &amp; """ "</f>
        <v xml:space="preserve">,"ItemDetails":"" </v>
      </c>
      <c r="AG44" s="16" t="str">
        <f t="shared" si="11"/>
        <v xml:space="preserve">,"IsFavorite":false </v>
      </c>
      <c r="AH44" s="16" t="str">
        <f t="shared" si="12"/>
        <v xml:space="preserve">,"EstimatedValue":0 </v>
      </c>
      <c r="AI44" s="16" t="str">
        <f t="shared" si="13"/>
        <v xml:space="preserve">,"IsMintCondition":false </v>
      </c>
      <c r="AJ44" s="16" t="str">
        <f t="shared" si="14"/>
        <v xml:space="preserve">,"Condition":"UNDEFINED" </v>
      </c>
      <c r="AK44" s="16" t="str">
        <f xml:space="preserve"> IF($D44+$E44&gt;0,  CONCATENATE($AD44,$AE44,$AF44,$AG44,$AH44,$AI44,$AJ44)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4" s="16" t="str">
        <f>CONCATENATE( $N44, $O44, $P44,$Q44,$R44,$S44,$T44,$U44,$V44,$W44,$X44, $Y44,$Z44,$AA44, $AB44) &amp; $AK44</f>
        <v>,{"CollectableType":"HomeCollector.Models.StampBase, HomeCollector, Version=1.0.0.0, Culture=neutral, PublicKeyToken=null","DisplayName":"Disabled Persons" ,"Description":"" ,"Country":"USA" ,"IsPostageStamp":true ,"ScottNumber":"1925"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" spans="1:38" x14ac:dyDescent="0.25">
      <c r="A45" s="34" t="s">
        <v>141</v>
      </c>
      <c r="B45" s="29" t="s">
        <v>155</v>
      </c>
      <c r="C45" s="19"/>
      <c r="D45" s="31"/>
      <c r="E45" s="32">
        <v>1</v>
      </c>
      <c r="F45" s="42"/>
      <c r="G45" s="30"/>
      <c r="H45" s="19" t="s">
        <v>1008</v>
      </c>
      <c r="I45" s="19"/>
      <c r="J45" s="19">
        <v>1981</v>
      </c>
      <c r="K45" s="21"/>
      <c r="L45" s="34">
        <v>0.32</v>
      </c>
      <c r="M45" s="29">
        <v>0.15</v>
      </c>
      <c r="N45" s="28" t="str">
        <f t="shared" si="15"/>
        <v>,{"CollectableType":"HomeCollector.Models.StampBase, HomeCollector, Version=1.0.0.0, Culture=neutral, PublicKeyToken=null"</v>
      </c>
      <c r="O45" s="16" t="str">
        <f>",""DisplayName"":""" &amp; $H45 &amp; """ "</f>
        <v xml:space="preserve">,"DisplayName":"Millay" </v>
      </c>
      <c r="P45" s="16" t="str">
        <f>",""Description"":""" &amp; IF(ISBLANK($G45),"",$G45) &amp; """ "</f>
        <v xml:space="preserve">,"Description":"" </v>
      </c>
      <c r="Q45" s="16" t="str">
        <f t="shared" si="1"/>
        <v xml:space="preserve">,"Country":"USA" </v>
      </c>
      <c r="R45" s="16" t="str">
        <f t="shared" si="2"/>
        <v xml:space="preserve">,"IsPostageStamp":true </v>
      </c>
      <c r="S45" s="16" t="str">
        <f t="shared" si="3"/>
        <v xml:space="preserve">,"ScottNumber":"1926" </v>
      </c>
      <c r="T45" s="16" t="str">
        <f t="shared" si="4"/>
        <v xml:space="preserve">,"AlternateId":"" </v>
      </c>
      <c r="U45" s="16" t="str">
        <f>",""IssueYearStart"":" &amp; TEXT(IF(ISNUMBER($J45)=0,0,$J45),"0")</f>
        <v>,"IssueYearStart":1981</v>
      </c>
      <c r="V45" s="16" t="str">
        <f>",""IssueYearEnd"":" &amp; TEXT(IF(ISNUMBER($K45)=0,0,$K45),"0")</f>
        <v>,"IssueYearEnd":0</v>
      </c>
      <c r="W45" s="16" t="str">
        <f t="shared" si="5"/>
        <v xml:space="preserve">,"FirstDayOfIssue":" " </v>
      </c>
      <c r="X45" s="16" t="str">
        <f t="shared" si="0"/>
        <v xml:space="preserve">,"Perforation":"" </v>
      </c>
      <c r="Y45" s="16" t="str">
        <f>",""IsWatermarked"":" &amp; IF(ISNUMBER(FIND("mk",$G62)) =1,"true","false") &amp; " "</f>
        <v xml:space="preserve">,"IsWatermarked":false </v>
      </c>
      <c r="Z45" s="16" t="str">
        <f t="shared" si="6"/>
        <v xml:space="preserve">,"CatalogImageCode":"" </v>
      </c>
      <c r="AA45" s="16" t="str">
        <f t="shared" si="7"/>
        <v xml:space="preserve">,"Color":"" </v>
      </c>
      <c r="AB45" s="16" t="str">
        <f t="shared" si="8"/>
        <v xml:space="preserve">,"Denomination":"18" </v>
      </c>
      <c r="AD45" s="16" t="str">
        <f t="shared" si="9"/>
        <v>,"ItemInstances":[</v>
      </c>
      <c r="AE45" s="16" t="str">
        <f t="shared" si="10"/>
        <v>{"CollectableType":"HomeCollector.Models.StampBase, HomeCollector, Version=1.0.0.0, Culture=neutral, PublicKeyToken=null"</v>
      </c>
      <c r="AF45" s="16" t="str">
        <f>",""ItemDetails"":""" &amp; IF(ISBLANK($G45)=1,"",$G45) &amp; """ "</f>
        <v xml:space="preserve">,"ItemDetails":"" </v>
      </c>
      <c r="AG45" s="16" t="str">
        <f t="shared" si="11"/>
        <v xml:space="preserve">,"IsFavorite":false </v>
      </c>
      <c r="AH45" s="16" t="str">
        <f t="shared" si="12"/>
        <v xml:space="preserve">,"EstimatedValue":0 </v>
      </c>
      <c r="AI45" s="16" t="str">
        <f t="shared" si="13"/>
        <v xml:space="preserve">,"IsMintCondition":false </v>
      </c>
      <c r="AJ45" s="16" t="str">
        <f t="shared" si="14"/>
        <v xml:space="preserve">,"Condition":"UNDEFINED" </v>
      </c>
      <c r="AK45" s="16" t="str">
        <f xml:space="preserve"> IF($D45+$E45&gt;0,  CONCATENATE($AD45,$AE45,$AF45,$AG45,$AH45,$AI45,$AJ45)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" s="16" t="str">
        <f>CONCATENATE( $N45, $O45, $P45,$Q45,$R45,$S45,$T45,$U45,$V45,$W45,$X45, $Y45,$Z45,$AA45, $AB45) &amp; $AK45</f>
        <v>,{"CollectableType":"HomeCollector.Models.StampBase, HomeCollector, Version=1.0.0.0, Culture=neutral, PublicKeyToken=null","DisplayName":"Millay" ,"Description":"" ,"Country":"USA" ,"IsPostageStamp":true ,"ScottNumber":"1926"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" spans="1:38" x14ac:dyDescent="0.25">
      <c r="A46" s="17" t="s">
        <v>204</v>
      </c>
      <c r="B46" s="29" t="s">
        <v>155</v>
      </c>
      <c r="C46" s="19"/>
      <c r="D46" s="31"/>
      <c r="E46" s="32">
        <v>1</v>
      </c>
      <c r="F46" s="42"/>
      <c r="G46" s="38"/>
      <c r="H46" s="19" t="s">
        <v>1009</v>
      </c>
      <c r="I46" s="19"/>
      <c r="J46" s="19">
        <v>1981</v>
      </c>
      <c r="K46" s="21"/>
      <c r="L46" s="34">
        <v>0.42</v>
      </c>
      <c r="M46" s="29">
        <v>0.15</v>
      </c>
      <c r="N46" s="28" t="str">
        <f t="shared" si="15"/>
        <v>,{"CollectableType":"HomeCollector.Models.StampBase, HomeCollector, Version=1.0.0.0, Culture=neutral, PublicKeyToken=null"</v>
      </c>
      <c r="O46" s="16" t="str">
        <f>",""DisplayName"":""" &amp; $H46 &amp; """ "</f>
        <v xml:space="preserve">,"DisplayName":"Alcoholism" </v>
      </c>
      <c r="P46" s="16" t="str">
        <f>",""Description"":""" &amp; IF(ISBLANK($G46),"",$G46) &amp; """ "</f>
        <v xml:space="preserve">,"Description":"" </v>
      </c>
      <c r="Q46" s="16" t="str">
        <f t="shared" si="1"/>
        <v xml:space="preserve">,"Country":"USA" </v>
      </c>
      <c r="R46" s="16" t="str">
        <f t="shared" si="2"/>
        <v xml:space="preserve">,"IsPostageStamp":true </v>
      </c>
      <c r="S46" s="16" t="str">
        <f t="shared" si="3"/>
        <v xml:space="preserve">,"ScottNumber":"1927" </v>
      </c>
      <c r="T46" s="16" t="str">
        <f t="shared" si="4"/>
        <v xml:space="preserve">,"AlternateId":"" </v>
      </c>
      <c r="U46" s="16" t="str">
        <f>",""IssueYearStart"":" &amp; TEXT(IF(ISNUMBER($J46)=0,0,$J46),"0")</f>
        <v>,"IssueYearStart":1981</v>
      </c>
      <c r="V46" s="16" t="str">
        <f>",""IssueYearEnd"":" &amp; TEXT(IF(ISNUMBER($K46)=0,0,$K46),"0")</f>
        <v>,"IssueYearEnd":0</v>
      </c>
      <c r="W46" s="16" t="str">
        <f t="shared" si="5"/>
        <v xml:space="preserve">,"FirstDayOfIssue":" " </v>
      </c>
      <c r="X46" s="16" t="str">
        <f t="shared" si="0"/>
        <v xml:space="preserve">,"Perforation":"" </v>
      </c>
      <c r="Y46" s="16" t="str">
        <f>",""IsWatermarked"":" &amp; IF(ISNUMBER(FIND("mk",$G63)) =1,"true","false") &amp; " "</f>
        <v xml:space="preserve">,"IsWatermarked":false </v>
      </c>
      <c r="Z46" s="16" t="str">
        <f t="shared" si="6"/>
        <v xml:space="preserve">,"CatalogImageCode":"" </v>
      </c>
      <c r="AA46" s="16" t="str">
        <f t="shared" si="7"/>
        <v xml:space="preserve">,"Color":"" </v>
      </c>
      <c r="AB46" s="16" t="str">
        <f t="shared" si="8"/>
        <v xml:space="preserve">,"Denomination":"18" </v>
      </c>
      <c r="AD46" s="16" t="str">
        <f t="shared" si="9"/>
        <v>,"ItemInstances":[</v>
      </c>
      <c r="AE46" s="16" t="str">
        <f t="shared" si="10"/>
        <v>{"CollectableType":"HomeCollector.Models.StampBase, HomeCollector, Version=1.0.0.0, Culture=neutral, PublicKeyToken=null"</v>
      </c>
      <c r="AF46" s="16" t="str">
        <f>",""ItemDetails"":""" &amp; IF(ISBLANK($G46)=1,"",$G46) &amp; """ "</f>
        <v xml:space="preserve">,"ItemDetails":"" </v>
      </c>
      <c r="AG46" s="16" t="str">
        <f t="shared" si="11"/>
        <v xml:space="preserve">,"IsFavorite":false </v>
      </c>
      <c r="AH46" s="16" t="str">
        <f t="shared" si="12"/>
        <v xml:space="preserve">,"EstimatedValue":0 </v>
      </c>
      <c r="AI46" s="16" t="str">
        <f t="shared" si="13"/>
        <v xml:space="preserve">,"IsMintCondition":false </v>
      </c>
      <c r="AJ46" s="16" t="str">
        <f t="shared" si="14"/>
        <v xml:space="preserve">,"Condition":"UNDEFINED" </v>
      </c>
      <c r="AK46" s="16" t="str">
        <f xml:space="preserve"> IF($D46+$E46&gt;0,  CONCATENATE($AD46,$AE46,$AF46,$AG46,$AH46,$AI46,$AJ46)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" s="16" t="str">
        <f>CONCATENATE( $N46, $O46, $P46,$Q46,$R46,$S46,$T46,$U46,$V46,$W46,$X46, $Y46,$Z46,$AA46, $AB46) &amp; $AK46</f>
        <v>,{"CollectableType":"HomeCollector.Models.StampBase, HomeCollector, Version=1.0.0.0, Culture=neutral, PublicKeyToken=null","DisplayName":"Alcoholism" ,"Description":"" ,"Country":"USA" ,"IsPostageStamp":true ,"ScottNumber":"1927"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" spans="1:38" x14ac:dyDescent="0.25">
      <c r="A47" s="34" t="s">
        <v>205</v>
      </c>
      <c r="B47" s="29" t="s">
        <v>155</v>
      </c>
      <c r="C47" s="30"/>
      <c r="D47" s="31"/>
      <c r="E47" s="32">
        <v>1</v>
      </c>
      <c r="F47" s="42"/>
      <c r="G47" s="30"/>
      <c r="H47" s="19" t="s">
        <v>109</v>
      </c>
      <c r="I47" s="19"/>
      <c r="J47" s="19">
        <v>1981</v>
      </c>
      <c r="K47" s="21"/>
      <c r="L47" s="34">
        <v>0.42</v>
      </c>
      <c r="M47" s="29">
        <v>0.15</v>
      </c>
      <c r="N47" s="28" t="str">
        <f t="shared" si="15"/>
        <v>,{"CollectableType":"HomeCollector.Models.StampBase, HomeCollector, Version=1.0.0.0, Culture=neutral, PublicKeyToken=null"</v>
      </c>
      <c r="O47" s="16" t="str">
        <f>",""DisplayName"":""" &amp; $H47 &amp; """ "</f>
        <v xml:space="preserve">,"DisplayName":"Architecture" </v>
      </c>
      <c r="P47" s="16" t="str">
        <f>",""Description"":""" &amp; IF(ISBLANK($G47),"",$G47) &amp; """ "</f>
        <v xml:space="preserve">,"Description":"" </v>
      </c>
      <c r="Q47" s="16" t="str">
        <f t="shared" si="1"/>
        <v xml:space="preserve">,"Country":"USA" </v>
      </c>
      <c r="R47" s="16" t="str">
        <f t="shared" si="2"/>
        <v xml:space="preserve">,"IsPostageStamp":true </v>
      </c>
      <c r="S47" s="16" t="str">
        <f t="shared" si="3"/>
        <v xml:space="preserve">,"ScottNumber":"1928" </v>
      </c>
      <c r="T47" s="16" t="str">
        <f t="shared" si="4"/>
        <v xml:space="preserve">,"AlternateId":"" </v>
      </c>
      <c r="U47" s="16" t="str">
        <f>",""IssueYearStart"":" &amp; TEXT(IF(ISNUMBER($J47)=0,0,$J47),"0")</f>
        <v>,"IssueYearStart":1981</v>
      </c>
      <c r="V47" s="16" t="str">
        <f>",""IssueYearEnd"":" &amp; TEXT(IF(ISNUMBER($K47)=0,0,$K47),"0")</f>
        <v>,"IssueYearEnd":0</v>
      </c>
      <c r="W47" s="16" t="str">
        <f t="shared" si="5"/>
        <v xml:space="preserve">,"FirstDayOfIssue":" " </v>
      </c>
      <c r="X47" s="16" t="str">
        <f t="shared" si="0"/>
        <v xml:space="preserve">,"Perforation":"" </v>
      </c>
      <c r="Y47" s="16" t="str">
        <f>",""IsWatermarked"":" &amp; IF(ISNUMBER(FIND("mk",$G64)) =1,"true","false") &amp; " "</f>
        <v xml:space="preserve">,"IsWatermarked":false </v>
      </c>
      <c r="Z47" s="16" t="str">
        <f t="shared" si="6"/>
        <v xml:space="preserve">,"CatalogImageCode":"" </v>
      </c>
      <c r="AA47" s="16" t="str">
        <f t="shared" si="7"/>
        <v xml:space="preserve">,"Color":"" </v>
      </c>
      <c r="AB47" s="16" t="str">
        <f t="shared" si="8"/>
        <v xml:space="preserve">,"Denomination":"18" </v>
      </c>
      <c r="AD47" s="16" t="str">
        <f t="shared" si="9"/>
        <v>,"ItemInstances":[</v>
      </c>
      <c r="AE47" s="16" t="str">
        <f t="shared" si="10"/>
        <v>{"CollectableType":"HomeCollector.Models.StampBase, HomeCollector, Version=1.0.0.0, Culture=neutral, PublicKeyToken=null"</v>
      </c>
      <c r="AF47" s="16" t="str">
        <f>",""ItemDetails"":""" &amp; IF(ISBLANK($G47)=1,"",$G47) &amp; """ "</f>
        <v xml:space="preserve">,"ItemDetails":"" </v>
      </c>
      <c r="AG47" s="16" t="str">
        <f t="shared" si="11"/>
        <v xml:space="preserve">,"IsFavorite":false </v>
      </c>
      <c r="AH47" s="16" t="str">
        <f t="shared" si="12"/>
        <v xml:space="preserve">,"EstimatedValue":0 </v>
      </c>
      <c r="AI47" s="16" t="str">
        <f t="shared" si="13"/>
        <v xml:space="preserve">,"IsMintCondition":false </v>
      </c>
      <c r="AJ47" s="16" t="str">
        <f t="shared" si="14"/>
        <v xml:space="preserve">,"Condition":"UNDEFINED" </v>
      </c>
      <c r="AK47" s="16" t="str">
        <f xml:space="preserve"> IF($D47+$E47&gt;0,  CONCATENATE($AD47,$AE47,$AF47,$AG47,$AH47,$AI47,$AJ47)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" s="16" t="str">
        <f>CONCATENATE( $N47, $O47, $P47,$Q47,$R47,$S47,$T47,$U47,$V47,$W47,$X47, $Y47,$Z47,$AA47, $AB47) &amp; $AK47</f>
        <v>,{"CollectableType":"HomeCollector.Models.StampBase, HomeCollector, Version=1.0.0.0, Culture=neutral, PublicKeyToken=null","DisplayName":"Architecture" ,"Description":"" ,"Country":"USA" ,"IsPostageStamp":true ,"ScottNumber":"1928"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" spans="1:38" x14ac:dyDescent="0.25">
      <c r="A48" s="34" t="s">
        <v>146</v>
      </c>
      <c r="B48" s="29" t="s">
        <v>155</v>
      </c>
      <c r="C48" s="30"/>
      <c r="D48" s="31"/>
      <c r="E48" s="32">
        <v>1</v>
      </c>
      <c r="F48" s="42"/>
      <c r="G48" s="30"/>
      <c r="H48" s="19" t="s">
        <v>109</v>
      </c>
      <c r="I48" s="19"/>
      <c r="J48" s="19">
        <v>1981</v>
      </c>
      <c r="K48" s="21"/>
      <c r="L48" s="34">
        <v>0.42</v>
      </c>
      <c r="M48" s="29">
        <v>0.15</v>
      </c>
      <c r="N48" s="28" t="str">
        <f t="shared" si="15"/>
        <v>,{"CollectableType":"HomeCollector.Models.StampBase, HomeCollector, Version=1.0.0.0, Culture=neutral, PublicKeyToken=null"</v>
      </c>
      <c r="O48" s="16" t="str">
        <f>",""DisplayName"":""" &amp; $H48 &amp; """ "</f>
        <v xml:space="preserve">,"DisplayName":"Architecture" </v>
      </c>
      <c r="P48" s="16" t="str">
        <f>",""Description"":""" &amp; IF(ISBLANK($G48),"",$G48) &amp; """ "</f>
        <v xml:space="preserve">,"Description":"" </v>
      </c>
      <c r="Q48" s="16" t="str">
        <f t="shared" si="1"/>
        <v xml:space="preserve">,"Country":"USA" </v>
      </c>
      <c r="R48" s="16" t="str">
        <f t="shared" si="2"/>
        <v xml:space="preserve">,"IsPostageStamp":true </v>
      </c>
      <c r="S48" s="16" t="str">
        <f t="shared" si="3"/>
        <v xml:space="preserve">,"ScottNumber":"1929" </v>
      </c>
      <c r="T48" s="16" t="str">
        <f t="shared" si="4"/>
        <v xml:space="preserve">,"AlternateId":"" </v>
      </c>
      <c r="U48" s="16" t="str">
        <f>",""IssueYearStart"":" &amp; TEXT(IF(ISNUMBER($J48)=0,0,$J48),"0")</f>
        <v>,"IssueYearStart":1981</v>
      </c>
      <c r="V48" s="16" t="str">
        <f>",""IssueYearEnd"":" &amp; TEXT(IF(ISNUMBER($K48)=0,0,$K48),"0")</f>
        <v>,"IssueYearEnd":0</v>
      </c>
      <c r="W48" s="16" t="str">
        <f t="shared" si="5"/>
        <v xml:space="preserve">,"FirstDayOfIssue":" " </v>
      </c>
      <c r="X48" s="16" t="str">
        <f t="shared" si="0"/>
        <v xml:space="preserve">,"Perforation":"" </v>
      </c>
      <c r="Y48" s="16" t="str">
        <f>",""IsWatermarked"":" &amp; IF(ISNUMBER(FIND("mk",$G65)) =1,"true","false") &amp; " "</f>
        <v xml:space="preserve">,"IsWatermarked":false </v>
      </c>
      <c r="Z48" s="16" t="str">
        <f t="shared" si="6"/>
        <v xml:space="preserve">,"CatalogImageCode":"" </v>
      </c>
      <c r="AA48" s="16" t="str">
        <f t="shared" si="7"/>
        <v xml:space="preserve">,"Color":"" </v>
      </c>
      <c r="AB48" s="16" t="str">
        <f t="shared" si="8"/>
        <v xml:space="preserve">,"Denomination":"18" </v>
      </c>
      <c r="AD48" s="16" t="str">
        <f t="shared" si="9"/>
        <v>,"ItemInstances":[</v>
      </c>
      <c r="AE48" s="16" t="str">
        <f t="shared" si="10"/>
        <v>{"CollectableType":"HomeCollector.Models.StampBase, HomeCollector, Version=1.0.0.0, Culture=neutral, PublicKeyToken=null"</v>
      </c>
      <c r="AF48" s="16" t="str">
        <f>",""ItemDetails"":""" &amp; IF(ISBLANK($G48)=1,"",$G48) &amp; """ "</f>
        <v xml:space="preserve">,"ItemDetails":"" </v>
      </c>
      <c r="AG48" s="16" t="str">
        <f t="shared" si="11"/>
        <v xml:space="preserve">,"IsFavorite":false </v>
      </c>
      <c r="AH48" s="16" t="str">
        <f t="shared" si="12"/>
        <v xml:space="preserve">,"EstimatedValue":0 </v>
      </c>
      <c r="AI48" s="16" t="str">
        <f t="shared" si="13"/>
        <v xml:space="preserve">,"IsMintCondition":false </v>
      </c>
      <c r="AJ48" s="16" t="str">
        <f t="shared" si="14"/>
        <v xml:space="preserve">,"Condition":"UNDEFINED" </v>
      </c>
      <c r="AK48" s="16" t="str">
        <f xml:space="preserve"> IF($D48+$E48&gt;0,  CONCATENATE($AD48,$AE48,$AF48,$AG48,$AH48,$AI48,$AJ48)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" s="16" t="str">
        <f>CONCATENATE( $N48, $O48, $P48,$Q48,$R48,$S48,$T48,$U48,$V48,$W48,$X48, $Y48,$Z48,$AA48, $AB48) &amp; $AK48</f>
        <v>,{"CollectableType":"HomeCollector.Models.StampBase, HomeCollector, Version=1.0.0.0, Culture=neutral, PublicKeyToken=null","DisplayName":"Architecture" ,"Description":"" ,"Country":"USA" ,"IsPostageStamp":true ,"ScottNumber":"1929"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" spans="1:38" x14ac:dyDescent="0.25">
      <c r="A49" s="34" t="s">
        <v>206</v>
      </c>
      <c r="B49" s="29" t="s">
        <v>155</v>
      </c>
      <c r="C49" s="30"/>
      <c r="D49" s="31"/>
      <c r="E49" s="32">
        <v>2</v>
      </c>
      <c r="F49" s="42"/>
      <c r="G49" s="30"/>
      <c r="H49" s="19" t="s">
        <v>109</v>
      </c>
      <c r="I49" s="19"/>
      <c r="J49" s="19">
        <v>1981</v>
      </c>
      <c r="K49" s="21"/>
      <c r="L49" s="34">
        <v>0.42</v>
      </c>
      <c r="M49" s="29">
        <v>0.15</v>
      </c>
      <c r="N49" s="28" t="str">
        <f t="shared" si="15"/>
        <v>,{"CollectableType":"HomeCollector.Models.StampBase, HomeCollector, Version=1.0.0.0, Culture=neutral, PublicKeyToken=null"</v>
      </c>
      <c r="O49" s="16" t="str">
        <f>",""DisplayName"":""" &amp; $H49 &amp; """ "</f>
        <v xml:space="preserve">,"DisplayName":"Architecture" </v>
      </c>
      <c r="P49" s="16" t="str">
        <f>",""Description"":""" &amp; IF(ISBLANK($G49),"",$G49) &amp; """ "</f>
        <v xml:space="preserve">,"Description":"" </v>
      </c>
      <c r="Q49" s="16" t="str">
        <f t="shared" si="1"/>
        <v xml:space="preserve">,"Country":"USA" </v>
      </c>
      <c r="R49" s="16" t="str">
        <f t="shared" si="2"/>
        <v xml:space="preserve">,"IsPostageStamp":true </v>
      </c>
      <c r="S49" s="16" t="str">
        <f t="shared" si="3"/>
        <v xml:space="preserve">,"ScottNumber":"1930" </v>
      </c>
      <c r="T49" s="16" t="str">
        <f t="shared" si="4"/>
        <v xml:space="preserve">,"AlternateId":"" </v>
      </c>
      <c r="U49" s="16" t="str">
        <f>",""IssueYearStart"":" &amp; TEXT(IF(ISNUMBER($J49)=0,0,$J49),"0")</f>
        <v>,"IssueYearStart":1981</v>
      </c>
      <c r="V49" s="16" t="str">
        <f>",""IssueYearEnd"":" &amp; TEXT(IF(ISNUMBER($K49)=0,0,$K49),"0")</f>
        <v>,"IssueYearEnd":0</v>
      </c>
      <c r="W49" s="16" t="str">
        <f t="shared" si="5"/>
        <v xml:space="preserve">,"FirstDayOfIssue":" " </v>
      </c>
      <c r="X49" s="16" t="str">
        <f t="shared" si="0"/>
        <v xml:space="preserve">,"Perforation":"" </v>
      </c>
      <c r="Y49" s="16" t="str">
        <f>",""IsWatermarked"":" &amp; IF(ISNUMBER(FIND("mk",$G66)) =1,"true","false") &amp; " "</f>
        <v xml:space="preserve">,"IsWatermarked":false </v>
      </c>
      <c r="Z49" s="16" t="str">
        <f t="shared" si="6"/>
        <v xml:space="preserve">,"CatalogImageCode":"" </v>
      </c>
      <c r="AA49" s="16" t="str">
        <f t="shared" si="7"/>
        <v xml:space="preserve">,"Color":"" </v>
      </c>
      <c r="AB49" s="16" t="str">
        <f t="shared" si="8"/>
        <v xml:space="preserve">,"Denomination":"18" </v>
      </c>
      <c r="AD49" s="16" t="str">
        <f t="shared" si="9"/>
        <v>,"ItemInstances":[</v>
      </c>
      <c r="AE49" s="16" t="str">
        <f t="shared" si="10"/>
        <v>{"CollectableType":"HomeCollector.Models.StampBase, HomeCollector, Version=1.0.0.0, Culture=neutral, PublicKeyToken=null"</v>
      </c>
      <c r="AF49" s="16" t="str">
        <f>",""ItemDetails"":""" &amp; IF(ISBLANK($G49)=1,"",$G49) &amp; """ "</f>
        <v xml:space="preserve">,"ItemDetails":"" </v>
      </c>
      <c r="AG49" s="16" t="str">
        <f t="shared" si="11"/>
        <v xml:space="preserve">,"IsFavorite":false </v>
      </c>
      <c r="AH49" s="16" t="str">
        <f t="shared" si="12"/>
        <v xml:space="preserve">,"EstimatedValue":0 </v>
      </c>
      <c r="AI49" s="16" t="str">
        <f t="shared" si="13"/>
        <v xml:space="preserve">,"IsMintCondition":false </v>
      </c>
      <c r="AJ49" s="16" t="str">
        <f t="shared" si="14"/>
        <v xml:space="preserve">,"Condition":"UNDEFINED" </v>
      </c>
      <c r="AK49" s="16" t="str">
        <f xml:space="preserve"> IF($D49+$E49&gt;0,  CONCATENATE($AD49,$AE49,$AF49,$AG49,$AH49,$AI49,$AJ49)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" s="16" t="str">
        <f>CONCATENATE( $N49, $O49, $P49,$Q49,$R49,$S49,$T49,$U49,$V49,$W49,$X49, $Y49,$Z49,$AA49, $AB49) &amp; $AK49</f>
        <v>,{"CollectableType":"HomeCollector.Models.StampBase, HomeCollector, Version=1.0.0.0, Culture=neutral, PublicKeyToken=null","DisplayName":"Architecture" ,"Description":"" ,"Country":"USA" ,"IsPostageStamp":true ,"ScottNumber":"1930"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" spans="1:38" x14ac:dyDescent="0.25">
      <c r="A50" s="17" t="s">
        <v>207</v>
      </c>
      <c r="B50" s="29" t="s">
        <v>155</v>
      </c>
      <c r="C50" s="19"/>
      <c r="D50" s="31"/>
      <c r="E50" s="32">
        <v>2</v>
      </c>
      <c r="F50" s="42"/>
      <c r="G50" s="38"/>
      <c r="H50" s="19" t="s">
        <v>109</v>
      </c>
      <c r="I50" s="30"/>
      <c r="J50" s="30">
        <v>1981</v>
      </c>
      <c r="K50" s="35"/>
      <c r="L50" s="34">
        <v>0.42</v>
      </c>
      <c r="M50" s="29">
        <v>0.15</v>
      </c>
      <c r="N50" s="28" t="str">
        <f t="shared" si="15"/>
        <v>,{"CollectableType":"HomeCollector.Models.StampBase, HomeCollector, Version=1.0.0.0, Culture=neutral, PublicKeyToken=null"</v>
      </c>
      <c r="O50" s="16" t="str">
        <f>",""DisplayName"":""" &amp; $H50 &amp; """ "</f>
        <v xml:space="preserve">,"DisplayName":"Architecture" </v>
      </c>
      <c r="P50" s="16" t="str">
        <f>",""Description"":""" &amp; IF(ISBLANK($G50),"",$G50) &amp; """ "</f>
        <v xml:space="preserve">,"Description":"" </v>
      </c>
      <c r="Q50" s="16" t="str">
        <f t="shared" si="1"/>
        <v xml:space="preserve">,"Country":"USA" </v>
      </c>
      <c r="R50" s="16" t="str">
        <f t="shared" si="2"/>
        <v xml:space="preserve">,"IsPostageStamp":true </v>
      </c>
      <c r="S50" s="16" t="str">
        <f t="shared" si="3"/>
        <v xml:space="preserve">,"ScottNumber":"1931" </v>
      </c>
      <c r="T50" s="16" t="str">
        <f t="shared" si="4"/>
        <v xml:space="preserve">,"AlternateId":"" </v>
      </c>
      <c r="U50" s="16" t="str">
        <f>",""IssueYearStart"":" &amp; TEXT(IF(ISNUMBER($J50)=0,0,$J50),"0")</f>
        <v>,"IssueYearStart":1981</v>
      </c>
      <c r="V50" s="16" t="str">
        <f>",""IssueYearEnd"":" &amp; TEXT(IF(ISNUMBER($K50)=0,0,$K50),"0")</f>
        <v>,"IssueYearEnd":0</v>
      </c>
      <c r="W50" s="16" t="str">
        <f t="shared" si="5"/>
        <v xml:space="preserve">,"FirstDayOfIssue":" " </v>
      </c>
      <c r="X50" s="16" t="str">
        <f t="shared" si="0"/>
        <v xml:space="preserve">,"Perforation":"" </v>
      </c>
      <c r="Y50" s="16" t="str">
        <f>",""IsWatermarked"":" &amp; IF(ISNUMBER(FIND("mk",$G67)) =1,"true","false") &amp; " "</f>
        <v xml:space="preserve">,"IsWatermarked":false </v>
      </c>
      <c r="Z50" s="16" t="str">
        <f t="shared" si="6"/>
        <v xml:space="preserve">,"CatalogImageCode":"" </v>
      </c>
      <c r="AA50" s="16" t="str">
        <f t="shared" si="7"/>
        <v xml:space="preserve">,"Color":"" </v>
      </c>
      <c r="AB50" s="16" t="str">
        <f t="shared" si="8"/>
        <v xml:space="preserve">,"Denomination":"18" </v>
      </c>
      <c r="AD50" s="16" t="str">
        <f t="shared" si="9"/>
        <v>,"ItemInstances":[</v>
      </c>
      <c r="AE50" s="16" t="str">
        <f t="shared" si="10"/>
        <v>{"CollectableType":"HomeCollector.Models.StampBase, HomeCollector, Version=1.0.0.0, Culture=neutral, PublicKeyToken=null"</v>
      </c>
      <c r="AF50" s="16" t="str">
        <f>",""ItemDetails"":""" &amp; IF(ISBLANK($G50)=1,"",$G50) &amp; """ "</f>
        <v xml:space="preserve">,"ItemDetails":"" </v>
      </c>
      <c r="AG50" s="16" t="str">
        <f t="shared" si="11"/>
        <v xml:space="preserve">,"IsFavorite":false </v>
      </c>
      <c r="AH50" s="16" t="str">
        <f t="shared" si="12"/>
        <v xml:space="preserve">,"EstimatedValue":0 </v>
      </c>
      <c r="AI50" s="16" t="str">
        <f t="shared" si="13"/>
        <v xml:space="preserve">,"IsMintCondition":false </v>
      </c>
      <c r="AJ50" s="16" t="str">
        <f t="shared" si="14"/>
        <v xml:space="preserve">,"Condition":"UNDEFINED" </v>
      </c>
      <c r="AK50" s="16" t="str">
        <f xml:space="preserve"> IF($D50+$E50&gt;0,  CONCATENATE($AD50,$AE50,$AF50,$AG50,$AH50,$AI50,$AJ50)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" s="16" t="str">
        <f>CONCATENATE( $N50, $O50, $P50,$Q50,$R50,$S50,$T50,$U50,$V50,$W50,$X50, $Y50,$Z50,$AA50, $AB50) &amp; $AK50</f>
        <v>,{"CollectableType":"HomeCollector.Models.StampBase, HomeCollector, Version=1.0.0.0, Culture=neutral, PublicKeyToken=null","DisplayName":"Architecture" ,"Description":"" ,"Country":"USA" ,"IsPostageStamp":true ,"ScottNumber":"1931"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" spans="1:38" x14ac:dyDescent="0.25">
      <c r="A51" s="17" t="s">
        <v>208</v>
      </c>
      <c r="B51" s="29" t="s">
        <v>155</v>
      </c>
      <c r="C51" s="19"/>
      <c r="D51" s="31"/>
      <c r="E51" s="32"/>
      <c r="F51" s="42"/>
      <c r="G51" s="38" t="s">
        <v>81</v>
      </c>
      <c r="H51" s="19" t="s">
        <v>109</v>
      </c>
      <c r="I51" s="30"/>
      <c r="J51" s="30">
        <v>1981</v>
      </c>
      <c r="K51" s="35"/>
      <c r="L51" s="34">
        <v>1.75</v>
      </c>
      <c r="M51" s="29">
        <v>1</v>
      </c>
      <c r="N51" s="28" t="str">
        <f t="shared" si="15"/>
        <v>,{"CollectableType":"HomeCollector.Models.StampBase, HomeCollector, Version=1.0.0.0, Culture=neutral, PublicKeyToken=null"</v>
      </c>
      <c r="O51" s="16" t="str">
        <f>",""DisplayName"":""" &amp; $H51 &amp; """ "</f>
        <v xml:space="preserve">,"DisplayName":"Architecture" </v>
      </c>
      <c r="P51" s="16" t="str">
        <f>",""Description"":""" &amp; IF(ISBLANK($G51),"",$G51) &amp; """ "</f>
        <v xml:space="preserve">,"Description":"block 4" </v>
      </c>
      <c r="Q51" s="16" t="str">
        <f t="shared" si="1"/>
        <v xml:space="preserve">,"Country":"USA" </v>
      </c>
      <c r="R51" s="16" t="str">
        <f t="shared" si="2"/>
        <v xml:space="preserve">,"IsPostageStamp":true </v>
      </c>
      <c r="S51" s="16" t="str">
        <f t="shared" si="3"/>
        <v xml:space="preserve">,"ScottNumber":"1931a" </v>
      </c>
      <c r="T51" s="16" t="str">
        <f t="shared" si="4"/>
        <v xml:space="preserve">,"AlternateId":"" </v>
      </c>
      <c r="U51" s="16" t="str">
        <f>",""IssueYearStart"":" &amp; TEXT(IF(ISNUMBER($J51)=0,0,$J51),"0")</f>
        <v>,"IssueYearStart":1981</v>
      </c>
      <c r="V51" s="16" t="str">
        <f>",""IssueYearEnd"":" &amp; TEXT(IF(ISNUMBER($K51)=0,0,$K51),"0")</f>
        <v>,"IssueYearEnd":0</v>
      </c>
      <c r="W51" s="16" t="str">
        <f t="shared" si="5"/>
        <v xml:space="preserve">,"FirstDayOfIssue":" " </v>
      </c>
      <c r="X51" s="16" t="str">
        <f t="shared" si="0"/>
        <v xml:space="preserve">,"Perforation":"" </v>
      </c>
      <c r="Y51" s="16" t="str">
        <f>",""IsWatermarked"":" &amp; IF(ISNUMBER(FIND("mk",$G68)) =1,"true","false") &amp; " "</f>
        <v xml:space="preserve">,"IsWatermarked":false </v>
      </c>
      <c r="Z51" s="16" t="str">
        <f t="shared" si="6"/>
        <v xml:space="preserve">,"CatalogImageCode":"" </v>
      </c>
      <c r="AA51" s="16" t="str">
        <f t="shared" si="7"/>
        <v xml:space="preserve">,"Color":"" </v>
      </c>
      <c r="AB51" s="16" t="str">
        <f t="shared" si="8"/>
        <v xml:space="preserve">,"Denomination":"18" </v>
      </c>
      <c r="AD51" s="16" t="str">
        <f t="shared" si="9"/>
        <v/>
      </c>
      <c r="AE51" s="16" t="str">
        <f t="shared" si="10"/>
        <v>{"CollectableType":"HomeCollector.Models.StampBase, HomeCollector, Version=1.0.0.0, Culture=neutral, PublicKeyToken=null"</v>
      </c>
      <c r="AF51" s="16" t="str">
        <f>",""ItemDetails"":""" &amp; IF(ISBLANK($G51)=1,"",$G51) &amp; """ "</f>
        <v xml:space="preserve">,"ItemDetails":"block 4" </v>
      </c>
      <c r="AG51" s="16" t="str">
        <f t="shared" si="11"/>
        <v xml:space="preserve">,"IsFavorite":false </v>
      </c>
      <c r="AH51" s="16" t="str">
        <f t="shared" si="12"/>
        <v xml:space="preserve">,"EstimatedValue":0 </v>
      </c>
      <c r="AI51" s="16" t="str">
        <f t="shared" si="13"/>
        <v xml:space="preserve">,"IsMintCondition":false </v>
      </c>
      <c r="AJ51" s="16" t="str">
        <f t="shared" si="14"/>
        <v xml:space="preserve">,"Condition":"UNDEFINED" </v>
      </c>
      <c r="AK51" s="16" t="str">
        <f xml:space="preserve"> IF($D51+$E51&gt;0,  CONCATENATE($AD51,$AE51,$AF51,$AG51,$AH51,$AI51,$AJ51) &amp; "} ]}","}")</f>
        <v>}</v>
      </c>
      <c r="AL51" s="16" t="str">
        <f>CONCATENATE( $N51, $O51, $P51,$Q51,$R51,$S51,$T51,$U51,$V51,$W51,$X51, $Y51,$Z51,$AA51, $AB51) &amp; $AK51</f>
        <v>,{"CollectableType":"HomeCollector.Models.StampBase, HomeCollector, Version=1.0.0.0, Culture=neutral, PublicKeyToken=null","DisplayName":"Architecture" ,"Description":"block 4" ,"Country":"USA" ,"IsPostageStamp":true ,"ScottNumber":"1931a" ,"AlternateId":"" ,"IssueYearStart":1981,"IssueYearEnd":0,"FirstDayOfIssue":" " ,"Perforation":"" ,"IsWatermarked":false ,"CatalogImageCode":"" ,"Color":"" ,"Denomination":"18" }</v>
      </c>
    </row>
    <row r="52" spans="1:38" x14ac:dyDescent="0.25">
      <c r="A52" s="17" t="s">
        <v>209</v>
      </c>
      <c r="B52" s="29" t="s">
        <v>155</v>
      </c>
      <c r="C52" s="19"/>
      <c r="D52" s="31"/>
      <c r="E52" s="32">
        <v>2</v>
      </c>
      <c r="F52" s="42"/>
      <c r="G52" s="38"/>
      <c r="H52" s="19" t="s">
        <v>1010</v>
      </c>
      <c r="I52" s="30"/>
      <c r="J52" s="30">
        <v>1981</v>
      </c>
      <c r="K52" s="35"/>
      <c r="L52" s="34">
        <v>0.32</v>
      </c>
      <c r="M52" s="29">
        <v>0.15</v>
      </c>
      <c r="N52" s="28" t="str">
        <f t="shared" si="15"/>
        <v>,{"CollectableType":"HomeCollector.Models.StampBase, HomeCollector, Version=1.0.0.0, Culture=neutral, PublicKeyToken=null"</v>
      </c>
      <c r="O52" s="16" t="str">
        <f>",""DisplayName"":""" &amp; $H52 &amp; """ "</f>
        <v xml:space="preserve">,"DisplayName":"Zaharias" </v>
      </c>
      <c r="P52" s="16" t="str">
        <f>",""Description"":""" &amp; IF(ISBLANK($G52),"",$G52) &amp; """ "</f>
        <v xml:space="preserve">,"Description":"" </v>
      </c>
      <c r="Q52" s="16" t="str">
        <f t="shared" si="1"/>
        <v xml:space="preserve">,"Country":"USA" </v>
      </c>
      <c r="R52" s="16" t="str">
        <f t="shared" si="2"/>
        <v xml:space="preserve">,"IsPostageStamp":true </v>
      </c>
      <c r="S52" s="16" t="str">
        <f t="shared" si="3"/>
        <v xml:space="preserve">,"ScottNumber":"1932" </v>
      </c>
      <c r="T52" s="16" t="str">
        <f t="shared" si="4"/>
        <v xml:space="preserve">,"AlternateId":"" </v>
      </c>
      <c r="U52" s="16" t="str">
        <f>",""IssueYearStart"":" &amp; TEXT(IF(ISNUMBER($J52)=0,0,$J52),"0")</f>
        <v>,"IssueYearStart":1981</v>
      </c>
      <c r="V52" s="16" t="str">
        <f>",""IssueYearEnd"":" &amp; TEXT(IF(ISNUMBER($K52)=0,0,$K52),"0")</f>
        <v>,"IssueYearEnd":0</v>
      </c>
      <c r="W52" s="16" t="str">
        <f t="shared" si="5"/>
        <v xml:space="preserve">,"FirstDayOfIssue":" " </v>
      </c>
      <c r="X52" s="16" t="str">
        <f t="shared" si="0"/>
        <v xml:space="preserve">,"Perforation":"" </v>
      </c>
      <c r="Y52" s="16" t="str">
        <f>",""IsWatermarked"":" &amp; IF(ISNUMBER(FIND("mk",$G69)) =1,"true","false") &amp; " "</f>
        <v xml:space="preserve">,"IsWatermarked":false </v>
      </c>
      <c r="Z52" s="16" t="str">
        <f t="shared" si="6"/>
        <v xml:space="preserve">,"CatalogImageCode":"" </v>
      </c>
      <c r="AA52" s="16" t="str">
        <f t="shared" si="7"/>
        <v xml:space="preserve">,"Color":"" </v>
      </c>
      <c r="AB52" s="16" t="str">
        <f t="shared" si="8"/>
        <v xml:space="preserve">,"Denomination":"18" </v>
      </c>
      <c r="AD52" s="16" t="str">
        <f t="shared" si="9"/>
        <v>,"ItemInstances":[</v>
      </c>
      <c r="AE52" s="16" t="str">
        <f t="shared" si="10"/>
        <v>{"CollectableType":"HomeCollector.Models.StampBase, HomeCollector, Version=1.0.0.0, Culture=neutral, PublicKeyToken=null"</v>
      </c>
      <c r="AF52" s="16" t="str">
        <f>",""ItemDetails"":""" &amp; IF(ISBLANK($G52)=1,"",$G52) &amp; """ "</f>
        <v xml:space="preserve">,"ItemDetails":"" </v>
      </c>
      <c r="AG52" s="16" t="str">
        <f t="shared" si="11"/>
        <v xml:space="preserve">,"IsFavorite":false </v>
      </c>
      <c r="AH52" s="16" t="str">
        <f t="shared" si="12"/>
        <v xml:space="preserve">,"EstimatedValue":0 </v>
      </c>
      <c r="AI52" s="16" t="str">
        <f t="shared" si="13"/>
        <v xml:space="preserve">,"IsMintCondition":false </v>
      </c>
      <c r="AJ52" s="16" t="str">
        <f t="shared" si="14"/>
        <v xml:space="preserve">,"Condition":"UNDEFINED" </v>
      </c>
      <c r="AK52" s="16" t="str">
        <f xml:space="preserve"> IF($D52+$E52&gt;0,  CONCATENATE($AD52,$AE52,$AF52,$AG52,$AH52,$AI52,$AJ52)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" s="16" t="str">
        <f>CONCATENATE( $N52, $O52, $P52,$Q52,$R52,$S52,$T52,$U52,$V52,$W52,$X52, $Y52,$Z52,$AA52, $AB52) &amp; $AK52</f>
        <v>,{"CollectableType":"HomeCollector.Models.StampBase, HomeCollector, Version=1.0.0.0, Culture=neutral, PublicKeyToken=null","DisplayName":"Zaharias" ,"Description":"" ,"Country":"USA" ,"IsPostageStamp":true ,"ScottNumber":"1932"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" spans="1:38" x14ac:dyDescent="0.25">
      <c r="A53" s="17" t="s">
        <v>210</v>
      </c>
      <c r="B53" s="29" t="s">
        <v>155</v>
      </c>
      <c r="C53" s="19"/>
      <c r="D53" s="31"/>
      <c r="E53" s="32">
        <v>2</v>
      </c>
      <c r="F53" s="42"/>
      <c r="G53" s="38"/>
      <c r="H53" s="19" t="s">
        <v>110</v>
      </c>
      <c r="I53" s="30"/>
      <c r="J53" s="30">
        <v>1981</v>
      </c>
      <c r="K53" s="35"/>
      <c r="L53" s="34">
        <v>0.32</v>
      </c>
      <c r="M53" s="29">
        <v>0.15</v>
      </c>
      <c r="N53" s="28" t="str">
        <f t="shared" si="15"/>
        <v>,{"CollectableType":"HomeCollector.Models.StampBase, HomeCollector, Version=1.0.0.0, Culture=neutral, PublicKeyToken=null"</v>
      </c>
      <c r="O53" s="16" t="str">
        <f>",""DisplayName"":""" &amp; $H53 &amp; """ "</f>
        <v xml:space="preserve">,"DisplayName":"Jones" </v>
      </c>
      <c r="P53" s="16" t="str">
        <f>",""Description"":""" &amp; IF(ISBLANK($G53),"",$G53) &amp; """ "</f>
        <v xml:space="preserve">,"Description":"" </v>
      </c>
      <c r="Q53" s="16" t="str">
        <f t="shared" si="1"/>
        <v xml:space="preserve">,"Country":"USA" </v>
      </c>
      <c r="R53" s="16" t="str">
        <f t="shared" si="2"/>
        <v xml:space="preserve">,"IsPostageStamp":true </v>
      </c>
      <c r="S53" s="16" t="str">
        <f t="shared" si="3"/>
        <v xml:space="preserve">,"ScottNumber":"1933" </v>
      </c>
      <c r="T53" s="16" t="str">
        <f t="shared" si="4"/>
        <v xml:space="preserve">,"AlternateId":"" </v>
      </c>
      <c r="U53" s="16" t="str">
        <f>",""IssueYearStart"":" &amp; TEXT(IF(ISNUMBER($J53)=0,0,$J53),"0")</f>
        <v>,"IssueYearStart":1981</v>
      </c>
      <c r="V53" s="16" t="str">
        <f>",""IssueYearEnd"":" &amp; TEXT(IF(ISNUMBER($K53)=0,0,$K53),"0")</f>
        <v>,"IssueYearEnd":0</v>
      </c>
      <c r="W53" s="16" t="str">
        <f t="shared" si="5"/>
        <v xml:space="preserve">,"FirstDayOfIssue":" " </v>
      </c>
      <c r="X53" s="16" t="str">
        <f t="shared" si="0"/>
        <v xml:space="preserve">,"Perforation":"" </v>
      </c>
      <c r="Y53" s="16" t="str">
        <f>",""IsWatermarked"":" &amp; IF(ISNUMBER(FIND("mk",$G70)) =1,"true","false") &amp; " "</f>
        <v xml:space="preserve">,"IsWatermarked":false </v>
      </c>
      <c r="Z53" s="16" t="str">
        <f t="shared" si="6"/>
        <v xml:space="preserve">,"CatalogImageCode":"" </v>
      </c>
      <c r="AA53" s="16" t="str">
        <f t="shared" si="7"/>
        <v xml:space="preserve">,"Color":"" </v>
      </c>
      <c r="AB53" s="16" t="str">
        <f t="shared" si="8"/>
        <v xml:space="preserve">,"Denomination":"18" </v>
      </c>
      <c r="AD53" s="16" t="str">
        <f t="shared" si="9"/>
        <v>,"ItemInstances":[</v>
      </c>
      <c r="AE53" s="16" t="str">
        <f t="shared" si="10"/>
        <v>{"CollectableType":"HomeCollector.Models.StampBase, HomeCollector, Version=1.0.0.0, Culture=neutral, PublicKeyToken=null"</v>
      </c>
      <c r="AF53" s="16" t="str">
        <f>",""ItemDetails"":""" &amp; IF(ISBLANK($G53)=1,"",$G53) &amp; """ "</f>
        <v xml:space="preserve">,"ItemDetails":"" </v>
      </c>
      <c r="AG53" s="16" t="str">
        <f t="shared" si="11"/>
        <v xml:space="preserve">,"IsFavorite":false </v>
      </c>
      <c r="AH53" s="16" t="str">
        <f t="shared" si="12"/>
        <v xml:space="preserve">,"EstimatedValue":0 </v>
      </c>
      <c r="AI53" s="16" t="str">
        <f t="shared" si="13"/>
        <v xml:space="preserve">,"IsMintCondition":false </v>
      </c>
      <c r="AJ53" s="16" t="str">
        <f t="shared" si="14"/>
        <v xml:space="preserve">,"Condition":"UNDEFINED" </v>
      </c>
      <c r="AK53" s="16" t="str">
        <f xml:space="preserve"> IF($D53+$E53&gt;0,  CONCATENATE($AD53,$AE53,$AF53,$AG53,$AH53,$AI53,$AJ53)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" s="16" t="str">
        <f>CONCATENATE( $N53, $O53, $P53,$Q53,$R53,$S53,$T53,$U53,$V53,$W53,$X53, $Y53,$Z53,$AA53, $AB53) &amp; $AK53</f>
        <v>,{"CollectableType":"HomeCollector.Models.StampBase, HomeCollector, Version=1.0.0.0, Culture=neutral, PublicKeyToken=null","DisplayName":"Jones" ,"Description":"" ,"Country":"USA" ,"IsPostageStamp":true ,"ScottNumber":"1933"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" spans="1:38" x14ac:dyDescent="0.25">
      <c r="A54" s="17" t="s">
        <v>211</v>
      </c>
      <c r="B54" s="29" t="s">
        <v>155</v>
      </c>
      <c r="C54" s="19"/>
      <c r="D54" s="31"/>
      <c r="E54" s="32">
        <v>1</v>
      </c>
      <c r="F54" s="42"/>
      <c r="G54" s="38"/>
      <c r="H54" s="19" t="s">
        <v>57</v>
      </c>
      <c r="I54" s="30"/>
      <c r="J54" s="30">
        <v>1981</v>
      </c>
      <c r="K54" s="35"/>
      <c r="L54" s="34">
        <v>0.32</v>
      </c>
      <c r="M54" s="29">
        <v>0.15</v>
      </c>
      <c r="N54" s="28" t="str">
        <f t="shared" si="15"/>
        <v>,{"CollectableType":"HomeCollector.Models.StampBase, HomeCollector, Version=1.0.0.0, Culture=neutral, PublicKeyToken=null"</v>
      </c>
      <c r="O54" s="16" t="str">
        <f>",""DisplayName"":""" &amp; $H54 &amp; """ "</f>
        <v xml:space="preserve">,"DisplayName":"Remington" </v>
      </c>
      <c r="P54" s="16" t="str">
        <f>",""Description"":""" &amp; IF(ISBLANK($G54),"",$G54) &amp; """ "</f>
        <v xml:space="preserve">,"Description":"" </v>
      </c>
      <c r="Q54" s="16" t="str">
        <f t="shared" si="1"/>
        <v xml:space="preserve">,"Country":"USA" </v>
      </c>
      <c r="R54" s="16" t="str">
        <f t="shared" si="2"/>
        <v xml:space="preserve">,"IsPostageStamp":true </v>
      </c>
      <c r="S54" s="16" t="str">
        <f t="shared" si="3"/>
        <v xml:space="preserve">,"ScottNumber":"1934" </v>
      </c>
      <c r="T54" s="16" t="str">
        <f t="shared" si="4"/>
        <v xml:space="preserve">,"AlternateId":"" </v>
      </c>
      <c r="U54" s="16" t="str">
        <f>",""IssueYearStart"":" &amp; TEXT(IF(ISNUMBER($J54)=0,0,$J54),"0")</f>
        <v>,"IssueYearStart":1981</v>
      </c>
      <c r="V54" s="16" t="str">
        <f>",""IssueYearEnd"":" &amp; TEXT(IF(ISNUMBER($K54)=0,0,$K54),"0")</f>
        <v>,"IssueYearEnd":0</v>
      </c>
      <c r="W54" s="16" t="str">
        <f t="shared" si="5"/>
        <v xml:space="preserve">,"FirstDayOfIssue":" " </v>
      </c>
      <c r="X54" s="16" t="str">
        <f t="shared" si="0"/>
        <v xml:space="preserve">,"Perforation":"" </v>
      </c>
      <c r="Y54" s="16" t="str">
        <f>",""IsWatermarked"":" &amp; IF(ISNUMBER(FIND("mk",$G71)) =1,"true","false") &amp; " "</f>
        <v xml:space="preserve">,"IsWatermarked":false </v>
      </c>
      <c r="Z54" s="16" t="str">
        <f t="shared" si="6"/>
        <v xml:space="preserve">,"CatalogImageCode":"" </v>
      </c>
      <c r="AA54" s="16" t="str">
        <f t="shared" si="7"/>
        <v xml:space="preserve">,"Color":"" </v>
      </c>
      <c r="AB54" s="16" t="str">
        <f t="shared" si="8"/>
        <v xml:space="preserve">,"Denomination":"18" </v>
      </c>
      <c r="AD54" s="16" t="str">
        <f t="shared" si="9"/>
        <v>,"ItemInstances":[</v>
      </c>
      <c r="AE54" s="16" t="str">
        <f t="shared" si="10"/>
        <v>{"CollectableType":"HomeCollector.Models.StampBase, HomeCollector, Version=1.0.0.0, Culture=neutral, PublicKeyToken=null"</v>
      </c>
      <c r="AF54" s="16" t="str">
        <f>",""ItemDetails"":""" &amp; IF(ISBLANK($G54)=1,"",$G54) &amp; """ "</f>
        <v xml:space="preserve">,"ItemDetails":"" </v>
      </c>
      <c r="AG54" s="16" t="str">
        <f t="shared" si="11"/>
        <v xml:space="preserve">,"IsFavorite":false </v>
      </c>
      <c r="AH54" s="16" t="str">
        <f t="shared" si="12"/>
        <v xml:space="preserve">,"EstimatedValue":0 </v>
      </c>
      <c r="AI54" s="16" t="str">
        <f t="shared" si="13"/>
        <v xml:space="preserve">,"IsMintCondition":false </v>
      </c>
      <c r="AJ54" s="16" t="str">
        <f t="shared" si="14"/>
        <v xml:space="preserve">,"Condition":"UNDEFINED" </v>
      </c>
      <c r="AK54" s="16" t="str">
        <f xml:space="preserve"> IF($D54+$E54&gt;0,  CONCATENATE($AD54,$AE54,$AF54,$AG54,$AH54,$AI54,$AJ54)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" s="16" t="str">
        <f>CONCATENATE( $N54, $O54, $P54,$Q54,$R54,$S54,$T54,$U54,$V54,$W54,$X54, $Y54,$Z54,$AA54, $AB54) &amp; $AK54</f>
        <v>,{"CollectableType":"HomeCollector.Models.StampBase, HomeCollector, Version=1.0.0.0, Culture=neutral, PublicKeyToken=null","DisplayName":"Remington" ,"Description":"" ,"Country":"USA" ,"IsPostageStamp":true ,"ScottNumber":"1934"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5" spans="1:38" x14ac:dyDescent="0.25">
      <c r="A55" s="17" t="s">
        <v>212</v>
      </c>
      <c r="B55" s="29" t="s">
        <v>155</v>
      </c>
      <c r="C55" s="19"/>
      <c r="D55" s="31">
        <v>1</v>
      </c>
      <c r="E55" s="32"/>
      <c r="F55" s="42"/>
      <c r="G55" s="38"/>
      <c r="H55" s="19" t="s">
        <v>1011</v>
      </c>
      <c r="I55" s="30"/>
      <c r="J55" s="30">
        <v>1981</v>
      </c>
      <c r="K55" s="35"/>
      <c r="L55" s="34">
        <v>0.32</v>
      </c>
      <c r="M55" s="29">
        <v>0.15</v>
      </c>
      <c r="N55" s="28" t="str">
        <f t="shared" si="15"/>
        <v>,{"CollectableType":"HomeCollector.Models.StampBase, HomeCollector, Version=1.0.0.0, Culture=neutral, PublicKeyToken=null"</v>
      </c>
      <c r="O55" s="16" t="str">
        <f>",""DisplayName"":""" &amp; $H55 &amp; """ "</f>
        <v xml:space="preserve">,"DisplayName":"Hoban" </v>
      </c>
      <c r="P55" s="16" t="str">
        <f>",""Description"":""" &amp; IF(ISBLANK($G55),"",$G55) &amp; """ "</f>
        <v xml:space="preserve">,"Description":"" </v>
      </c>
      <c r="Q55" s="16" t="str">
        <f t="shared" si="1"/>
        <v xml:space="preserve">,"Country":"USA" </v>
      </c>
      <c r="R55" s="16" t="str">
        <f t="shared" si="2"/>
        <v xml:space="preserve">,"IsPostageStamp":true </v>
      </c>
      <c r="S55" s="16" t="str">
        <f t="shared" si="3"/>
        <v xml:space="preserve">,"ScottNumber":"1935" </v>
      </c>
      <c r="T55" s="16" t="str">
        <f t="shared" si="4"/>
        <v xml:space="preserve">,"AlternateId":"" </v>
      </c>
      <c r="U55" s="16" t="str">
        <f>",""IssueYearStart"":" &amp; TEXT(IF(ISNUMBER($J55)=0,0,$J55),"0")</f>
        <v>,"IssueYearStart":1981</v>
      </c>
      <c r="V55" s="16" t="str">
        <f>",""IssueYearEnd"":" &amp; TEXT(IF(ISNUMBER($K55)=0,0,$K55),"0")</f>
        <v>,"IssueYearEnd":0</v>
      </c>
      <c r="W55" s="16" t="str">
        <f t="shared" si="5"/>
        <v xml:space="preserve">,"FirstDayOfIssue":" " </v>
      </c>
      <c r="X55" s="16" t="str">
        <f t="shared" si="0"/>
        <v xml:space="preserve">,"Perforation":"" </v>
      </c>
      <c r="Y55" s="16" t="str">
        <f>",""IsWatermarked"":" &amp; IF(ISNUMBER(FIND("mk",$G72)) =1,"true","false") &amp; " "</f>
        <v xml:space="preserve">,"IsWatermarked":false </v>
      </c>
      <c r="Z55" s="16" t="str">
        <f t="shared" si="6"/>
        <v xml:space="preserve">,"CatalogImageCode":"" </v>
      </c>
      <c r="AA55" s="16" t="str">
        <f t="shared" si="7"/>
        <v xml:space="preserve">,"Color":"" </v>
      </c>
      <c r="AB55" s="16" t="str">
        <f t="shared" si="8"/>
        <v xml:space="preserve">,"Denomination":"18" </v>
      </c>
      <c r="AD55" s="16" t="str">
        <f t="shared" si="9"/>
        <v>,"ItemInstances":[</v>
      </c>
      <c r="AE55" s="16" t="str">
        <f t="shared" si="10"/>
        <v>{"CollectableType":"HomeCollector.Models.StampBase, HomeCollector, Version=1.0.0.0, Culture=neutral, PublicKeyToken=null"</v>
      </c>
      <c r="AF55" s="16" t="str">
        <f>",""ItemDetails"":""" &amp; IF(ISBLANK($G55)=1,"",$G55) &amp; """ "</f>
        <v xml:space="preserve">,"ItemDetails":"" </v>
      </c>
      <c r="AG55" s="16" t="str">
        <f t="shared" si="11"/>
        <v xml:space="preserve">,"IsFavorite":false </v>
      </c>
      <c r="AH55" s="16" t="str">
        <f t="shared" si="12"/>
        <v xml:space="preserve">,"EstimatedValue":0 </v>
      </c>
      <c r="AI55" s="16" t="str">
        <f t="shared" si="13"/>
        <v xml:space="preserve">,"IsMintCondition":true </v>
      </c>
      <c r="AJ55" s="16" t="str">
        <f t="shared" si="14"/>
        <v xml:space="preserve">,"Condition":"UNDEFINED" </v>
      </c>
      <c r="AK55" s="16" t="str">
        <f xml:space="preserve"> IF($D55+$E55&gt;0,  CONCATENATE($AD55,$AE55,$AF55,$AG55,$AH55,$AI55,$AJ55)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" s="16" t="str">
        <f>CONCATENATE( $N55, $O55, $P55,$Q55,$R55,$S55,$T55,$U55,$V55,$W55,$X55, $Y55,$Z55,$AA55, $AB55) &amp; $AK55</f>
        <v>,{"CollectableType":"HomeCollector.Models.StampBase, HomeCollector, Version=1.0.0.0, Culture=neutral, PublicKeyToken=null","DisplayName":"Hoban" ,"Description":"" ,"Country":"USA" ,"IsPostageStamp":true ,"ScottNumber":"1935"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" spans="1:38" x14ac:dyDescent="0.25">
      <c r="A56" s="17" t="s">
        <v>213</v>
      </c>
      <c r="B56" s="29" t="s">
        <v>156</v>
      </c>
      <c r="C56" s="19"/>
      <c r="D56" s="31"/>
      <c r="E56" s="32">
        <v>2</v>
      </c>
      <c r="F56" s="42"/>
      <c r="G56" s="38"/>
      <c r="H56" s="19" t="s">
        <v>1011</v>
      </c>
      <c r="I56" s="30"/>
      <c r="J56" s="30">
        <v>1981</v>
      </c>
      <c r="K56" s="35"/>
      <c r="L56" s="34">
        <v>0.35</v>
      </c>
      <c r="M56" s="29">
        <v>0.15</v>
      </c>
      <c r="N56" s="28" t="str">
        <f t="shared" si="15"/>
        <v>,{"CollectableType":"HomeCollector.Models.StampBase, HomeCollector, Version=1.0.0.0, Culture=neutral, PublicKeyToken=null"</v>
      </c>
      <c r="O56" s="16" t="str">
        <f>",""DisplayName"":""" &amp; $H56 &amp; """ "</f>
        <v xml:space="preserve">,"DisplayName":"Hoban" </v>
      </c>
      <c r="P56" s="16" t="str">
        <f>",""Description"":""" &amp; IF(ISBLANK($G56),"",$G56) &amp; """ "</f>
        <v xml:space="preserve">,"Description":"" </v>
      </c>
      <c r="Q56" s="16" t="str">
        <f t="shared" si="1"/>
        <v xml:space="preserve">,"Country":"USA" </v>
      </c>
      <c r="R56" s="16" t="str">
        <f t="shared" si="2"/>
        <v xml:space="preserve">,"IsPostageStamp":true </v>
      </c>
      <c r="S56" s="16" t="str">
        <f t="shared" si="3"/>
        <v xml:space="preserve">,"ScottNumber":"1936" </v>
      </c>
      <c r="T56" s="16" t="str">
        <f t="shared" si="4"/>
        <v xml:space="preserve">,"AlternateId":"" </v>
      </c>
      <c r="U56" s="16" t="str">
        <f>",""IssueYearStart"":" &amp; TEXT(IF(ISNUMBER($J56)=0,0,$J56),"0")</f>
        <v>,"IssueYearStart":1981</v>
      </c>
      <c r="V56" s="16" t="str">
        <f>",""IssueYearEnd"":" &amp; TEXT(IF(ISNUMBER($K56)=0,0,$K56),"0")</f>
        <v>,"IssueYearEnd":0</v>
      </c>
      <c r="W56" s="16" t="str">
        <f t="shared" si="5"/>
        <v xml:space="preserve">,"FirstDayOfIssue":" " </v>
      </c>
      <c r="X56" s="16" t="str">
        <f t="shared" si="0"/>
        <v xml:space="preserve">,"Perforation":"" </v>
      </c>
      <c r="Y56" s="16" t="str">
        <f>",""IsWatermarked"":" &amp; IF(ISNUMBER(FIND("mk",$G73)) =1,"true","false") &amp; " "</f>
        <v xml:space="preserve">,"IsWatermarked":false </v>
      </c>
      <c r="Z56" s="16" t="str">
        <f t="shared" si="6"/>
        <v xml:space="preserve">,"CatalogImageCode":"" </v>
      </c>
      <c r="AA56" s="16" t="str">
        <f t="shared" si="7"/>
        <v xml:space="preserve">,"Color":"" </v>
      </c>
      <c r="AB56" s="16" t="str">
        <f t="shared" si="8"/>
        <v xml:space="preserve">,"Denomination":"20" </v>
      </c>
      <c r="AD56" s="16" t="str">
        <f t="shared" si="9"/>
        <v>,"ItemInstances":[</v>
      </c>
      <c r="AE56" s="16" t="str">
        <f t="shared" si="10"/>
        <v>{"CollectableType":"HomeCollector.Models.StampBase, HomeCollector, Version=1.0.0.0, Culture=neutral, PublicKeyToken=null"</v>
      </c>
      <c r="AF56" s="16" t="str">
        <f>",""ItemDetails"":""" &amp; IF(ISBLANK($G56)=1,"",$G56) &amp; """ "</f>
        <v xml:space="preserve">,"ItemDetails":"" </v>
      </c>
      <c r="AG56" s="16" t="str">
        <f t="shared" si="11"/>
        <v xml:space="preserve">,"IsFavorite":false </v>
      </c>
      <c r="AH56" s="16" t="str">
        <f t="shared" si="12"/>
        <v xml:space="preserve">,"EstimatedValue":0 </v>
      </c>
      <c r="AI56" s="16" t="str">
        <f t="shared" si="13"/>
        <v xml:space="preserve">,"IsMintCondition":false </v>
      </c>
      <c r="AJ56" s="16" t="str">
        <f t="shared" si="14"/>
        <v xml:space="preserve">,"Condition":"UNDEFINED" </v>
      </c>
      <c r="AK56" s="16" t="str">
        <f xml:space="preserve"> IF($D56+$E56&gt;0,  CONCATENATE($AD56,$AE56,$AF56,$AG56,$AH56,$AI56,$AJ56)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" s="16" t="str">
        <f>CONCATENATE( $N56, $O56, $P56,$Q56,$R56,$S56,$T56,$U56,$V56,$W56,$X56, $Y56,$Z56,$AA56, $AB56) &amp; $AK56</f>
        <v>,{"CollectableType":"HomeCollector.Models.StampBase, HomeCollector, Version=1.0.0.0, Culture=neutral, PublicKeyToken=null","DisplayName":"Hoban" ,"Description":"" ,"Country":"USA" ,"IsPostageStamp":true ,"ScottNumber":"1936"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" spans="1:38" x14ac:dyDescent="0.25">
      <c r="A57" s="17" t="s">
        <v>214</v>
      </c>
      <c r="B57" s="29" t="s">
        <v>155</v>
      </c>
      <c r="C57" s="19"/>
      <c r="D57" s="31"/>
      <c r="E57" s="32">
        <v>1</v>
      </c>
      <c r="F57" s="42"/>
      <c r="G57" s="38"/>
      <c r="H57" s="19" t="s">
        <v>49</v>
      </c>
      <c r="I57" s="30"/>
      <c r="J57" s="30">
        <v>1981</v>
      </c>
      <c r="K57" s="35"/>
      <c r="L57" s="34">
        <v>0.35</v>
      </c>
      <c r="M57" s="29">
        <v>0.15</v>
      </c>
      <c r="N57" s="28" t="str">
        <f t="shared" si="15"/>
        <v>,{"CollectableType":"HomeCollector.Models.StampBase, HomeCollector, Version=1.0.0.0, Culture=neutral, PublicKeyToken=null"</v>
      </c>
      <c r="O57" s="16" t="str">
        <f>",""DisplayName"":""" &amp; $H57 &amp; """ "</f>
        <v xml:space="preserve">,"DisplayName":"Yorktown" </v>
      </c>
      <c r="P57" s="16" t="str">
        <f>",""Description"":""" &amp; IF(ISBLANK($G57),"",$G57) &amp; """ "</f>
        <v xml:space="preserve">,"Description":"" </v>
      </c>
      <c r="Q57" s="16" t="str">
        <f t="shared" si="1"/>
        <v xml:space="preserve">,"Country":"USA" </v>
      </c>
      <c r="R57" s="16" t="str">
        <f t="shared" si="2"/>
        <v xml:space="preserve">,"IsPostageStamp":true </v>
      </c>
      <c r="S57" s="16" t="str">
        <f t="shared" si="3"/>
        <v xml:space="preserve">,"ScottNumber":"1937" </v>
      </c>
      <c r="T57" s="16" t="str">
        <f t="shared" si="4"/>
        <v xml:space="preserve">,"AlternateId":"" </v>
      </c>
      <c r="U57" s="16" t="str">
        <f>",""IssueYearStart"":" &amp; TEXT(IF(ISNUMBER($J57)=0,0,$J57),"0")</f>
        <v>,"IssueYearStart":1981</v>
      </c>
      <c r="V57" s="16" t="str">
        <f>",""IssueYearEnd"":" &amp; TEXT(IF(ISNUMBER($K57)=0,0,$K57),"0")</f>
        <v>,"IssueYearEnd":0</v>
      </c>
      <c r="W57" s="16" t="str">
        <f t="shared" si="5"/>
        <v xml:space="preserve">,"FirstDayOfIssue":" " </v>
      </c>
      <c r="X57" s="16" t="str">
        <f t="shared" si="0"/>
        <v xml:space="preserve">,"Perforation":"" </v>
      </c>
      <c r="Y57" s="16" t="str">
        <f>",""IsWatermarked"":" &amp; IF(ISNUMBER(FIND("mk",$G74)) =1,"true","false") &amp; " "</f>
        <v xml:space="preserve">,"IsWatermarked":false </v>
      </c>
      <c r="Z57" s="16" t="str">
        <f t="shared" si="6"/>
        <v xml:space="preserve">,"CatalogImageCode":"" </v>
      </c>
      <c r="AA57" s="16" t="str">
        <f t="shared" si="7"/>
        <v xml:space="preserve">,"Color":"" </v>
      </c>
      <c r="AB57" s="16" t="str">
        <f t="shared" si="8"/>
        <v xml:space="preserve">,"Denomination":"18" </v>
      </c>
      <c r="AD57" s="16" t="str">
        <f t="shared" si="9"/>
        <v>,"ItemInstances":[</v>
      </c>
      <c r="AE57" s="16" t="str">
        <f t="shared" si="10"/>
        <v>{"CollectableType":"HomeCollector.Models.StampBase, HomeCollector, Version=1.0.0.0, Culture=neutral, PublicKeyToken=null"</v>
      </c>
      <c r="AF57" s="16" t="str">
        <f>",""ItemDetails"":""" &amp; IF(ISBLANK($G57)=1,"",$G57) &amp; """ "</f>
        <v xml:space="preserve">,"ItemDetails":"" </v>
      </c>
      <c r="AG57" s="16" t="str">
        <f t="shared" si="11"/>
        <v xml:space="preserve">,"IsFavorite":false </v>
      </c>
      <c r="AH57" s="16" t="str">
        <f t="shared" si="12"/>
        <v xml:space="preserve">,"EstimatedValue":0 </v>
      </c>
      <c r="AI57" s="16" t="str">
        <f t="shared" si="13"/>
        <v xml:space="preserve">,"IsMintCondition":false </v>
      </c>
      <c r="AJ57" s="16" t="str">
        <f t="shared" si="14"/>
        <v xml:space="preserve">,"Condition":"UNDEFINED" </v>
      </c>
      <c r="AK57" s="16" t="str">
        <f xml:space="preserve"> IF($D57+$E57&gt;0,  CONCATENATE($AD57,$AE57,$AF57,$AG57,$AH57,$AI57,$AJ57)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" s="16" t="str">
        <f>CONCATENATE( $N57, $O57, $P57,$Q57,$R57,$S57,$T57,$U57,$V57,$W57,$X57, $Y57,$Z57,$AA57, $AB57) &amp; $AK57</f>
        <v>,{"CollectableType":"HomeCollector.Models.StampBase, HomeCollector, Version=1.0.0.0, Culture=neutral, PublicKeyToken=null","DisplayName":"Yorktown" ,"Description":"" ,"Country":"USA" ,"IsPostageStamp":true ,"ScottNumber":"1937"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" spans="1:38" x14ac:dyDescent="0.25">
      <c r="A58" s="17" t="s">
        <v>215</v>
      </c>
      <c r="B58" s="29" t="s">
        <v>155</v>
      </c>
      <c r="C58" s="19"/>
      <c r="D58" s="31"/>
      <c r="E58" s="32">
        <v>1</v>
      </c>
      <c r="F58" s="42"/>
      <c r="G58" s="38"/>
      <c r="H58" s="19" t="s">
        <v>101</v>
      </c>
      <c r="I58" s="30"/>
      <c r="J58" s="30">
        <v>1981</v>
      </c>
      <c r="K58" s="35"/>
      <c r="L58" s="34">
        <v>0.35</v>
      </c>
      <c r="M58" s="29">
        <v>0.15</v>
      </c>
      <c r="N58" s="28" t="str">
        <f t="shared" si="15"/>
        <v>,{"CollectableType":"HomeCollector.Models.StampBase, HomeCollector, Version=1.0.0.0, Culture=neutral, PublicKeyToken=null"</v>
      </c>
      <c r="O58" s="16" t="str">
        <f>",""DisplayName"":""" &amp; $H58 &amp; """ "</f>
        <v xml:space="preserve">,"DisplayName":"Virginia" </v>
      </c>
      <c r="P58" s="16" t="str">
        <f>",""Description"":""" &amp; IF(ISBLANK($G58),"",$G58) &amp; """ "</f>
        <v xml:space="preserve">,"Description":"" </v>
      </c>
      <c r="Q58" s="16" t="str">
        <f t="shared" si="1"/>
        <v xml:space="preserve">,"Country":"USA" </v>
      </c>
      <c r="R58" s="16" t="str">
        <f t="shared" si="2"/>
        <v xml:space="preserve">,"IsPostageStamp":true </v>
      </c>
      <c r="S58" s="16" t="str">
        <f t="shared" si="3"/>
        <v xml:space="preserve">,"ScottNumber":"1938" </v>
      </c>
      <c r="T58" s="16" t="str">
        <f t="shared" si="4"/>
        <v xml:space="preserve">,"AlternateId":"" </v>
      </c>
      <c r="U58" s="16" t="str">
        <f>",""IssueYearStart"":" &amp; TEXT(IF(ISNUMBER($J58)=0,0,$J58),"0")</f>
        <v>,"IssueYearStart":1981</v>
      </c>
      <c r="V58" s="16" t="str">
        <f>",""IssueYearEnd"":" &amp; TEXT(IF(ISNUMBER($K58)=0,0,$K58),"0")</f>
        <v>,"IssueYearEnd":0</v>
      </c>
      <c r="W58" s="16" t="str">
        <f t="shared" si="5"/>
        <v xml:space="preserve">,"FirstDayOfIssue":" " </v>
      </c>
      <c r="X58" s="16" t="str">
        <f t="shared" si="0"/>
        <v xml:space="preserve">,"Perforation":"" </v>
      </c>
      <c r="Y58" s="16" t="str">
        <f>",""IsWatermarked"":" &amp; IF(ISNUMBER(FIND("mk",$G75)) =1,"true","false") &amp; " "</f>
        <v xml:space="preserve">,"IsWatermarked":false </v>
      </c>
      <c r="Z58" s="16" t="str">
        <f t="shared" si="6"/>
        <v xml:space="preserve">,"CatalogImageCode":"" </v>
      </c>
      <c r="AA58" s="16" t="str">
        <f t="shared" si="7"/>
        <v xml:space="preserve">,"Color":"" </v>
      </c>
      <c r="AB58" s="16" t="str">
        <f t="shared" si="8"/>
        <v xml:space="preserve">,"Denomination":"18" </v>
      </c>
      <c r="AD58" s="16" t="str">
        <f t="shared" si="9"/>
        <v>,"ItemInstances":[</v>
      </c>
      <c r="AE58" s="16" t="str">
        <f t="shared" si="10"/>
        <v>{"CollectableType":"HomeCollector.Models.StampBase, HomeCollector, Version=1.0.0.0, Culture=neutral, PublicKeyToken=null"</v>
      </c>
      <c r="AF58" s="16" t="str">
        <f>",""ItemDetails"":""" &amp; IF(ISBLANK($G58)=1,"",$G58) &amp; """ "</f>
        <v xml:space="preserve">,"ItemDetails":"" </v>
      </c>
      <c r="AG58" s="16" t="str">
        <f t="shared" si="11"/>
        <v xml:space="preserve">,"IsFavorite":false </v>
      </c>
      <c r="AH58" s="16" t="str">
        <f t="shared" si="12"/>
        <v xml:space="preserve">,"EstimatedValue":0 </v>
      </c>
      <c r="AI58" s="16" t="str">
        <f t="shared" si="13"/>
        <v xml:space="preserve">,"IsMintCondition":false </v>
      </c>
      <c r="AJ58" s="16" t="str">
        <f t="shared" si="14"/>
        <v xml:space="preserve">,"Condition":"UNDEFINED" </v>
      </c>
      <c r="AK58" s="16" t="str">
        <f xml:space="preserve"> IF($D58+$E58&gt;0,  CONCATENATE($AD58,$AE58,$AF58,$AG58,$AH58,$AI58,$AJ58)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" s="16" t="str">
        <f>CONCATENATE( $N58, $O58, $P58,$Q58,$R58,$S58,$T58,$U58,$V58,$W58,$X58, $Y58,$Z58,$AA58, $AB58) &amp; $AK58</f>
        <v>,{"CollectableType":"HomeCollector.Models.StampBase, HomeCollector, Version=1.0.0.0, Culture=neutral, PublicKeyToken=null","DisplayName":"Virginia" ,"Description":"" ,"Country":"USA" ,"IsPostageStamp":true ,"ScottNumber":"1938" ,"AlternateId":"" ,"IssueYearStart":1981,"IssueYearEnd":0,"FirstDayOfIssue":" " ,"Perforation":""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" spans="1:38" x14ac:dyDescent="0.25">
      <c r="A59" s="34" t="s">
        <v>216</v>
      </c>
      <c r="B59" s="29" t="s">
        <v>155</v>
      </c>
      <c r="C59" s="19"/>
      <c r="D59" s="31"/>
      <c r="E59" s="32"/>
      <c r="F59" s="42"/>
      <c r="G59" s="38" t="s">
        <v>36</v>
      </c>
      <c r="H59" s="19" t="s">
        <v>1012</v>
      </c>
      <c r="I59" s="29">
        <v>1861</v>
      </c>
      <c r="J59" s="29">
        <v>1981</v>
      </c>
      <c r="K59" s="33"/>
      <c r="L59" s="34">
        <v>0.7</v>
      </c>
      <c r="M59" s="29">
        <v>0.15</v>
      </c>
      <c r="N59" s="28" t="str">
        <f t="shared" si="15"/>
        <v>,{"CollectableType":"HomeCollector.Models.StampBase, HomeCollector, Version=1.0.0.0, Culture=neutral, PublicKeyToken=null"</v>
      </c>
      <c r="O59" s="16" t="str">
        <f>",""DisplayName"":""" &amp; $H59 &amp; """ "</f>
        <v xml:space="preserve">,"DisplayName":"Yorktown-Virginia" </v>
      </c>
      <c r="P59" s="16" t="str">
        <f>",""Description"":""" &amp; IF(ISBLANK($G59),"",$G59) &amp; """ "</f>
        <v xml:space="preserve">,"Description":"pair" </v>
      </c>
      <c r="Q59" s="16" t="str">
        <f t="shared" si="1"/>
        <v xml:space="preserve">,"Country":"USA" </v>
      </c>
      <c r="R59" s="16" t="str">
        <f t="shared" si="2"/>
        <v xml:space="preserve">,"IsPostageStamp":true </v>
      </c>
      <c r="S59" s="16" t="str">
        <f t="shared" si="3"/>
        <v xml:space="preserve">,"ScottNumber":"1938a" </v>
      </c>
      <c r="T59" s="16" t="str">
        <f t="shared" si="4"/>
        <v xml:space="preserve">,"AlternateId":"" </v>
      </c>
      <c r="U59" s="16" t="str">
        <f>",""IssueYearStart"":" &amp; TEXT(IF(ISNUMBER($J59)=0,0,$J59),"0")</f>
        <v>,"IssueYearStart":1981</v>
      </c>
      <c r="V59" s="16" t="str">
        <f>",""IssueYearEnd"":" &amp; TEXT(IF(ISNUMBER($K59)=0,0,$K59),"0")</f>
        <v>,"IssueYearEnd":0</v>
      </c>
      <c r="W59" s="16" t="str">
        <f t="shared" si="5"/>
        <v xml:space="preserve">,"FirstDayOfIssue":" " </v>
      </c>
      <c r="X59" s="16" t="str">
        <f t="shared" si="0"/>
        <v xml:space="preserve">,"Perforation":"" </v>
      </c>
      <c r="Y59" s="16" t="str">
        <f>",""IsWatermarked"":" &amp; IF(ISNUMBER(FIND("mk",$G76)) =1,"true","false") &amp; " "</f>
        <v xml:space="preserve">,"IsWatermarked":false </v>
      </c>
      <c r="Z59" s="16" t="str">
        <f t="shared" si="6"/>
        <v xml:space="preserve">,"CatalogImageCode":"" </v>
      </c>
      <c r="AA59" s="16" t="str">
        <f t="shared" si="7"/>
        <v xml:space="preserve">,"Color":"" </v>
      </c>
      <c r="AB59" s="16" t="str">
        <f t="shared" si="8"/>
        <v xml:space="preserve">,"Denomination":"18" </v>
      </c>
      <c r="AD59" s="16" t="str">
        <f t="shared" si="9"/>
        <v/>
      </c>
      <c r="AE59" s="16" t="str">
        <f t="shared" si="10"/>
        <v>{"CollectableType":"HomeCollector.Models.StampBase, HomeCollector, Version=1.0.0.0, Culture=neutral, PublicKeyToken=null"</v>
      </c>
      <c r="AF59" s="16" t="str">
        <f>",""ItemDetails"":""" &amp; IF(ISBLANK($G59)=1,"",$G59) &amp; """ "</f>
        <v xml:space="preserve">,"ItemDetails":"pair" </v>
      </c>
      <c r="AG59" s="16" t="str">
        <f t="shared" si="11"/>
        <v xml:space="preserve">,"IsFavorite":false </v>
      </c>
      <c r="AH59" s="16" t="str">
        <f t="shared" si="12"/>
        <v xml:space="preserve">,"EstimatedValue":0 </v>
      </c>
      <c r="AI59" s="16" t="str">
        <f t="shared" si="13"/>
        <v xml:space="preserve">,"IsMintCondition":false </v>
      </c>
      <c r="AJ59" s="16" t="str">
        <f t="shared" si="14"/>
        <v xml:space="preserve">,"Condition":"UNDEFINED" </v>
      </c>
      <c r="AK59" s="16" t="str">
        <f xml:space="preserve"> IF($D59+$E59&gt;0,  CONCATENATE($AD59,$AE59,$AF59,$AG59,$AH59,$AI59,$AJ59) &amp; "} ]}","}")</f>
        <v>}</v>
      </c>
      <c r="AL59" s="16" t="str">
        <f>CONCATENATE( $N59, $O59, $P59,$Q59,$R59,$S59,$T59,$U59,$V59,$W59,$X59, $Y59,$Z59,$AA59, $AB59) &amp; $AK59</f>
        <v>,{"CollectableType":"HomeCollector.Models.StampBase, HomeCollector, Version=1.0.0.0, Culture=neutral, PublicKeyToken=null","DisplayName":"Yorktown-Virginia" ,"Description":"pair" ,"Country":"USA" ,"IsPostageStamp":true ,"ScottNumber":"1938a" ,"AlternateId":"" ,"IssueYearStart":1981,"IssueYearEnd":0,"FirstDayOfIssue":" " ,"Perforation":"" ,"IsWatermarked":false ,"CatalogImageCode":"" ,"Color":"" ,"Denomination":"18" }</v>
      </c>
    </row>
    <row r="60" spans="1:38" x14ac:dyDescent="0.25">
      <c r="A60" s="17" t="s">
        <v>217</v>
      </c>
      <c r="B60" s="29" t="s">
        <v>156</v>
      </c>
      <c r="C60" s="30"/>
      <c r="D60" s="31"/>
      <c r="E60" s="32">
        <v>2</v>
      </c>
      <c r="F60" s="42"/>
      <c r="G60" s="38"/>
      <c r="H60" s="19" t="s">
        <v>90</v>
      </c>
      <c r="I60" s="29">
        <v>1861</v>
      </c>
      <c r="J60" s="29">
        <v>1981</v>
      </c>
      <c r="K60" s="33"/>
      <c r="L60" s="34">
        <v>0.38</v>
      </c>
      <c r="M60" s="29">
        <v>0.15</v>
      </c>
      <c r="N60" s="28" t="str">
        <f t="shared" si="15"/>
        <v>,{"CollectableType":"HomeCollector.Models.StampBase, HomeCollector, Version=1.0.0.0, Culture=neutral, PublicKeyToken=null"</v>
      </c>
      <c r="O60" s="16" t="str">
        <f>",""DisplayName"":""" &amp; $H60 &amp; """ "</f>
        <v xml:space="preserve">,"DisplayName":"Madonna" </v>
      </c>
      <c r="P60" s="16" t="str">
        <f>",""Description"":""" &amp; IF(ISBLANK($G60),"",$G60) &amp; """ "</f>
        <v xml:space="preserve">,"Description":"" </v>
      </c>
      <c r="Q60" s="16" t="str">
        <f t="shared" si="1"/>
        <v xml:space="preserve">,"Country":"USA" </v>
      </c>
      <c r="R60" s="16" t="str">
        <f t="shared" si="2"/>
        <v xml:space="preserve">,"IsPostageStamp":true </v>
      </c>
      <c r="S60" s="16" t="str">
        <f t="shared" si="3"/>
        <v xml:space="preserve">,"ScottNumber":"1939" </v>
      </c>
      <c r="T60" s="16" t="str">
        <f t="shared" si="4"/>
        <v xml:space="preserve">,"AlternateId":"" </v>
      </c>
      <c r="U60" s="16" t="str">
        <f>",""IssueYearStart"":" &amp; TEXT(IF(ISNUMBER($J60)=0,0,$J60),"0")</f>
        <v>,"IssueYearStart":1981</v>
      </c>
      <c r="V60" s="16" t="str">
        <f>",""IssueYearEnd"":" &amp; TEXT(IF(ISNUMBER($K60)=0,0,$K60),"0")</f>
        <v>,"IssueYearEnd":0</v>
      </c>
      <c r="W60" s="16" t="str">
        <f t="shared" si="5"/>
        <v xml:space="preserve">,"FirstDayOfIssue":" " </v>
      </c>
      <c r="X60" s="16" t="str">
        <f t="shared" si="0"/>
        <v xml:space="preserve">,"Perforation":"" </v>
      </c>
      <c r="Y60" s="16" t="str">
        <f>",""IsWatermarked"":" &amp; IF(ISNUMBER(FIND("mk",$G77)) =1,"true","false") &amp; " "</f>
        <v xml:space="preserve">,"IsWatermarked":false </v>
      </c>
      <c r="Z60" s="16" t="str">
        <f t="shared" si="6"/>
        <v xml:space="preserve">,"CatalogImageCode":"" </v>
      </c>
      <c r="AA60" s="16" t="str">
        <f t="shared" si="7"/>
        <v xml:space="preserve">,"Color":"" </v>
      </c>
      <c r="AB60" s="16" t="str">
        <f t="shared" si="8"/>
        <v xml:space="preserve">,"Denomination":"20" </v>
      </c>
      <c r="AD60" s="16" t="str">
        <f t="shared" si="9"/>
        <v>,"ItemInstances":[</v>
      </c>
      <c r="AE60" s="16" t="str">
        <f t="shared" si="10"/>
        <v>{"CollectableType":"HomeCollector.Models.StampBase, HomeCollector, Version=1.0.0.0, Culture=neutral, PublicKeyToken=null"</v>
      </c>
      <c r="AF60" s="16" t="str">
        <f>",""ItemDetails"":""" &amp; IF(ISBLANK($G60)=1,"",$G60) &amp; """ "</f>
        <v xml:space="preserve">,"ItemDetails":"" </v>
      </c>
      <c r="AG60" s="16" t="str">
        <f t="shared" si="11"/>
        <v xml:space="preserve">,"IsFavorite":false </v>
      </c>
      <c r="AH60" s="16" t="str">
        <f t="shared" si="12"/>
        <v xml:space="preserve">,"EstimatedValue":0 </v>
      </c>
      <c r="AI60" s="16" t="str">
        <f t="shared" si="13"/>
        <v xml:space="preserve">,"IsMintCondition":false </v>
      </c>
      <c r="AJ60" s="16" t="str">
        <f t="shared" si="14"/>
        <v xml:space="preserve">,"Condition":"UNDEFINED" </v>
      </c>
      <c r="AK60" s="16" t="str">
        <f xml:space="preserve"> IF($D60+$E60&gt;0,  CONCATENATE($AD60,$AE60,$AF60,$AG60,$AH60,$AI60,$AJ60)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" s="16" t="str">
        <f>CONCATENATE( $N60, $O60, $P60,$Q60,$R60,$S60,$T60,$U60,$V60,$W60,$X60, $Y60,$Z60,$AA60, $AB60) &amp; $AK60</f>
        <v>,{"CollectableType":"HomeCollector.Models.StampBase, HomeCollector, Version=1.0.0.0, Culture=neutral, PublicKeyToken=null","DisplayName":"Madonna" ,"Description":"" ,"Country":"USA" ,"IsPostageStamp":true ,"ScottNumber":"1939"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" spans="1:38" x14ac:dyDescent="0.25">
      <c r="A61" s="17" t="s">
        <v>218</v>
      </c>
      <c r="B61" s="29" t="s">
        <v>156</v>
      </c>
      <c r="C61" s="30"/>
      <c r="D61" s="31"/>
      <c r="E61" s="32">
        <v>2</v>
      </c>
      <c r="F61" s="42"/>
      <c r="G61" s="38"/>
      <c r="H61" s="19" t="s">
        <v>1013</v>
      </c>
      <c r="I61" s="29">
        <v>1861</v>
      </c>
      <c r="J61" s="29">
        <v>1981</v>
      </c>
      <c r="K61" s="33"/>
      <c r="L61" s="34">
        <v>0.38</v>
      </c>
      <c r="M61" s="29">
        <v>0.15</v>
      </c>
      <c r="N61" s="28" t="str">
        <f t="shared" si="15"/>
        <v>,{"CollectableType":"HomeCollector.Models.StampBase, HomeCollector, Version=1.0.0.0, Culture=neutral, PublicKeyToken=null"</v>
      </c>
      <c r="O61" s="16" t="str">
        <f>",""DisplayName"":""" &amp; $H61 &amp; """ "</f>
        <v xml:space="preserve">,"DisplayName":"Teddy Bear" </v>
      </c>
      <c r="P61" s="16" t="str">
        <f>",""Description"":""" &amp; IF(ISBLANK($G61),"",$G61) &amp; """ "</f>
        <v xml:space="preserve">,"Description":"" </v>
      </c>
      <c r="Q61" s="16" t="str">
        <f t="shared" si="1"/>
        <v xml:space="preserve">,"Country":"USA" </v>
      </c>
      <c r="R61" s="16" t="str">
        <f t="shared" si="2"/>
        <v xml:space="preserve">,"IsPostageStamp":true </v>
      </c>
      <c r="S61" s="16" t="str">
        <f t="shared" si="3"/>
        <v xml:space="preserve">,"ScottNumber":"1940" </v>
      </c>
      <c r="T61" s="16" t="str">
        <f t="shared" si="4"/>
        <v xml:space="preserve">,"AlternateId":"" </v>
      </c>
      <c r="U61" s="16" t="str">
        <f>",""IssueYearStart"":" &amp; TEXT(IF(ISNUMBER($J61)=0,0,$J61),"0")</f>
        <v>,"IssueYearStart":1981</v>
      </c>
      <c r="V61" s="16" t="str">
        <f>",""IssueYearEnd"":" &amp; TEXT(IF(ISNUMBER($K61)=0,0,$K61),"0")</f>
        <v>,"IssueYearEnd":0</v>
      </c>
      <c r="W61" s="16" t="str">
        <f t="shared" si="5"/>
        <v xml:space="preserve">,"FirstDayOfIssue":" " </v>
      </c>
      <c r="X61" s="16" t="str">
        <f t="shared" si="0"/>
        <v xml:space="preserve">,"Perforation":"" </v>
      </c>
      <c r="Y61" s="16" t="str">
        <f>",""IsWatermarked"":" &amp; IF(ISNUMBER(FIND("mk",$G78)) =1,"true","false") &amp; " "</f>
        <v xml:space="preserve">,"IsWatermarked":false </v>
      </c>
      <c r="Z61" s="16" t="str">
        <f t="shared" si="6"/>
        <v xml:space="preserve">,"CatalogImageCode":"" </v>
      </c>
      <c r="AA61" s="16" t="str">
        <f t="shared" si="7"/>
        <v xml:space="preserve">,"Color":"" </v>
      </c>
      <c r="AB61" s="16" t="str">
        <f t="shared" si="8"/>
        <v xml:space="preserve">,"Denomination":"20" </v>
      </c>
      <c r="AD61" s="16" t="str">
        <f t="shared" si="9"/>
        <v>,"ItemInstances":[</v>
      </c>
      <c r="AE61" s="16" t="str">
        <f t="shared" si="10"/>
        <v>{"CollectableType":"HomeCollector.Models.StampBase, HomeCollector, Version=1.0.0.0, Culture=neutral, PublicKeyToken=null"</v>
      </c>
      <c r="AF61" s="16" t="str">
        <f>",""ItemDetails"":""" &amp; IF(ISBLANK($G61)=1,"",$G61) &amp; """ "</f>
        <v xml:space="preserve">,"ItemDetails":"" </v>
      </c>
      <c r="AG61" s="16" t="str">
        <f t="shared" si="11"/>
        <v xml:space="preserve">,"IsFavorite":false </v>
      </c>
      <c r="AH61" s="16" t="str">
        <f t="shared" si="12"/>
        <v xml:space="preserve">,"EstimatedValue":0 </v>
      </c>
      <c r="AI61" s="16" t="str">
        <f t="shared" si="13"/>
        <v xml:space="preserve">,"IsMintCondition":false </v>
      </c>
      <c r="AJ61" s="16" t="str">
        <f t="shared" si="14"/>
        <v xml:space="preserve">,"Condition":"UNDEFINED" </v>
      </c>
      <c r="AK61" s="16" t="str">
        <f xml:space="preserve"> IF($D61+$E61&gt;0,  CONCATENATE($AD61,$AE61,$AF61,$AG61,$AH61,$AI61,$AJ61)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" s="16" t="str">
        <f>CONCATENATE( $N61, $O61, $P61,$Q61,$R61,$S61,$T61,$U61,$V61,$W61,$X61, $Y61,$Z61,$AA61, $AB61) &amp; $AK61</f>
        <v>,{"CollectableType":"HomeCollector.Models.StampBase, HomeCollector, Version=1.0.0.0, Culture=neutral, PublicKeyToken=null","DisplayName":"Teddy Bear" ,"Description":"" ,"Country":"USA" ,"IsPostageStamp":true ,"ScottNumber":"1940"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" spans="1:38" x14ac:dyDescent="0.25">
      <c r="A62" s="17" t="s">
        <v>219</v>
      </c>
      <c r="B62" s="29" t="s">
        <v>156</v>
      </c>
      <c r="C62" s="30"/>
      <c r="D62" s="31"/>
      <c r="E62" s="32">
        <v>2</v>
      </c>
      <c r="F62" s="42"/>
      <c r="G62" s="38"/>
      <c r="H62" s="19" t="s">
        <v>1014</v>
      </c>
      <c r="I62" s="29">
        <v>1861</v>
      </c>
      <c r="J62" s="29">
        <v>1981</v>
      </c>
      <c r="K62" s="33"/>
      <c r="L62" s="34">
        <v>0.38</v>
      </c>
      <c r="M62" s="29">
        <v>0.15</v>
      </c>
      <c r="N62" s="28" t="str">
        <f t="shared" si="15"/>
        <v>,{"CollectableType":"HomeCollector.Models.StampBase, HomeCollector, Version=1.0.0.0, Culture=neutral, PublicKeyToken=null"</v>
      </c>
      <c r="O62" s="16" t="str">
        <f>",""DisplayName"":""" &amp; $H62 &amp; """ "</f>
        <v xml:space="preserve">,"DisplayName":"Hanson" </v>
      </c>
      <c r="P62" s="16" t="str">
        <f>",""Description"":""" &amp; IF(ISBLANK($G62),"",$G62) &amp; """ "</f>
        <v xml:space="preserve">,"Description":"" </v>
      </c>
      <c r="Q62" s="16" t="str">
        <f t="shared" si="1"/>
        <v xml:space="preserve">,"Country":"USA" </v>
      </c>
      <c r="R62" s="16" t="str">
        <f t="shared" si="2"/>
        <v xml:space="preserve">,"IsPostageStamp":true </v>
      </c>
      <c r="S62" s="16" t="str">
        <f t="shared" si="3"/>
        <v xml:space="preserve">,"ScottNumber":"1941" </v>
      </c>
      <c r="T62" s="16" t="str">
        <f t="shared" si="4"/>
        <v xml:space="preserve">,"AlternateId":"" </v>
      </c>
      <c r="U62" s="16" t="str">
        <f>",""IssueYearStart"":" &amp; TEXT(IF(ISNUMBER($J62)=0,0,$J62),"0")</f>
        <v>,"IssueYearStart":1981</v>
      </c>
      <c r="V62" s="16" t="str">
        <f>",""IssueYearEnd"":" &amp; TEXT(IF(ISNUMBER($K62)=0,0,$K62),"0")</f>
        <v>,"IssueYearEnd":0</v>
      </c>
      <c r="W62" s="16" t="str">
        <f t="shared" si="5"/>
        <v xml:space="preserve">,"FirstDayOfIssue":" " </v>
      </c>
      <c r="X62" s="16" t="str">
        <f t="shared" si="0"/>
        <v xml:space="preserve">,"Perforation":"" </v>
      </c>
      <c r="Y62" s="16" t="str">
        <f>",""IsWatermarked"":" &amp; IF(ISNUMBER(FIND("mk",$G79)) =1,"true","false") &amp; " "</f>
        <v xml:space="preserve">,"IsWatermarked":false </v>
      </c>
      <c r="Z62" s="16" t="str">
        <f t="shared" si="6"/>
        <v xml:space="preserve">,"CatalogImageCode":"" </v>
      </c>
      <c r="AA62" s="16" t="str">
        <f t="shared" si="7"/>
        <v xml:space="preserve">,"Color":"" </v>
      </c>
      <c r="AB62" s="16" t="str">
        <f t="shared" si="8"/>
        <v xml:space="preserve">,"Denomination":"20" </v>
      </c>
      <c r="AD62" s="16" t="str">
        <f t="shared" si="9"/>
        <v>,"ItemInstances":[</v>
      </c>
      <c r="AE62" s="16" t="str">
        <f t="shared" si="10"/>
        <v>{"CollectableType":"HomeCollector.Models.StampBase, HomeCollector, Version=1.0.0.0, Culture=neutral, PublicKeyToken=null"</v>
      </c>
      <c r="AF62" s="16" t="str">
        <f>",""ItemDetails"":""" &amp; IF(ISBLANK($G62)=1,"",$G62) &amp; """ "</f>
        <v xml:space="preserve">,"ItemDetails":"" </v>
      </c>
      <c r="AG62" s="16" t="str">
        <f t="shared" si="11"/>
        <v xml:space="preserve">,"IsFavorite":false </v>
      </c>
      <c r="AH62" s="16" t="str">
        <f t="shared" si="12"/>
        <v xml:space="preserve">,"EstimatedValue":0 </v>
      </c>
      <c r="AI62" s="16" t="str">
        <f t="shared" si="13"/>
        <v xml:space="preserve">,"IsMintCondition":false </v>
      </c>
      <c r="AJ62" s="16" t="str">
        <f t="shared" si="14"/>
        <v xml:space="preserve">,"Condition":"UNDEFINED" </v>
      </c>
      <c r="AK62" s="16" t="str">
        <f xml:space="preserve"> IF($D62+$E62&gt;0,  CONCATENATE($AD62,$AE62,$AF62,$AG62,$AH62,$AI62,$AJ62)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" s="16" t="str">
        <f>CONCATENATE( $N62, $O62, $P62,$Q62,$R62,$S62,$T62,$U62,$V62,$W62,$X62, $Y62,$Z62,$AA62, $AB62) &amp; $AK62</f>
        <v>,{"CollectableType":"HomeCollector.Models.StampBase, HomeCollector, Version=1.0.0.0, Culture=neutral, PublicKeyToken=null","DisplayName":"Hanson" ,"Description":"" ,"Country":"USA" ,"IsPostageStamp":true ,"ScottNumber":"1941"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" spans="1:38" x14ac:dyDescent="0.25">
      <c r="A63" s="17" t="s">
        <v>220</v>
      </c>
      <c r="B63" s="29" t="s">
        <v>156</v>
      </c>
      <c r="C63" s="30"/>
      <c r="D63" s="31"/>
      <c r="E63" s="32">
        <v>2</v>
      </c>
      <c r="F63" s="42"/>
      <c r="G63" s="38"/>
      <c r="H63" s="19" t="s">
        <v>1015</v>
      </c>
      <c r="I63" s="29">
        <v>1861</v>
      </c>
      <c r="J63" s="29">
        <v>1981</v>
      </c>
      <c r="K63" s="33"/>
      <c r="L63" s="34">
        <v>0.35</v>
      </c>
      <c r="M63" s="29">
        <v>0.15</v>
      </c>
      <c r="N63" s="28" t="str">
        <f t="shared" si="15"/>
        <v>,{"CollectableType":"HomeCollector.Models.StampBase, HomeCollector, Version=1.0.0.0, Culture=neutral, PublicKeyToken=null"</v>
      </c>
      <c r="O63" s="16" t="str">
        <f>",""DisplayName"":""" &amp; $H63 &amp; """ "</f>
        <v xml:space="preserve">,"DisplayName":"Desert Plants" </v>
      </c>
      <c r="P63" s="16" t="str">
        <f>",""Description"":""" &amp; IF(ISBLANK($G63),"",$G63) &amp; """ "</f>
        <v xml:space="preserve">,"Description":"" </v>
      </c>
      <c r="Q63" s="16" t="str">
        <f t="shared" si="1"/>
        <v xml:space="preserve">,"Country":"USA" </v>
      </c>
      <c r="R63" s="16" t="str">
        <f t="shared" si="2"/>
        <v xml:space="preserve">,"IsPostageStamp":true </v>
      </c>
      <c r="S63" s="16" t="str">
        <f t="shared" si="3"/>
        <v xml:space="preserve">,"ScottNumber":"1942" </v>
      </c>
      <c r="T63" s="16" t="str">
        <f t="shared" si="4"/>
        <v xml:space="preserve">,"AlternateId":"" </v>
      </c>
      <c r="U63" s="16" t="str">
        <f>",""IssueYearStart"":" &amp; TEXT(IF(ISNUMBER($J63)=0,0,$J63),"0")</f>
        <v>,"IssueYearStart":1981</v>
      </c>
      <c r="V63" s="16" t="str">
        <f>",""IssueYearEnd"":" &amp; TEXT(IF(ISNUMBER($K63)=0,0,$K63),"0")</f>
        <v>,"IssueYearEnd":0</v>
      </c>
      <c r="W63" s="16" t="str">
        <f t="shared" si="5"/>
        <v xml:space="preserve">,"FirstDayOfIssue":" " </v>
      </c>
      <c r="X63" s="16" t="str">
        <f t="shared" si="0"/>
        <v xml:space="preserve">,"Perforation":"" </v>
      </c>
      <c r="Y63" s="16" t="str">
        <f>",""IsWatermarked"":" &amp; IF(ISNUMBER(FIND("mk",$G80)) =1,"true","false") &amp; " "</f>
        <v xml:space="preserve">,"IsWatermarked":false </v>
      </c>
      <c r="Z63" s="16" t="str">
        <f t="shared" si="6"/>
        <v xml:space="preserve">,"CatalogImageCode":"" </v>
      </c>
      <c r="AA63" s="16" t="str">
        <f t="shared" si="7"/>
        <v xml:space="preserve">,"Color":"" </v>
      </c>
      <c r="AB63" s="16" t="str">
        <f t="shared" si="8"/>
        <v xml:space="preserve">,"Denomination":"20" </v>
      </c>
      <c r="AD63" s="16" t="str">
        <f t="shared" si="9"/>
        <v>,"ItemInstances":[</v>
      </c>
      <c r="AE63" s="16" t="str">
        <f t="shared" si="10"/>
        <v>{"CollectableType":"HomeCollector.Models.StampBase, HomeCollector, Version=1.0.0.0, Culture=neutral, PublicKeyToken=null"</v>
      </c>
      <c r="AF63" s="16" t="str">
        <f>",""ItemDetails"":""" &amp; IF(ISBLANK($G63)=1,"",$G63) &amp; """ "</f>
        <v xml:space="preserve">,"ItemDetails":"" </v>
      </c>
      <c r="AG63" s="16" t="str">
        <f t="shared" si="11"/>
        <v xml:space="preserve">,"IsFavorite":false </v>
      </c>
      <c r="AH63" s="16" t="str">
        <f t="shared" si="12"/>
        <v xml:space="preserve">,"EstimatedValue":0 </v>
      </c>
      <c r="AI63" s="16" t="str">
        <f t="shared" si="13"/>
        <v xml:space="preserve">,"IsMintCondition":false </v>
      </c>
      <c r="AJ63" s="16" t="str">
        <f t="shared" si="14"/>
        <v xml:space="preserve">,"Condition":"UNDEFINED" </v>
      </c>
      <c r="AK63" s="16" t="str">
        <f xml:space="preserve"> IF($D63+$E63&gt;0,  CONCATENATE($AD63,$AE63,$AF63,$AG63,$AH63,$AI63,$AJ63)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" s="16" t="str">
        <f>CONCATENATE( $N63, $O63, $P63,$Q63,$R63,$S63,$T63,$U63,$V63,$W63,$X63, $Y63,$Z63,$AA63, $AB63) &amp; $AK63</f>
        <v>,{"CollectableType":"HomeCollector.Models.StampBase, HomeCollector, Version=1.0.0.0, Culture=neutral, PublicKeyToken=null","DisplayName":"Desert Plants" ,"Description":"" ,"Country":"USA" ,"IsPostageStamp":true ,"ScottNumber":"1942"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" spans="1:38" x14ac:dyDescent="0.25">
      <c r="A64" s="17" t="s">
        <v>221</v>
      </c>
      <c r="B64" s="29" t="s">
        <v>156</v>
      </c>
      <c r="C64" s="30"/>
      <c r="D64" s="31"/>
      <c r="E64" s="32">
        <v>1</v>
      </c>
      <c r="F64" s="42"/>
      <c r="G64" s="38"/>
      <c r="H64" s="19" t="s">
        <v>1015</v>
      </c>
      <c r="I64" s="29">
        <v>1861</v>
      </c>
      <c r="J64" s="29">
        <v>1981</v>
      </c>
      <c r="K64" s="33"/>
      <c r="L64" s="34">
        <v>0.35</v>
      </c>
      <c r="M64" s="29">
        <v>0.15</v>
      </c>
      <c r="N64" s="28" t="str">
        <f t="shared" si="15"/>
        <v>,{"CollectableType":"HomeCollector.Models.StampBase, HomeCollector, Version=1.0.0.0, Culture=neutral, PublicKeyToken=null"</v>
      </c>
      <c r="O64" s="16" t="str">
        <f>",""DisplayName"":""" &amp; $H64 &amp; """ "</f>
        <v xml:space="preserve">,"DisplayName":"Desert Plants" </v>
      </c>
      <c r="P64" s="16" t="str">
        <f>",""Description"":""" &amp; IF(ISBLANK($G64),"",$G64) &amp; """ "</f>
        <v xml:space="preserve">,"Description":"" </v>
      </c>
      <c r="Q64" s="16" t="str">
        <f t="shared" si="1"/>
        <v xml:space="preserve">,"Country":"USA" </v>
      </c>
      <c r="R64" s="16" t="str">
        <f t="shared" si="2"/>
        <v xml:space="preserve">,"IsPostageStamp":true </v>
      </c>
      <c r="S64" s="16" t="str">
        <f t="shared" si="3"/>
        <v xml:space="preserve">,"ScottNumber":"1943" </v>
      </c>
      <c r="T64" s="16" t="str">
        <f t="shared" si="4"/>
        <v xml:space="preserve">,"AlternateId":"" </v>
      </c>
      <c r="U64" s="16" t="str">
        <f>",""IssueYearStart"":" &amp; TEXT(IF(ISNUMBER($J64)=0,0,$J64),"0")</f>
        <v>,"IssueYearStart":1981</v>
      </c>
      <c r="V64" s="16" t="str">
        <f>",""IssueYearEnd"":" &amp; TEXT(IF(ISNUMBER($K64)=0,0,$K64),"0")</f>
        <v>,"IssueYearEnd":0</v>
      </c>
      <c r="W64" s="16" t="str">
        <f t="shared" si="5"/>
        <v xml:space="preserve">,"FirstDayOfIssue":" " </v>
      </c>
      <c r="X64" s="16" t="str">
        <f t="shared" si="0"/>
        <v xml:space="preserve">,"Perforation":"" </v>
      </c>
      <c r="Y64" s="16" t="str">
        <f>",""IsWatermarked"":" &amp; IF(ISNUMBER(FIND("mk",$G81)) =1,"true","false") &amp; " "</f>
        <v xml:space="preserve">,"IsWatermarked":false </v>
      </c>
      <c r="Z64" s="16" t="str">
        <f t="shared" si="6"/>
        <v xml:space="preserve">,"CatalogImageCode":"" </v>
      </c>
      <c r="AA64" s="16" t="str">
        <f t="shared" si="7"/>
        <v xml:space="preserve">,"Color":"" </v>
      </c>
      <c r="AB64" s="16" t="str">
        <f t="shared" si="8"/>
        <v xml:space="preserve">,"Denomination":"20" </v>
      </c>
      <c r="AD64" s="16" t="str">
        <f t="shared" si="9"/>
        <v>,"ItemInstances":[</v>
      </c>
      <c r="AE64" s="16" t="str">
        <f t="shared" si="10"/>
        <v>{"CollectableType":"HomeCollector.Models.StampBase, HomeCollector, Version=1.0.0.0, Culture=neutral, PublicKeyToken=null"</v>
      </c>
      <c r="AF64" s="16" t="str">
        <f>",""ItemDetails"":""" &amp; IF(ISBLANK($G64)=1,"",$G64) &amp; """ "</f>
        <v xml:space="preserve">,"ItemDetails":"" </v>
      </c>
      <c r="AG64" s="16" t="str">
        <f t="shared" si="11"/>
        <v xml:space="preserve">,"IsFavorite":false </v>
      </c>
      <c r="AH64" s="16" t="str">
        <f t="shared" si="12"/>
        <v xml:space="preserve">,"EstimatedValue":0 </v>
      </c>
      <c r="AI64" s="16" t="str">
        <f t="shared" si="13"/>
        <v xml:space="preserve">,"IsMintCondition":false </v>
      </c>
      <c r="AJ64" s="16" t="str">
        <f t="shared" si="14"/>
        <v xml:space="preserve">,"Condition":"UNDEFINED" </v>
      </c>
      <c r="AK64" s="16" t="str">
        <f xml:space="preserve"> IF($D64+$E64&gt;0,  CONCATENATE($AD64,$AE64,$AF64,$AG64,$AH64,$AI64,$AJ64)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" s="16" t="str">
        <f>CONCATENATE( $N64, $O64, $P64,$Q64,$R64,$S64,$T64,$U64,$V64,$W64,$X64, $Y64,$Z64,$AA64, $AB64) &amp; $AK64</f>
        <v>,{"CollectableType":"HomeCollector.Models.StampBase, HomeCollector, Version=1.0.0.0, Culture=neutral, PublicKeyToken=null","DisplayName":"Desert Plants" ,"Description":"" ,"Country":"USA" ,"IsPostageStamp":true ,"ScottNumber":"1943"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" spans="1:38" x14ac:dyDescent="0.25">
      <c r="A65" s="17" t="s">
        <v>222</v>
      </c>
      <c r="B65" s="29" t="s">
        <v>156</v>
      </c>
      <c r="C65" s="30"/>
      <c r="D65" s="31"/>
      <c r="E65" s="32">
        <v>2</v>
      </c>
      <c r="F65" s="42"/>
      <c r="G65" s="38"/>
      <c r="H65" s="19" t="s">
        <v>1015</v>
      </c>
      <c r="I65" s="29">
        <v>1861</v>
      </c>
      <c r="J65" s="29">
        <v>1981</v>
      </c>
      <c r="K65" s="33"/>
      <c r="L65" s="34">
        <v>0.35</v>
      </c>
      <c r="M65" s="29">
        <v>0.15</v>
      </c>
      <c r="N65" s="28" t="str">
        <f t="shared" si="15"/>
        <v>,{"CollectableType":"HomeCollector.Models.StampBase, HomeCollector, Version=1.0.0.0, Culture=neutral, PublicKeyToken=null"</v>
      </c>
      <c r="O65" s="16" t="str">
        <f>",""DisplayName"":""" &amp; $H65 &amp; """ "</f>
        <v xml:space="preserve">,"DisplayName":"Desert Plants" </v>
      </c>
      <c r="P65" s="16" t="str">
        <f>",""Description"":""" &amp; IF(ISBLANK($G65),"",$G65) &amp; """ "</f>
        <v xml:space="preserve">,"Description":"" </v>
      </c>
      <c r="Q65" s="16" t="str">
        <f t="shared" si="1"/>
        <v xml:space="preserve">,"Country":"USA" </v>
      </c>
      <c r="R65" s="16" t="str">
        <f t="shared" si="2"/>
        <v xml:space="preserve">,"IsPostageStamp":true </v>
      </c>
      <c r="S65" s="16" t="str">
        <f t="shared" si="3"/>
        <v xml:space="preserve">,"ScottNumber":"1944" </v>
      </c>
      <c r="T65" s="16" t="str">
        <f t="shared" si="4"/>
        <v xml:space="preserve">,"AlternateId":"" </v>
      </c>
      <c r="U65" s="16" t="str">
        <f>",""IssueYearStart"":" &amp; TEXT(IF(ISNUMBER($J65)=0,0,$J65),"0")</f>
        <v>,"IssueYearStart":1981</v>
      </c>
      <c r="V65" s="16" t="str">
        <f>",""IssueYearEnd"":" &amp; TEXT(IF(ISNUMBER($K65)=0,0,$K65),"0")</f>
        <v>,"IssueYearEnd":0</v>
      </c>
      <c r="W65" s="16" t="str">
        <f t="shared" si="5"/>
        <v xml:space="preserve">,"FirstDayOfIssue":" " </v>
      </c>
      <c r="X65" s="16" t="str">
        <f t="shared" si="0"/>
        <v xml:space="preserve">,"Perforation":"" </v>
      </c>
      <c r="Y65" s="16" t="str">
        <f>",""IsWatermarked"":" &amp; IF(ISNUMBER(FIND("mk",$G82)) =1,"true","false") &amp; " "</f>
        <v xml:space="preserve">,"IsWatermarked":false </v>
      </c>
      <c r="Z65" s="16" t="str">
        <f t="shared" si="6"/>
        <v xml:space="preserve">,"CatalogImageCode":"" </v>
      </c>
      <c r="AA65" s="16" t="str">
        <f t="shared" si="7"/>
        <v xml:space="preserve">,"Color":"" </v>
      </c>
      <c r="AB65" s="16" t="str">
        <f t="shared" si="8"/>
        <v xml:space="preserve">,"Denomination":"20" </v>
      </c>
      <c r="AD65" s="16" t="str">
        <f t="shared" si="9"/>
        <v>,"ItemInstances":[</v>
      </c>
      <c r="AE65" s="16" t="str">
        <f t="shared" si="10"/>
        <v>{"CollectableType":"HomeCollector.Models.StampBase, HomeCollector, Version=1.0.0.0, Culture=neutral, PublicKeyToken=null"</v>
      </c>
      <c r="AF65" s="16" t="str">
        <f>",""ItemDetails"":""" &amp; IF(ISBLANK($G65)=1,"",$G65) &amp; """ "</f>
        <v xml:space="preserve">,"ItemDetails":"" </v>
      </c>
      <c r="AG65" s="16" t="str">
        <f t="shared" si="11"/>
        <v xml:space="preserve">,"IsFavorite":false </v>
      </c>
      <c r="AH65" s="16" t="str">
        <f t="shared" si="12"/>
        <v xml:space="preserve">,"EstimatedValue":0 </v>
      </c>
      <c r="AI65" s="16" t="str">
        <f t="shared" si="13"/>
        <v xml:space="preserve">,"IsMintCondition":false </v>
      </c>
      <c r="AJ65" s="16" t="str">
        <f t="shared" si="14"/>
        <v xml:space="preserve">,"Condition":"UNDEFINED" </v>
      </c>
      <c r="AK65" s="16" t="str">
        <f xml:space="preserve"> IF($D65+$E65&gt;0,  CONCATENATE($AD65,$AE65,$AF65,$AG65,$AH65,$AI65,$AJ65)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" s="16" t="str">
        <f>CONCATENATE( $N65, $O65, $P65,$Q65,$R65,$S65,$T65,$U65,$V65,$W65,$X65, $Y65,$Z65,$AA65, $AB65) &amp; $AK65</f>
        <v>,{"CollectableType":"HomeCollector.Models.StampBase, HomeCollector, Version=1.0.0.0, Culture=neutral, PublicKeyToken=null","DisplayName":"Desert Plants" ,"Description":"" ,"Country":"USA" ,"IsPostageStamp":true ,"ScottNumber":"1944"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" spans="1:38" x14ac:dyDescent="0.25">
      <c r="A66" s="17" t="s">
        <v>223</v>
      </c>
      <c r="B66" s="29" t="s">
        <v>156</v>
      </c>
      <c r="C66" s="19"/>
      <c r="D66" s="31"/>
      <c r="E66" s="32">
        <v>3</v>
      </c>
      <c r="F66" s="42"/>
      <c r="G66" s="38"/>
      <c r="H66" s="19" t="s">
        <v>1015</v>
      </c>
      <c r="I66" s="29">
        <v>1861</v>
      </c>
      <c r="J66" s="29">
        <v>1981</v>
      </c>
      <c r="K66" s="33"/>
      <c r="L66" s="34">
        <v>0.35</v>
      </c>
      <c r="M66" s="29">
        <v>0.15</v>
      </c>
      <c r="N66" s="28" t="str">
        <f t="shared" si="15"/>
        <v>,{"CollectableType":"HomeCollector.Models.StampBase, HomeCollector, Version=1.0.0.0, Culture=neutral, PublicKeyToken=null"</v>
      </c>
      <c r="O66" s="16" t="str">
        <f>",""DisplayName"":""" &amp; $H66 &amp; """ "</f>
        <v xml:space="preserve">,"DisplayName":"Desert Plants" </v>
      </c>
      <c r="P66" s="16" t="str">
        <f>",""Description"":""" &amp; IF(ISBLANK($G66),"",$G66) &amp; """ "</f>
        <v xml:space="preserve">,"Description":"" </v>
      </c>
      <c r="Q66" s="16" t="str">
        <f t="shared" si="1"/>
        <v xml:space="preserve">,"Country":"USA" </v>
      </c>
      <c r="R66" s="16" t="str">
        <f t="shared" si="2"/>
        <v xml:space="preserve">,"IsPostageStamp":true </v>
      </c>
      <c r="S66" s="16" t="str">
        <f t="shared" si="3"/>
        <v xml:space="preserve">,"ScottNumber":"1945" </v>
      </c>
      <c r="T66" s="16" t="str">
        <f t="shared" si="4"/>
        <v xml:space="preserve">,"AlternateId":"" </v>
      </c>
      <c r="U66" s="16" t="str">
        <f>",""IssueYearStart"":" &amp; TEXT(IF(ISNUMBER($J66)=0,0,$J66),"0")</f>
        <v>,"IssueYearStart":1981</v>
      </c>
      <c r="V66" s="16" t="str">
        <f>",""IssueYearEnd"":" &amp; TEXT(IF(ISNUMBER($K66)=0,0,$K66),"0")</f>
        <v>,"IssueYearEnd":0</v>
      </c>
      <c r="W66" s="16" t="str">
        <f t="shared" si="5"/>
        <v xml:space="preserve">,"FirstDayOfIssue":" " </v>
      </c>
      <c r="X66" s="16" t="str">
        <f t="shared" si="0"/>
        <v xml:space="preserve">,"Perforation":"" </v>
      </c>
      <c r="Y66" s="16" t="str">
        <f>",""IsWatermarked"":" &amp; IF(ISNUMBER(FIND("mk",$G83)) =1,"true","false") &amp; " "</f>
        <v xml:space="preserve">,"IsWatermarked":false </v>
      </c>
      <c r="Z66" s="16" t="str">
        <f t="shared" si="6"/>
        <v xml:space="preserve">,"CatalogImageCode":"" </v>
      </c>
      <c r="AA66" s="16" t="str">
        <f t="shared" si="7"/>
        <v xml:space="preserve">,"Color":"" </v>
      </c>
      <c r="AB66" s="16" t="str">
        <f t="shared" si="8"/>
        <v xml:space="preserve">,"Denomination":"20" </v>
      </c>
      <c r="AD66" s="16" t="str">
        <f t="shared" si="9"/>
        <v>,"ItemInstances":[</v>
      </c>
      <c r="AE66" s="16" t="str">
        <f t="shared" si="10"/>
        <v>{"CollectableType":"HomeCollector.Models.StampBase, HomeCollector, Version=1.0.0.0, Culture=neutral, PublicKeyToken=null"</v>
      </c>
      <c r="AF66" s="16" t="str">
        <f>",""ItemDetails"":""" &amp; IF(ISBLANK($G66)=1,"",$G66) &amp; """ "</f>
        <v xml:space="preserve">,"ItemDetails":"" </v>
      </c>
      <c r="AG66" s="16" t="str">
        <f t="shared" si="11"/>
        <v xml:space="preserve">,"IsFavorite":false </v>
      </c>
      <c r="AH66" s="16" t="str">
        <f t="shared" si="12"/>
        <v xml:space="preserve">,"EstimatedValue":0 </v>
      </c>
      <c r="AI66" s="16" t="str">
        <f t="shared" si="13"/>
        <v xml:space="preserve">,"IsMintCondition":false </v>
      </c>
      <c r="AJ66" s="16" t="str">
        <f t="shared" si="14"/>
        <v xml:space="preserve">,"Condition":"UNDEFINED" </v>
      </c>
      <c r="AK66" s="16" t="str">
        <f xml:space="preserve"> IF($D66+$E66&gt;0,  CONCATENATE($AD66,$AE66,$AF66,$AG66,$AH66,$AI66,$AJ66)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" s="16" t="str">
        <f>CONCATENATE( $N66, $O66, $P66,$Q66,$R66,$S66,$T66,$U66,$V66,$W66,$X66, $Y66,$Z66,$AA66, $AB66) &amp; $AK66</f>
        <v>,{"CollectableType":"HomeCollector.Models.StampBase, HomeCollector, Version=1.0.0.0, Culture=neutral, PublicKeyToken=null","DisplayName":"Desert Plants" ,"Description":"" ,"Country":"USA" ,"IsPostageStamp":true ,"ScottNumber":"1945" ,"AlternateId":"" ,"IssueYearStart":1981,"IssueYearEnd":0,"FirstDayOfIssue":"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" spans="1:38" x14ac:dyDescent="0.25">
      <c r="A67" s="34" t="s">
        <v>224</v>
      </c>
      <c r="B67" s="29" t="s">
        <v>156</v>
      </c>
      <c r="C67" s="19"/>
      <c r="D67" s="31"/>
      <c r="E67" s="32"/>
      <c r="F67" s="42"/>
      <c r="G67" s="30" t="s">
        <v>81</v>
      </c>
      <c r="H67" s="19" t="s">
        <v>1015</v>
      </c>
      <c r="I67" s="29">
        <v>1861</v>
      </c>
      <c r="J67" s="29">
        <v>1981</v>
      </c>
      <c r="K67" s="33"/>
      <c r="L67" s="34">
        <v>1.5</v>
      </c>
      <c r="M67" s="29">
        <v>0.85</v>
      </c>
      <c r="N67" s="28" t="str">
        <f t="shared" si="15"/>
        <v>,{"CollectableType":"HomeCollector.Models.StampBase, HomeCollector, Version=1.0.0.0, Culture=neutral, PublicKeyToken=null"</v>
      </c>
      <c r="O67" s="16" t="str">
        <f>",""DisplayName"":""" &amp; $H67 &amp; """ "</f>
        <v xml:space="preserve">,"DisplayName":"Desert Plants" </v>
      </c>
      <c r="P67" s="16" t="str">
        <f>",""Description"":""" &amp; IF(ISBLANK($G67),"",$G67) &amp; """ "</f>
        <v xml:space="preserve">,"Description":"block 4" </v>
      </c>
      <c r="Q67" s="16" t="str">
        <f t="shared" si="1"/>
        <v xml:space="preserve">,"Country":"USA" </v>
      </c>
      <c r="R67" s="16" t="str">
        <f t="shared" si="2"/>
        <v xml:space="preserve">,"IsPostageStamp":true </v>
      </c>
      <c r="S67" s="16" t="str">
        <f t="shared" si="3"/>
        <v xml:space="preserve">,"ScottNumber":"1945a" </v>
      </c>
      <c r="T67" s="16" t="str">
        <f t="shared" si="4"/>
        <v xml:space="preserve">,"AlternateId":"" </v>
      </c>
      <c r="U67" s="16" t="str">
        <f>",""IssueYearStart"":" &amp; TEXT(IF(ISNUMBER($J67)=0,0,$J67),"0")</f>
        <v>,"IssueYearStart":1981</v>
      </c>
      <c r="V67" s="16" t="str">
        <f>",""IssueYearEnd"":" &amp; TEXT(IF(ISNUMBER($K67)=0,0,$K67),"0")</f>
        <v>,"IssueYearEnd":0</v>
      </c>
      <c r="W67" s="16" t="str">
        <f t="shared" si="5"/>
        <v xml:space="preserve">,"FirstDayOfIssue":" " </v>
      </c>
      <c r="X67" s="16" t="str">
        <f t="shared" si="0"/>
        <v xml:space="preserve">,"Perforation":"" </v>
      </c>
      <c r="Y67" s="16" t="str">
        <f>",""IsWatermarked"":" &amp; IF(ISNUMBER(FIND("mk",$G84)) =1,"true","false") &amp; " "</f>
        <v xml:space="preserve">,"IsWatermarked":false </v>
      </c>
      <c r="Z67" s="16" t="str">
        <f t="shared" si="6"/>
        <v xml:space="preserve">,"CatalogImageCode":"" </v>
      </c>
      <c r="AA67" s="16" t="str">
        <f t="shared" si="7"/>
        <v xml:space="preserve">,"Color":"" </v>
      </c>
      <c r="AB67" s="16" t="str">
        <f t="shared" si="8"/>
        <v xml:space="preserve">,"Denomination":"20" </v>
      </c>
      <c r="AD67" s="16" t="str">
        <f t="shared" si="9"/>
        <v/>
      </c>
      <c r="AE67" s="16" t="str">
        <f t="shared" si="10"/>
        <v>{"CollectableType":"HomeCollector.Models.StampBase, HomeCollector, Version=1.0.0.0, Culture=neutral, PublicKeyToken=null"</v>
      </c>
      <c r="AF67" s="16" t="str">
        <f>",""ItemDetails"":""" &amp; IF(ISBLANK($G67)=1,"",$G67) &amp; """ "</f>
        <v xml:space="preserve">,"ItemDetails":"block 4" </v>
      </c>
      <c r="AG67" s="16" t="str">
        <f t="shared" si="11"/>
        <v xml:space="preserve">,"IsFavorite":false </v>
      </c>
      <c r="AH67" s="16" t="str">
        <f t="shared" si="12"/>
        <v xml:space="preserve">,"EstimatedValue":0 </v>
      </c>
      <c r="AI67" s="16" t="str">
        <f t="shared" si="13"/>
        <v xml:space="preserve">,"IsMintCondition":false </v>
      </c>
      <c r="AJ67" s="16" t="str">
        <f t="shared" si="14"/>
        <v xml:space="preserve">,"Condition":"UNDEFINED" </v>
      </c>
      <c r="AK67" s="16" t="str">
        <f xml:space="preserve"> IF($D67+$E67&gt;0,  CONCATENATE($AD67,$AE67,$AF67,$AG67,$AH67,$AI67,$AJ67) &amp; "} ]}","}")</f>
        <v>}</v>
      </c>
      <c r="AL67" s="16" t="str">
        <f>CONCATENATE( $N67, $O67, $P67,$Q67,$R67,$S67,$T67,$U67,$V67,$W67,$X67, $Y67,$Z67,$AA67, $AB67) &amp; $AK67</f>
        <v>,{"CollectableType":"HomeCollector.Models.StampBase, HomeCollector, Version=1.0.0.0, Culture=neutral, PublicKeyToken=null","DisplayName":"Desert Plants" ,"Description":"block 4" ,"Country":"USA" ,"IsPostageStamp":true ,"ScottNumber":"1945a" ,"AlternateId":"" ,"IssueYearStart":1981,"IssueYearEnd":0,"FirstDayOfIssue":" " ,"Perforation":"" ,"IsWatermarked":false ,"CatalogImageCode":"" ,"Color":"" ,"Denomination":"20" }</v>
      </c>
    </row>
    <row r="68" spans="1:38" x14ac:dyDescent="0.25">
      <c r="A68" s="34" t="s">
        <v>225</v>
      </c>
      <c r="B68" s="29" t="s">
        <v>957</v>
      </c>
      <c r="C68" s="19"/>
      <c r="D68" s="31"/>
      <c r="E68" s="32">
        <v>2</v>
      </c>
      <c r="F68" s="42"/>
      <c r="G68" s="30"/>
      <c r="H68" s="19" t="s">
        <v>1016</v>
      </c>
      <c r="I68" s="19" t="s">
        <v>24</v>
      </c>
      <c r="J68" s="19">
        <v>1981</v>
      </c>
      <c r="K68" s="21"/>
      <c r="L68" s="34">
        <v>0.38</v>
      </c>
      <c r="M68" s="29">
        <v>0.15</v>
      </c>
      <c r="N68" s="28" t="str">
        <f t="shared" si="15"/>
        <v>,{"CollectableType":"HomeCollector.Models.StampBase, HomeCollector, Version=1.0.0.0, Culture=neutral, PublicKeyToken=null"</v>
      </c>
      <c r="O68" s="16" t="str">
        <f>",""DisplayName"":""" &amp; $H68 &amp; """ "</f>
        <v xml:space="preserve">,"DisplayName":"C Stamp" </v>
      </c>
      <c r="P68" s="16" t="str">
        <f>",""Description"":""" &amp; IF(ISBLANK($G68),"",$G68) &amp; """ "</f>
        <v xml:space="preserve">,"Description":"" </v>
      </c>
      <c r="Q68" s="16" t="str">
        <f t="shared" si="1"/>
        <v xml:space="preserve">,"Country":"USA" </v>
      </c>
      <c r="R68" s="16" t="str">
        <f t="shared" si="2"/>
        <v xml:space="preserve">,"IsPostageStamp":true </v>
      </c>
      <c r="S68" s="16" t="str">
        <f t="shared" si="3"/>
        <v xml:space="preserve">,"ScottNumber":"1946" </v>
      </c>
      <c r="T68" s="16" t="str">
        <f t="shared" si="4"/>
        <v xml:space="preserve">,"AlternateId":"" </v>
      </c>
      <c r="U68" s="16" t="str">
        <f>",""IssueYearStart"":" &amp; TEXT(IF(ISNUMBER($J68)=0,0,$J68),"0")</f>
        <v>,"IssueYearStart":1981</v>
      </c>
      <c r="V68" s="16" t="str">
        <f>",""IssueYearEnd"":" &amp; TEXT(IF(ISNUMBER($K68)=0,0,$K68),"0")</f>
        <v>,"IssueYearEnd":0</v>
      </c>
      <c r="W68" s="16" t="str">
        <f t="shared" si="5"/>
        <v xml:space="preserve">,"FirstDayOfIssue":" " </v>
      </c>
      <c r="X68" s="16" t="str">
        <f t="shared" ref="X68:X131" si="16">",""Perforation"":""" &amp; IF(ISBLANK($F68)=1,"",$F68) &amp; """ "</f>
        <v xml:space="preserve">,"Perforation":"" </v>
      </c>
      <c r="Y68" s="16" t="str">
        <f>",""IsWatermarked"":" &amp; IF(ISNUMBER(FIND("mk",$G85)) =1,"true","false") &amp; " "</f>
        <v xml:space="preserve">,"IsWatermarked":false </v>
      </c>
      <c r="Z68" s="16" t="str">
        <f t="shared" si="6"/>
        <v xml:space="preserve">,"CatalogImageCode":"" </v>
      </c>
      <c r="AA68" s="16" t="str">
        <f t="shared" si="7"/>
        <v xml:space="preserve">,"Color":"" </v>
      </c>
      <c r="AB68" s="16" t="str">
        <f t="shared" si="8"/>
        <v xml:space="preserve">,"Denomination":"(20)" </v>
      </c>
      <c r="AD68" s="16" t="str">
        <f t="shared" si="9"/>
        <v>,"ItemInstances":[</v>
      </c>
      <c r="AE68" s="16" t="str">
        <f t="shared" si="10"/>
        <v>{"CollectableType":"HomeCollector.Models.StampBase, HomeCollector, Version=1.0.0.0, Culture=neutral, PublicKeyToken=null"</v>
      </c>
      <c r="AF68" s="16" t="str">
        <f>",""ItemDetails"":""" &amp; IF(ISBLANK($G68)=1,"",$G68) &amp; """ "</f>
        <v xml:space="preserve">,"ItemDetails":"" </v>
      </c>
      <c r="AG68" s="16" t="str">
        <f t="shared" si="11"/>
        <v xml:space="preserve">,"IsFavorite":false </v>
      </c>
      <c r="AH68" s="16" t="str">
        <f t="shared" si="12"/>
        <v xml:space="preserve">,"EstimatedValue":0 </v>
      </c>
      <c r="AI68" s="16" t="str">
        <f t="shared" si="13"/>
        <v xml:space="preserve">,"IsMintCondition":false </v>
      </c>
      <c r="AJ68" s="16" t="str">
        <f t="shared" si="14"/>
        <v xml:space="preserve">,"Condition":"UNDEFINED" </v>
      </c>
      <c r="AK68" s="16" t="str">
        <f xml:space="preserve"> IF($D68+$E68&gt;0,  CONCATENATE($AD68,$AE68,$AF68,$AG68,$AH68,$AI68,$AJ68)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" s="16" t="str">
        <f>CONCATENATE( $N68, $O68, $P68,$Q68,$R68,$S68,$T68,$U68,$V68,$W68,$X68, $Y68,$Z68,$AA68, $AB68) &amp; $AK68</f>
        <v>,{"CollectableType":"HomeCollector.Models.StampBase, HomeCollector, Version=1.0.0.0, Culture=neutral, PublicKeyToken=null","DisplayName":"C Stamp" ,"Description":"" ,"Country":"USA" ,"IsPostageStamp":true ,"ScottNumber":"1946" ,"AlternateId":"" ,"IssueYearStart":1981,"IssueYearEnd":0,"FirstDayOfIssue":" " ,"Perforation":"" ,"IsWatermarked":false ,"CatalogImageCode":"" ,"Color":"" ,"Denomination":"(20)"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" spans="1:38" x14ac:dyDescent="0.25">
      <c r="A69" s="34" t="s">
        <v>226</v>
      </c>
      <c r="B69" s="29" t="s">
        <v>957</v>
      </c>
      <c r="C69" s="19"/>
      <c r="D69" s="31"/>
      <c r="E69" s="32">
        <v>2</v>
      </c>
      <c r="F69" s="42" t="s">
        <v>41</v>
      </c>
      <c r="G69" s="30"/>
      <c r="H69" s="19" t="s">
        <v>1016</v>
      </c>
      <c r="I69" s="19" t="s">
        <v>24</v>
      </c>
      <c r="J69" s="19">
        <v>1981</v>
      </c>
      <c r="K69" s="21"/>
      <c r="L69" s="34">
        <v>0.6</v>
      </c>
      <c r="M69" s="29">
        <v>0.15</v>
      </c>
      <c r="N69" s="28" t="str">
        <f t="shared" si="15"/>
        <v>,{"CollectableType":"HomeCollector.Models.StampBase, HomeCollector, Version=1.0.0.0, Culture=neutral, PublicKeyToken=null"</v>
      </c>
      <c r="O69" s="16" t="str">
        <f t="shared" ref="O69:O132" si="17">",""DisplayName"":""" &amp; $H69 &amp; """ "</f>
        <v xml:space="preserve">,"DisplayName":"C Stamp" </v>
      </c>
      <c r="P69" s="16" t="str">
        <f t="shared" ref="P69:P132" si="18">",""Description"":""" &amp; IF(ISBLANK($G69),"",$G69) &amp; """ "</f>
        <v xml:space="preserve">,"Description":"" </v>
      </c>
      <c r="Q69" s="16" t="str">
        <f t="shared" ref="Q69:Q132" si="19">",""Country"":""" &amp; $B$1 &amp; """ "</f>
        <v xml:space="preserve">,"Country":"USA" </v>
      </c>
      <c r="R69" s="16" t="str">
        <f t="shared" ref="R69:R132" si="20">",""IsPostageStamp"":" &amp; "true" &amp; " "</f>
        <v xml:space="preserve">,"IsPostageStamp":true </v>
      </c>
      <c r="S69" s="16" t="str">
        <f t="shared" ref="S69:S132" si="21">",""ScottNumber"":""" &amp; $A69 &amp; """ "</f>
        <v xml:space="preserve">,"ScottNumber":"1947" </v>
      </c>
      <c r="T69" s="16" t="str">
        <f t="shared" ref="T69:T132" si="22">",""AlternateId"":""" &amp; "" &amp; """ "</f>
        <v xml:space="preserve">,"AlternateId":"" </v>
      </c>
      <c r="U69" s="16" t="str">
        <f t="shared" ref="U69:U132" si="23">",""IssueYearStart"":" &amp; TEXT(IF(ISNUMBER($J69)=0,0,$J69),"0")</f>
        <v>,"IssueYearStart":1981</v>
      </c>
      <c r="V69" s="16" t="str">
        <f t="shared" ref="V69:V132" si="24">",""IssueYearEnd"":" &amp; TEXT(IF(ISNUMBER($K69)=0,0,$K69),"0")</f>
        <v>,"IssueYearEnd":0</v>
      </c>
      <c r="W69" s="16" t="str">
        <f t="shared" ref="W69:W132" si="25">",""FirstDayOfIssue"":""" &amp; " " &amp; """ "</f>
        <v xml:space="preserve">,"FirstDayOfIssue":" " </v>
      </c>
      <c r="X69" s="16" t="str">
        <f t="shared" si="16"/>
        <v xml:space="preserve">,"Perforation":"v10" </v>
      </c>
      <c r="Y69" s="16" t="str">
        <f t="shared" ref="Y69:Y132" si="26">",""IsWatermarked"":" &amp; IF(ISNUMBER(FIND("mk",$G86)) =1,"true","false") &amp; " "</f>
        <v xml:space="preserve">,"IsWatermarked":false </v>
      </c>
      <c r="Z69" s="16" t="str">
        <f t="shared" ref="Z69:Z132" si="27">",""CatalogImageCode"":""" &amp; "" &amp; """ "</f>
        <v xml:space="preserve">,"CatalogImageCode":"" </v>
      </c>
      <c r="AA69" s="16" t="str">
        <f t="shared" ref="AA69:AA132" si="28">",""Color"":""" &amp; IF(ISBLANK($C69)=1,"",$C69) &amp; """ "</f>
        <v xml:space="preserve">,"Color":"" </v>
      </c>
      <c r="AB69" s="16" t="str">
        <f t="shared" ref="AB69:AB132" si="29">",""Denomination"":""" &amp; IF(ISNUMBER($B69),TEXT($B69,"0"),$B69) &amp; """ "</f>
        <v xml:space="preserve">,"Denomination":"(20)" </v>
      </c>
      <c r="AD69" s="16" t="str">
        <f t="shared" ref="AD69:AD132" si="30" xml:space="preserve"> IF($D69 + $E69 &gt; 0,",""ItemInstances"":[","")</f>
        <v>,"ItemInstances":[</v>
      </c>
      <c r="AE69" s="16" t="str">
        <f t="shared" ref="AE69:AE132" si="3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9" s="16" t="str">
        <f t="shared" ref="AF69:AF132" si="32">",""ItemDetails"":""" &amp; IF(ISBLANK($G69)=1,"",$G69) &amp; """ "</f>
        <v xml:space="preserve">,"ItemDetails":"" </v>
      </c>
      <c r="AG69" s="16" t="str">
        <f t="shared" ref="AG69:AG132" si="33">",""IsFavorite"":" &amp; "false" &amp; " "</f>
        <v xml:space="preserve">,"IsFavorite":false </v>
      </c>
      <c r="AH69" s="16" t="str">
        <f t="shared" ref="AH69:AH132" si="34">",""EstimatedValue"":" &amp; "0" &amp; " "</f>
        <v xml:space="preserve">,"EstimatedValue":0 </v>
      </c>
      <c r="AI69" s="16" t="str">
        <f t="shared" ref="AI69:AI132" si="35">",""IsMintCondition"":" &amp; IF($D69&gt;0,"true","false") &amp; " "</f>
        <v xml:space="preserve">,"IsMintCondition":false </v>
      </c>
      <c r="AJ69" s="16" t="str">
        <f t="shared" ref="AJ69:AJ132" si="36">",""Condition"":" &amp; """UNDEFINED""" &amp; " "</f>
        <v xml:space="preserve">,"Condition":"UNDEFINED" </v>
      </c>
      <c r="AK69" s="16" t="str">
        <f xml:space="preserve"> IF($D69+$E69&gt;0,  CONCATENATE($AD69,$AE69,$AF69,$AG69,$AH69,$AI69,$AJ69)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" s="16" t="str">
        <f t="shared" ref="AL69:AL132" si="37">CONCATENATE( $N69, $O69, $P69,$Q69,$R69,$S69,$T69,$U69,$V69,$W69,$X69, $Y69,$Z69,$AA69, $AB69) &amp; $AK69</f>
        <v>,{"CollectableType":"HomeCollector.Models.StampBase, HomeCollector, Version=1.0.0.0, Culture=neutral, PublicKeyToken=null","DisplayName":"C Stamp" ,"Description":"" ,"Country":"USA" ,"IsPostageStamp":true ,"ScottNumber":"1947" ,"AlternateId":"" ,"IssueYearStart":1981,"IssueYearEnd":0,"FirstDayOfIssue":" " ,"Perforation":"v10" ,"IsWatermarked":false ,"CatalogImageCode":"" ,"Color":"" ,"Denomination":"(20)"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" spans="1:38" x14ac:dyDescent="0.25">
      <c r="A70" s="34" t="s">
        <v>227</v>
      </c>
      <c r="B70" s="29" t="s">
        <v>957</v>
      </c>
      <c r="C70" s="19"/>
      <c r="D70" s="31"/>
      <c r="E70" s="32">
        <v>2</v>
      </c>
      <c r="F70" s="42"/>
      <c r="G70" s="30" t="s">
        <v>86</v>
      </c>
      <c r="H70" s="19" t="s">
        <v>1016</v>
      </c>
      <c r="I70" s="19" t="s">
        <v>24</v>
      </c>
      <c r="J70" s="19">
        <v>1981</v>
      </c>
      <c r="K70" s="21"/>
      <c r="L70" s="34">
        <v>0.38</v>
      </c>
      <c r="M70" s="29">
        <v>0.15</v>
      </c>
      <c r="N70" s="28" t="str">
        <f t="shared" ref="N70:N133" si="38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0" s="16" t="str">
        <f t="shared" si="17"/>
        <v xml:space="preserve">,"DisplayName":"C Stamp" </v>
      </c>
      <c r="P70" s="16" t="str">
        <f t="shared" si="18"/>
        <v xml:space="preserve">,"Description":"booklet" </v>
      </c>
      <c r="Q70" s="16" t="str">
        <f t="shared" si="19"/>
        <v xml:space="preserve">,"Country":"USA" </v>
      </c>
      <c r="R70" s="16" t="str">
        <f t="shared" si="20"/>
        <v xml:space="preserve">,"IsPostageStamp":true </v>
      </c>
      <c r="S70" s="16" t="str">
        <f t="shared" si="21"/>
        <v xml:space="preserve">,"ScottNumber":"1948" </v>
      </c>
      <c r="T70" s="16" t="str">
        <f t="shared" si="22"/>
        <v xml:space="preserve">,"AlternateId":"" </v>
      </c>
      <c r="U70" s="16" t="str">
        <f t="shared" si="23"/>
        <v>,"IssueYearStart":1981</v>
      </c>
      <c r="V70" s="16" t="str">
        <f t="shared" si="24"/>
        <v>,"IssueYearEnd":0</v>
      </c>
      <c r="W70" s="16" t="str">
        <f t="shared" si="25"/>
        <v xml:space="preserve">,"FirstDayOfIssue":" " </v>
      </c>
      <c r="X70" s="16" t="str">
        <f t="shared" si="16"/>
        <v xml:space="preserve">,"Perforation":"" </v>
      </c>
      <c r="Y70" s="16" t="str">
        <f t="shared" si="26"/>
        <v xml:space="preserve">,"IsWatermarked":false </v>
      </c>
      <c r="Z70" s="16" t="str">
        <f t="shared" si="27"/>
        <v xml:space="preserve">,"CatalogImageCode":"" </v>
      </c>
      <c r="AA70" s="16" t="str">
        <f t="shared" si="28"/>
        <v xml:space="preserve">,"Color":"" </v>
      </c>
      <c r="AB70" s="16" t="str">
        <f t="shared" si="29"/>
        <v xml:space="preserve">,"Denomination":"(20)" </v>
      </c>
      <c r="AD70" s="16" t="str">
        <f t="shared" si="30"/>
        <v>,"ItemInstances":[</v>
      </c>
      <c r="AE70" s="16" t="str">
        <f t="shared" si="31"/>
        <v>{"CollectableType":"HomeCollector.Models.StampBase, HomeCollector, Version=1.0.0.0, Culture=neutral, PublicKeyToken=null"</v>
      </c>
      <c r="AF70" s="16" t="str">
        <f t="shared" si="32"/>
        <v xml:space="preserve">,"ItemDetails":"booklet" </v>
      </c>
      <c r="AG70" s="16" t="str">
        <f t="shared" si="33"/>
        <v xml:space="preserve">,"IsFavorite":false </v>
      </c>
      <c r="AH70" s="16" t="str">
        <f t="shared" si="34"/>
        <v xml:space="preserve">,"EstimatedValue":0 </v>
      </c>
      <c r="AI70" s="16" t="str">
        <f t="shared" si="35"/>
        <v xml:space="preserve">,"IsMintCondition":false </v>
      </c>
      <c r="AJ70" s="16" t="str">
        <f t="shared" si="36"/>
        <v xml:space="preserve">,"Condition":"UNDEFINED" </v>
      </c>
      <c r="AK70" s="16" t="str">
        <f xml:space="preserve"> IF($D70+$E70&gt;0,  CONCATENATE($AD70,$AE70,$AF70,$AG70,$AH70,$AI70,$AJ70) &amp; "} ]}","}")</f>
        <v>,"ItemInstances":[{"CollectableType":"HomeCollector.Models.StampBase, HomeCollector, Version=1.0.0.0, Culture=neutral, PublicKeyToken=null","ItemDetails":"booklet" ,"IsFavorite":false ,"EstimatedValue":0 ,"IsMintCondition":false ,"Condition":"UNDEFINED" } ]}</v>
      </c>
      <c r="AL70" s="16" t="str">
        <f t="shared" si="37"/>
        <v>,{"CollectableType":"HomeCollector.Models.StampBase, HomeCollector, Version=1.0.0.0, Culture=neutral, PublicKeyToken=null","DisplayName":"C Stamp" ,"Description":"booklet" ,"Country":"USA" ,"IsPostageStamp":true ,"ScottNumber":"1948" ,"AlternateId":"" ,"IssueYearStart":1981,"IssueYearEnd":0,"FirstDayOfIssue":" " ,"Perforation":"" ,"IsWatermarked":false ,"CatalogImageCode":"" ,"Color":"" ,"Denomination":"(20)" ,"ItemInstances":[{"CollectableType":"HomeCollector.Models.StampBase, HomeCollector, Version=1.0.0.0, Culture=neutral, PublicKeyToken=null","ItemDetails":"booklet" ,"IsFavorite":false ,"EstimatedValue":0 ,"IsMintCondition":false ,"Condition":"UNDEFINED" } ]}</v>
      </c>
    </row>
    <row r="71" spans="1:38" x14ac:dyDescent="0.25">
      <c r="A71" s="34" t="s">
        <v>228</v>
      </c>
      <c r="B71" s="29" t="s">
        <v>156</v>
      </c>
      <c r="C71" s="19" t="s">
        <v>17</v>
      </c>
      <c r="D71" s="31"/>
      <c r="E71" s="32">
        <v>3</v>
      </c>
      <c r="F71" s="42"/>
      <c r="G71" s="30" t="s">
        <v>86</v>
      </c>
      <c r="H71" s="19" t="s">
        <v>113</v>
      </c>
      <c r="I71" s="19" t="s">
        <v>24</v>
      </c>
      <c r="J71" s="19">
        <v>1982</v>
      </c>
      <c r="K71" s="21"/>
      <c r="L71" s="34">
        <v>0.5</v>
      </c>
      <c r="M71" s="29">
        <v>0.15</v>
      </c>
      <c r="N71" s="28" t="str">
        <f t="shared" si="38"/>
        <v>,{"CollectableType":"HomeCollector.Models.StampBase, HomeCollector, Version=1.0.0.0, Culture=neutral, PublicKeyToken=null"</v>
      </c>
      <c r="O71" s="16" t="str">
        <f t="shared" si="17"/>
        <v xml:space="preserve">,"DisplayName":"Bighorn Sheep" </v>
      </c>
      <c r="P71" s="16" t="str">
        <f t="shared" si="18"/>
        <v xml:space="preserve">,"Description":"booklet" </v>
      </c>
      <c r="Q71" s="16" t="str">
        <f t="shared" si="19"/>
        <v xml:space="preserve">,"Country":"USA" </v>
      </c>
      <c r="R71" s="16" t="str">
        <f t="shared" si="20"/>
        <v xml:space="preserve">,"IsPostageStamp":true </v>
      </c>
      <c r="S71" s="16" t="str">
        <f t="shared" si="21"/>
        <v xml:space="preserve">,"ScottNumber":"1949" </v>
      </c>
      <c r="T71" s="16" t="str">
        <f t="shared" si="22"/>
        <v xml:space="preserve">,"AlternateId":"" </v>
      </c>
      <c r="U71" s="16" t="str">
        <f t="shared" si="23"/>
        <v>,"IssueYearStart":1982</v>
      </c>
      <c r="V71" s="16" t="str">
        <f t="shared" si="24"/>
        <v>,"IssueYearEnd":0</v>
      </c>
      <c r="W71" s="16" t="str">
        <f t="shared" si="25"/>
        <v xml:space="preserve">,"FirstDayOfIssue":" " </v>
      </c>
      <c r="X71" s="16" t="str">
        <f t="shared" si="16"/>
        <v xml:space="preserve">,"Perforation":"" </v>
      </c>
      <c r="Y71" s="16" t="str">
        <f t="shared" si="26"/>
        <v xml:space="preserve">,"IsWatermarked":false </v>
      </c>
      <c r="Z71" s="16" t="str">
        <f t="shared" si="27"/>
        <v xml:space="preserve">,"CatalogImageCode":"" </v>
      </c>
      <c r="AA71" s="16" t="str">
        <f t="shared" si="28"/>
        <v xml:space="preserve">,"Color":"blue" </v>
      </c>
      <c r="AB71" s="16" t="str">
        <f t="shared" si="29"/>
        <v xml:space="preserve">,"Denomination":"20" </v>
      </c>
      <c r="AD71" s="16" t="str">
        <f t="shared" si="30"/>
        <v>,"ItemInstances":[</v>
      </c>
      <c r="AE71" s="16" t="str">
        <f t="shared" si="31"/>
        <v>{"CollectableType":"HomeCollector.Models.StampBase, HomeCollector, Version=1.0.0.0, Culture=neutral, PublicKeyToken=null"</v>
      </c>
      <c r="AF71" s="16" t="str">
        <f t="shared" si="32"/>
        <v xml:space="preserve">,"ItemDetails":"booklet" </v>
      </c>
      <c r="AG71" s="16" t="str">
        <f t="shared" si="33"/>
        <v xml:space="preserve">,"IsFavorite":false </v>
      </c>
      <c r="AH71" s="16" t="str">
        <f t="shared" si="34"/>
        <v xml:space="preserve">,"EstimatedValue":0 </v>
      </c>
      <c r="AI71" s="16" t="str">
        <f t="shared" si="35"/>
        <v xml:space="preserve">,"IsMintCondition":false </v>
      </c>
      <c r="AJ71" s="16" t="str">
        <f t="shared" si="36"/>
        <v xml:space="preserve">,"Condition":"UNDEFINED" </v>
      </c>
      <c r="AK71" s="16" t="str">
        <f xml:space="preserve"> IF($D71+$E71&gt;0,  CONCATENATE($AD71,$AE71,$AF71,$AG71,$AH71,$AI71,$AJ71) &amp; "} ]}","}")</f>
        <v>,"ItemInstances":[{"CollectableType":"HomeCollector.Models.StampBase, HomeCollector, Version=1.0.0.0, Culture=neutral, PublicKeyToken=null","ItemDetails":"booklet" ,"IsFavorite":false ,"EstimatedValue":0 ,"IsMintCondition":false ,"Condition":"UNDEFINED" } ]}</v>
      </c>
      <c r="AL71" s="16" t="str">
        <f t="shared" si="37"/>
        <v>,{"CollectableType":"HomeCollector.Models.StampBase, HomeCollector, Version=1.0.0.0, Culture=neutral, PublicKeyToken=null","DisplayName":"Bighorn Sheep" ,"Description":"booklet" ,"Country":"USA" ,"IsPostageStamp":true ,"ScottNumber":"1949" ,"AlternateId":"" ,"IssueYearStart":1982,"IssueYearEnd":0,"FirstDayOfIssue":" " ,"Perforation":"" ,"IsWatermarked":false ,"CatalogImageCode":"" ,"Color":"blue" ,"Denomination":"20" ,"ItemInstances":[{"CollectableType":"HomeCollector.Models.StampBase, HomeCollector, Version=1.0.0.0, Culture=neutral, PublicKeyToken=null","ItemDetails":"booklet" ,"IsFavorite":false ,"EstimatedValue":0 ,"IsMintCondition":false ,"Condition":"UNDEFINED" } ]}</v>
      </c>
    </row>
    <row r="72" spans="1:38" x14ac:dyDescent="0.25">
      <c r="A72" s="34" t="s">
        <v>229</v>
      </c>
      <c r="B72" s="29" t="s">
        <v>156</v>
      </c>
      <c r="C72" s="19"/>
      <c r="D72" s="31">
        <v>1</v>
      </c>
      <c r="E72" s="32">
        <v>1</v>
      </c>
      <c r="F72" s="42"/>
      <c r="G72" s="30"/>
      <c r="H72" s="19" t="s">
        <v>63</v>
      </c>
      <c r="I72" s="19" t="s">
        <v>24</v>
      </c>
      <c r="J72" s="19">
        <v>1982</v>
      </c>
      <c r="K72" s="21"/>
      <c r="L72" s="34">
        <v>0.38</v>
      </c>
      <c r="M72" s="29">
        <v>0.15</v>
      </c>
      <c r="N72" s="28" t="str">
        <f t="shared" si="38"/>
        <v>,{"CollectableType":"HomeCollector.Models.StampBase, HomeCollector, Version=1.0.0.0, Culture=neutral, PublicKeyToken=null"</v>
      </c>
      <c r="O72" s="16" t="str">
        <f t="shared" si="17"/>
        <v xml:space="preserve">,"DisplayName":"Roosevelt" </v>
      </c>
      <c r="P72" s="16" t="str">
        <f t="shared" si="18"/>
        <v xml:space="preserve">,"Description":"" </v>
      </c>
      <c r="Q72" s="16" t="str">
        <f t="shared" si="19"/>
        <v xml:space="preserve">,"Country":"USA" </v>
      </c>
      <c r="R72" s="16" t="str">
        <f t="shared" si="20"/>
        <v xml:space="preserve">,"IsPostageStamp":true </v>
      </c>
      <c r="S72" s="16" t="str">
        <f t="shared" si="21"/>
        <v xml:space="preserve">,"ScottNumber":"1950" </v>
      </c>
      <c r="T72" s="16" t="str">
        <f t="shared" si="22"/>
        <v xml:space="preserve">,"AlternateId":"" </v>
      </c>
      <c r="U72" s="16" t="str">
        <f t="shared" si="23"/>
        <v>,"IssueYearStart":1982</v>
      </c>
      <c r="V72" s="16" t="str">
        <f t="shared" si="24"/>
        <v>,"IssueYearEnd":0</v>
      </c>
      <c r="W72" s="16" t="str">
        <f t="shared" si="25"/>
        <v xml:space="preserve">,"FirstDayOfIssue":" " </v>
      </c>
      <c r="X72" s="16" t="str">
        <f t="shared" si="16"/>
        <v xml:space="preserve">,"Perforation":"" </v>
      </c>
      <c r="Y72" s="16" t="str">
        <f t="shared" si="26"/>
        <v xml:space="preserve">,"IsWatermarked":false </v>
      </c>
      <c r="Z72" s="16" t="str">
        <f t="shared" si="27"/>
        <v xml:space="preserve">,"CatalogImageCode":"" </v>
      </c>
      <c r="AA72" s="16" t="str">
        <f t="shared" si="28"/>
        <v xml:space="preserve">,"Color":"" </v>
      </c>
      <c r="AB72" s="16" t="str">
        <f t="shared" si="29"/>
        <v xml:space="preserve">,"Denomination":"20" </v>
      </c>
      <c r="AD72" s="16" t="str">
        <f t="shared" si="30"/>
        <v>,"ItemInstances":[</v>
      </c>
      <c r="AE72" s="16" t="str">
        <f t="shared" si="31"/>
        <v>{"CollectableType":"HomeCollector.Models.StampBase, HomeCollector, Version=1.0.0.0, Culture=neutral, PublicKeyToken=null"</v>
      </c>
      <c r="AF72" s="16" t="str">
        <f t="shared" si="32"/>
        <v xml:space="preserve">,"ItemDetails":"" </v>
      </c>
      <c r="AG72" s="16" t="str">
        <f t="shared" si="33"/>
        <v xml:space="preserve">,"IsFavorite":false </v>
      </c>
      <c r="AH72" s="16" t="str">
        <f t="shared" si="34"/>
        <v xml:space="preserve">,"EstimatedValue":0 </v>
      </c>
      <c r="AI72" s="16" t="str">
        <f t="shared" si="35"/>
        <v xml:space="preserve">,"IsMintCondition":true </v>
      </c>
      <c r="AJ72" s="16" t="str">
        <f t="shared" si="36"/>
        <v xml:space="preserve">,"Condition":"UNDEFINED" </v>
      </c>
      <c r="AK72" s="16" t="str">
        <f xml:space="preserve"> IF($D72+$E72&gt;0,  CONCATENATE($AD72,$AE72,$AF72,$AG72,$AH72,$AI72,$AJ72)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2" s="16" t="str">
        <f t="shared" si="37"/>
        <v>,{"CollectableType":"HomeCollector.Models.StampBase, HomeCollector, Version=1.0.0.0, Culture=neutral, PublicKeyToken=null","DisplayName":"Roosevelt" ,"Description":"" ,"Country":"USA" ,"IsPostageStamp":true ,"ScottNumber":"1950"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3" spans="1:38" x14ac:dyDescent="0.25">
      <c r="A73" s="34" t="s">
        <v>230</v>
      </c>
      <c r="B73" s="29" t="s">
        <v>156</v>
      </c>
      <c r="C73" s="19"/>
      <c r="D73" s="31"/>
      <c r="E73" s="32">
        <v>2</v>
      </c>
      <c r="F73" s="42"/>
      <c r="G73" s="30"/>
      <c r="H73" s="19" t="s">
        <v>89</v>
      </c>
      <c r="I73" s="19" t="s">
        <v>24</v>
      </c>
      <c r="J73" s="19">
        <v>1982</v>
      </c>
      <c r="K73" s="21"/>
      <c r="L73" s="34">
        <v>0.38</v>
      </c>
      <c r="M73" s="29">
        <v>0.15</v>
      </c>
      <c r="N73" s="28" t="str">
        <f t="shared" si="38"/>
        <v>,{"CollectableType":"HomeCollector.Models.StampBase, HomeCollector, Version=1.0.0.0, Culture=neutral, PublicKeyToken=null"</v>
      </c>
      <c r="O73" s="16" t="str">
        <f t="shared" si="17"/>
        <v xml:space="preserve">,"DisplayName":"Love" </v>
      </c>
      <c r="P73" s="16" t="str">
        <f t="shared" si="18"/>
        <v xml:space="preserve">,"Description":"" </v>
      </c>
      <c r="Q73" s="16" t="str">
        <f t="shared" si="19"/>
        <v xml:space="preserve">,"Country":"USA" </v>
      </c>
      <c r="R73" s="16" t="str">
        <f t="shared" si="20"/>
        <v xml:space="preserve">,"IsPostageStamp":true </v>
      </c>
      <c r="S73" s="16" t="str">
        <f t="shared" si="21"/>
        <v xml:space="preserve">,"ScottNumber":"1951" </v>
      </c>
      <c r="T73" s="16" t="str">
        <f t="shared" si="22"/>
        <v xml:space="preserve">,"AlternateId":"" </v>
      </c>
      <c r="U73" s="16" t="str">
        <f t="shared" si="23"/>
        <v>,"IssueYearStart":1982</v>
      </c>
      <c r="V73" s="16" t="str">
        <f t="shared" si="24"/>
        <v>,"IssueYearEnd":0</v>
      </c>
      <c r="W73" s="16" t="str">
        <f t="shared" si="25"/>
        <v xml:space="preserve">,"FirstDayOfIssue":" " </v>
      </c>
      <c r="X73" s="16" t="str">
        <f t="shared" si="16"/>
        <v xml:space="preserve">,"Perforation":"" </v>
      </c>
      <c r="Y73" s="16" t="str">
        <f t="shared" si="26"/>
        <v xml:space="preserve">,"IsWatermarked":false </v>
      </c>
      <c r="Z73" s="16" t="str">
        <f t="shared" si="27"/>
        <v xml:space="preserve">,"CatalogImageCode":"" </v>
      </c>
      <c r="AA73" s="16" t="str">
        <f t="shared" si="28"/>
        <v xml:space="preserve">,"Color":"" </v>
      </c>
      <c r="AB73" s="16" t="str">
        <f t="shared" si="29"/>
        <v xml:space="preserve">,"Denomination":"20" </v>
      </c>
      <c r="AD73" s="16" t="str">
        <f t="shared" si="30"/>
        <v>,"ItemInstances":[</v>
      </c>
      <c r="AE73" s="16" t="str">
        <f t="shared" si="31"/>
        <v>{"CollectableType":"HomeCollector.Models.StampBase, HomeCollector, Version=1.0.0.0, Culture=neutral, PublicKeyToken=null"</v>
      </c>
      <c r="AF73" s="16" t="str">
        <f t="shared" si="32"/>
        <v xml:space="preserve">,"ItemDetails":"" </v>
      </c>
      <c r="AG73" s="16" t="str">
        <f t="shared" si="33"/>
        <v xml:space="preserve">,"IsFavorite":false </v>
      </c>
      <c r="AH73" s="16" t="str">
        <f t="shared" si="34"/>
        <v xml:space="preserve">,"EstimatedValue":0 </v>
      </c>
      <c r="AI73" s="16" t="str">
        <f t="shared" si="35"/>
        <v xml:space="preserve">,"IsMintCondition":false </v>
      </c>
      <c r="AJ73" s="16" t="str">
        <f t="shared" si="36"/>
        <v xml:space="preserve">,"Condition":"UNDEFINED" </v>
      </c>
      <c r="AK73" s="16" t="str">
        <f xml:space="preserve"> IF($D73+$E73&gt;0,  CONCATENATE($AD73,$AE73,$AF73,$AG73,$AH73,$AI73,$AJ73)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" s="16" t="str">
        <f t="shared" si="37"/>
        <v>,{"CollectableType":"HomeCollector.Models.StampBase, HomeCollector, Version=1.0.0.0, Culture=neutral, PublicKeyToken=null","DisplayName":"Love" ,"Description":"" ,"Country":"USA" ,"IsPostageStamp":true ,"ScottNumber":"1951"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" spans="1:38" x14ac:dyDescent="0.25">
      <c r="A74" s="34" t="s">
        <v>231</v>
      </c>
      <c r="B74" s="29" t="s">
        <v>156</v>
      </c>
      <c r="C74" s="19"/>
      <c r="D74" s="31">
        <v>1</v>
      </c>
      <c r="E74" s="32">
        <v>1</v>
      </c>
      <c r="F74" s="42"/>
      <c r="G74" s="30"/>
      <c r="H74" s="19" t="s">
        <v>13</v>
      </c>
      <c r="I74" s="19" t="s">
        <v>24</v>
      </c>
      <c r="J74" s="19">
        <v>1982</v>
      </c>
      <c r="K74" s="21"/>
      <c r="L74" s="34">
        <v>0.38</v>
      </c>
      <c r="M74" s="29">
        <v>0.15</v>
      </c>
      <c r="N74" s="28" t="str">
        <f t="shared" si="38"/>
        <v>,{"CollectableType":"HomeCollector.Models.StampBase, HomeCollector, Version=1.0.0.0, Culture=neutral, PublicKeyToken=null"</v>
      </c>
      <c r="O74" s="16" t="str">
        <f t="shared" si="17"/>
        <v xml:space="preserve">,"DisplayName":"Washington" </v>
      </c>
      <c r="P74" s="16" t="str">
        <f t="shared" si="18"/>
        <v xml:space="preserve">,"Description":"" </v>
      </c>
      <c r="Q74" s="16" t="str">
        <f t="shared" si="19"/>
        <v xml:space="preserve">,"Country":"USA" </v>
      </c>
      <c r="R74" s="16" t="str">
        <f t="shared" si="20"/>
        <v xml:space="preserve">,"IsPostageStamp":true </v>
      </c>
      <c r="S74" s="16" t="str">
        <f t="shared" si="21"/>
        <v xml:space="preserve">,"ScottNumber":"1952" </v>
      </c>
      <c r="T74" s="16" t="str">
        <f t="shared" si="22"/>
        <v xml:space="preserve">,"AlternateId":"" </v>
      </c>
      <c r="U74" s="16" t="str">
        <f t="shared" si="23"/>
        <v>,"IssueYearStart":1982</v>
      </c>
      <c r="V74" s="16" t="str">
        <f t="shared" si="24"/>
        <v>,"IssueYearEnd":0</v>
      </c>
      <c r="W74" s="16" t="str">
        <f t="shared" si="25"/>
        <v xml:space="preserve">,"FirstDayOfIssue":" " </v>
      </c>
      <c r="X74" s="16" t="str">
        <f t="shared" si="16"/>
        <v xml:space="preserve">,"Perforation":"" </v>
      </c>
      <c r="Y74" s="16" t="str">
        <f t="shared" si="26"/>
        <v xml:space="preserve">,"IsWatermarked":false </v>
      </c>
      <c r="Z74" s="16" t="str">
        <f t="shared" si="27"/>
        <v xml:space="preserve">,"CatalogImageCode":"" </v>
      </c>
      <c r="AA74" s="16" t="str">
        <f t="shared" si="28"/>
        <v xml:space="preserve">,"Color":"" </v>
      </c>
      <c r="AB74" s="16" t="str">
        <f t="shared" si="29"/>
        <v xml:space="preserve">,"Denomination":"20" </v>
      </c>
      <c r="AD74" s="16" t="str">
        <f t="shared" si="30"/>
        <v>,"ItemInstances":[</v>
      </c>
      <c r="AE74" s="16" t="str">
        <f t="shared" si="31"/>
        <v>{"CollectableType":"HomeCollector.Models.StampBase, HomeCollector, Version=1.0.0.0, Culture=neutral, PublicKeyToken=null"</v>
      </c>
      <c r="AF74" s="16" t="str">
        <f t="shared" si="32"/>
        <v xml:space="preserve">,"ItemDetails":"" </v>
      </c>
      <c r="AG74" s="16" t="str">
        <f t="shared" si="33"/>
        <v xml:space="preserve">,"IsFavorite":false </v>
      </c>
      <c r="AH74" s="16" t="str">
        <f t="shared" si="34"/>
        <v xml:space="preserve">,"EstimatedValue":0 </v>
      </c>
      <c r="AI74" s="16" t="str">
        <f t="shared" si="35"/>
        <v xml:space="preserve">,"IsMintCondition":true </v>
      </c>
      <c r="AJ74" s="16" t="str">
        <f t="shared" si="36"/>
        <v xml:space="preserve">,"Condition":"UNDEFINED" </v>
      </c>
      <c r="AK74" s="16" t="str">
        <f xml:space="preserve"> IF($D74+$E74&gt;0,  CONCATENATE($AD74,$AE74,$AF74,$AG74,$AH74,$AI74,$AJ74)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4" s="16" t="str">
        <f t="shared" si="37"/>
        <v>,{"CollectableType":"HomeCollector.Models.StampBase, HomeCollector, Version=1.0.0.0, Culture=neutral, PublicKeyToken=null","DisplayName":"Washington" ,"Description":"" ,"Country":"USA" ,"IsPostageStamp":true ,"ScottNumber":"1952"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5" spans="1:38" x14ac:dyDescent="0.25">
      <c r="A75" s="17" t="s">
        <v>232</v>
      </c>
      <c r="B75" s="29" t="s">
        <v>156</v>
      </c>
      <c r="C75" s="19"/>
      <c r="D75" s="31"/>
      <c r="E75" s="32"/>
      <c r="F75" s="42"/>
      <c r="G75" s="30"/>
      <c r="H75" s="19" t="s">
        <v>1017</v>
      </c>
      <c r="I75" s="19" t="s">
        <v>24</v>
      </c>
      <c r="J75" s="19">
        <v>1982</v>
      </c>
      <c r="K75" s="21"/>
      <c r="L75" s="34">
        <v>0.4</v>
      </c>
      <c r="M75" s="29">
        <v>0.25</v>
      </c>
      <c r="N75" s="28" t="str">
        <f t="shared" si="38"/>
        <v>,{"CollectableType":"HomeCollector.Models.StampBase, HomeCollector, Version=1.0.0.0, Culture=neutral, PublicKeyToken=null"</v>
      </c>
      <c r="O75" s="16" t="str">
        <f t="shared" si="17"/>
        <v xml:space="preserve">,"DisplayName":"Birds-Flowers" </v>
      </c>
      <c r="P75" s="16" t="str">
        <f t="shared" si="18"/>
        <v xml:space="preserve">,"Description":"" </v>
      </c>
      <c r="Q75" s="16" t="str">
        <f t="shared" si="19"/>
        <v xml:space="preserve">,"Country":"USA" </v>
      </c>
      <c r="R75" s="16" t="str">
        <f t="shared" si="20"/>
        <v xml:space="preserve">,"IsPostageStamp":true </v>
      </c>
      <c r="S75" s="16" t="str">
        <f t="shared" si="21"/>
        <v xml:space="preserve">,"ScottNumber":"1953" </v>
      </c>
      <c r="T75" s="16" t="str">
        <f t="shared" si="22"/>
        <v xml:space="preserve">,"AlternateId":"" </v>
      </c>
      <c r="U75" s="16" t="str">
        <f t="shared" si="23"/>
        <v>,"IssueYearStart":1982</v>
      </c>
      <c r="V75" s="16" t="str">
        <f t="shared" si="24"/>
        <v>,"IssueYearEnd":0</v>
      </c>
      <c r="W75" s="16" t="str">
        <f t="shared" si="25"/>
        <v xml:space="preserve">,"FirstDayOfIssue":" " </v>
      </c>
      <c r="X75" s="16" t="str">
        <f t="shared" si="16"/>
        <v xml:space="preserve">,"Perforation":"" </v>
      </c>
      <c r="Y75" s="16" t="str">
        <f t="shared" si="26"/>
        <v xml:space="preserve">,"IsWatermarked":false </v>
      </c>
      <c r="Z75" s="16" t="str">
        <f t="shared" si="27"/>
        <v xml:space="preserve">,"CatalogImageCode":"" </v>
      </c>
      <c r="AA75" s="16" t="str">
        <f t="shared" si="28"/>
        <v xml:space="preserve">,"Color":"" </v>
      </c>
      <c r="AB75" s="16" t="str">
        <f t="shared" si="29"/>
        <v xml:space="preserve">,"Denomination":"20" </v>
      </c>
      <c r="AD75" s="16" t="str">
        <f t="shared" si="30"/>
        <v/>
      </c>
      <c r="AE75" s="16" t="str">
        <f t="shared" si="31"/>
        <v>{"CollectableType":"HomeCollector.Models.StampBase, HomeCollector, Version=1.0.0.0, Culture=neutral, PublicKeyToken=null"</v>
      </c>
      <c r="AF75" s="16" t="str">
        <f t="shared" si="32"/>
        <v xml:space="preserve">,"ItemDetails":"" </v>
      </c>
      <c r="AG75" s="16" t="str">
        <f t="shared" si="33"/>
        <v xml:space="preserve">,"IsFavorite":false </v>
      </c>
      <c r="AH75" s="16" t="str">
        <f t="shared" si="34"/>
        <v xml:space="preserve">,"EstimatedValue":0 </v>
      </c>
      <c r="AI75" s="16" t="str">
        <f t="shared" si="35"/>
        <v xml:space="preserve">,"IsMintCondition":false </v>
      </c>
      <c r="AJ75" s="16" t="str">
        <f t="shared" si="36"/>
        <v xml:space="preserve">,"Condition":"UNDEFINED" </v>
      </c>
      <c r="AK75" s="16" t="str">
        <f xml:space="preserve"> IF($D75+$E75&gt;0,  CONCATENATE($AD75,$AE75,$AF75,$AG75,$AH75,$AI75,$AJ75) &amp; "} ]}","}")</f>
        <v>}</v>
      </c>
      <c r="AL75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,"ScottNumber":"1953" ,"AlternateId":"" ,"IssueYearStart":1982,"IssueYearEnd":0,"FirstDayOfIssue":" " ,"Perforation":"" ,"IsWatermarked":false ,"CatalogImageCode":"" ,"Color":"" ,"Denomination":"20" }</v>
      </c>
    </row>
    <row r="76" spans="1:38" x14ac:dyDescent="0.25">
      <c r="A76" s="34" t="s">
        <v>233</v>
      </c>
      <c r="B76" s="29" t="s">
        <v>156</v>
      </c>
      <c r="C76" s="19"/>
      <c r="D76" s="31"/>
      <c r="E76" s="32"/>
      <c r="F76" s="42"/>
      <c r="G76" s="30"/>
      <c r="H76" s="19" t="s">
        <v>1017</v>
      </c>
      <c r="I76" s="19" t="s">
        <v>24</v>
      </c>
      <c r="J76" s="19">
        <v>1982</v>
      </c>
      <c r="K76" s="21"/>
      <c r="L76" s="34">
        <v>0.4</v>
      </c>
      <c r="M76" s="29">
        <v>0.25</v>
      </c>
      <c r="N76" s="28" t="str">
        <f t="shared" si="38"/>
        <v>,{"CollectableType":"HomeCollector.Models.StampBase, HomeCollector, Version=1.0.0.0, Culture=neutral, PublicKeyToken=null"</v>
      </c>
      <c r="O76" s="16" t="str">
        <f t="shared" si="17"/>
        <v xml:space="preserve">,"DisplayName":"Birds-Flowers" </v>
      </c>
      <c r="P76" s="16" t="str">
        <f t="shared" si="18"/>
        <v xml:space="preserve">,"Description":"" </v>
      </c>
      <c r="Q76" s="16" t="str">
        <f t="shared" si="19"/>
        <v xml:space="preserve">,"Country":"USA" </v>
      </c>
      <c r="R76" s="16" t="str">
        <f t="shared" si="20"/>
        <v xml:space="preserve">,"IsPostageStamp":true </v>
      </c>
      <c r="S76" s="16" t="str">
        <f t="shared" si="21"/>
        <v xml:space="preserve">,"ScottNumber":"1954" </v>
      </c>
      <c r="T76" s="16" t="str">
        <f t="shared" si="22"/>
        <v xml:space="preserve">,"AlternateId":"" </v>
      </c>
      <c r="U76" s="16" t="str">
        <f t="shared" si="23"/>
        <v>,"IssueYearStart":1982</v>
      </c>
      <c r="V76" s="16" t="str">
        <f t="shared" si="24"/>
        <v>,"IssueYearEnd":0</v>
      </c>
      <c r="W76" s="16" t="str">
        <f t="shared" si="25"/>
        <v xml:space="preserve">,"FirstDayOfIssue":" " </v>
      </c>
      <c r="X76" s="16" t="str">
        <f t="shared" si="16"/>
        <v xml:space="preserve">,"Perforation":"" </v>
      </c>
      <c r="Y76" s="16" t="str">
        <f t="shared" si="26"/>
        <v xml:space="preserve">,"IsWatermarked":false </v>
      </c>
      <c r="Z76" s="16" t="str">
        <f t="shared" si="27"/>
        <v xml:space="preserve">,"CatalogImageCode":"" </v>
      </c>
      <c r="AA76" s="16" t="str">
        <f t="shared" si="28"/>
        <v xml:space="preserve">,"Color":"" </v>
      </c>
      <c r="AB76" s="16" t="str">
        <f t="shared" si="29"/>
        <v xml:space="preserve">,"Denomination":"20" </v>
      </c>
      <c r="AD76" s="16" t="str">
        <f t="shared" si="30"/>
        <v/>
      </c>
      <c r="AE76" s="16" t="str">
        <f t="shared" si="31"/>
        <v>{"CollectableType":"HomeCollector.Models.StampBase, HomeCollector, Version=1.0.0.0, Culture=neutral, PublicKeyToken=null"</v>
      </c>
      <c r="AF76" s="16" t="str">
        <f t="shared" si="32"/>
        <v xml:space="preserve">,"ItemDetails":"" </v>
      </c>
      <c r="AG76" s="16" t="str">
        <f t="shared" si="33"/>
        <v xml:space="preserve">,"IsFavorite":false </v>
      </c>
      <c r="AH76" s="16" t="str">
        <f t="shared" si="34"/>
        <v xml:space="preserve">,"EstimatedValue":0 </v>
      </c>
      <c r="AI76" s="16" t="str">
        <f t="shared" si="35"/>
        <v xml:space="preserve">,"IsMintCondition":false </v>
      </c>
      <c r="AJ76" s="16" t="str">
        <f t="shared" si="36"/>
        <v xml:space="preserve">,"Condition":"UNDEFINED" </v>
      </c>
      <c r="AK76" s="16" t="str">
        <f xml:space="preserve"> IF($D76+$E76&gt;0,  CONCATENATE($AD76,$AE76,$AF76,$AG76,$AH76,$AI76,$AJ76) &amp; "} ]}","}")</f>
        <v>}</v>
      </c>
      <c r="AL76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,"ScottNumber":"1954" ,"AlternateId":"" ,"IssueYearStart":1982,"IssueYearEnd":0,"FirstDayOfIssue":" " ,"Perforation":"" ,"IsWatermarked":false ,"CatalogImageCode":"" ,"Color":"" ,"Denomination":"20" }</v>
      </c>
    </row>
    <row r="77" spans="1:38" x14ac:dyDescent="0.25">
      <c r="A77" s="34" t="s">
        <v>234</v>
      </c>
      <c r="B77" s="29" t="s">
        <v>156</v>
      </c>
      <c r="C77" s="19"/>
      <c r="D77" s="31"/>
      <c r="E77" s="32"/>
      <c r="F77" s="42"/>
      <c r="G77" s="30"/>
      <c r="H77" s="19" t="s">
        <v>1017</v>
      </c>
      <c r="I77" s="19" t="s">
        <v>24</v>
      </c>
      <c r="J77" s="19">
        <v>1982</v>
      </c>
      <c r="K77" s="21"/>
      <c r="L77" s="34">
        <v>0.4</v>
      </c>
      <c r="M77" s="29">
        <v>0.25</v>
      </c>
      <c r="N77" s="28" t="str">
        <f t="shared" si="38"/>
        <v>,{"CollectableType":"HomeCollector.Models.StampBase, HomeCollector, Version=1.0.0.0, Culture=neutral, PublicKeyToken=null"</v>
      </c>
      <c r="O77" s="16" t="str">
        <f t="shared" si="17"/>
        <v xml:space="preserve">,"DisplayName":"Birds-Flowers" </v>
      </c>
      <c r="P77" s="16" t="str">
        <f t="shared" si="18"/>
        <v xml:space="preserve">,"Description":"" </v>
      </c>
      <c r="Q77" s="16" t="str">
        <f t="shared" si="19"/>
        <v xml:space="preserve">,"Country":"USA" </v>
      </c>
      <c r="R77" s="16" t="str">
        <f t="shared" si="20"/>
        <v xml:space="preserve">,"IsPostageStamp":true </v>
      </c>
      <c r="S77" s="16" t="str">
        <f t="shared" si="21"/>
        <v xml:space="preserve">,"ScottNumber":"1955" </v>
      </c>
      <c r="T77" s="16" t="str">
        <f t="shared" si="22"/>
        <v xml:space="preserve">,"AlternateId":"" </v>
      </c>
      <c r="U77" s="16" t="str">
        <f t="shared" si="23"/>
        <v>,"IssueYearStart":1982</v>
      </c>
      <c r="V77" s="16" t="str">
        <f t="shared" si="24"/>
        <v>,"IssueYearEnd":0</v>
      </c>
      <c r="W77" s="16" t="str">
        <f t="shared" si="25"/>
        <v xml:space="preserve">,"FirstDayOfIssue":" " </v>
      </c>
      <c r="X77" s="16" t="str">
        <f t="shared" si="16"/>
        <v xml:space="preserve">,"Perforation":"" </v>
      </c>
      <c r="Y77" s="16" t="str">
        <f t="shared" si="26"/>
        <v xml:space="preserve">,"IsWatermarked":false </v>
      </c>
      <c r="Z77" s="16" t="str">
        <f t="shared" si="27"/>
        <v xml:space="preserve">,"CatalogImageCode":"" </v>
      </c>
      <c r="AA77" s="16" t="str">
        <f t="shared" si="28"/>
        <v xml:space="preserve">,"Color":"" </v>
      </c>
      <c r="AB77" s="16" t="str">
        <f t="shared" si="29"/>
        <v xml:space="preserve">,"Denomination":"20" </v>
      </c>
      <c r="AD77" s="16" t="str">
        <f t="shared" si="30"/>
        <v/>
      </c>
      <c r="AE77" s="16" t="str">
        <f t="shared" si="31"/>
        <v>{"CollectableType":"HomeCollector.Models.StampBase, HomeCollector, Version=1.0.0.0, Culture=neutral, PublicKeyToken=null"</v>
      </c>
      <c r="AF77" s="16" t="str">
        <f t="shared" si="32"/>
        <v xml:space="preserve">,"ItemDetails":"" </v>
      </c>
      <c r="AG77" s="16" t="str">
        <f t="shared" si="33"/>
        <v xml:space="preserve">,"IsFavorite":false </v>
      </c>
      <c r="AH77" s="16" t="str">
        <f t="shared" si="34"/>
        <v xml:space="preserve">,"EstimatedValue":0 </v>
      </c>
      <c r="AI77" s="16" t="str">
        <f t="shared" si="35"/>
        <v xml:space="preserve">,"IsMintCondition":false </v>
      </c>
      <c r="AJ77" s="16" t="str">
        <f t="shared" si="36"/>
        <v xml:space="preserve">,"Condition":"UNDEFINED" </v>
      </c>
      <c r="AK77" s="16" t="str">
        <f xml:space="preserve"> IF($D77+$E77&gt;0,  CONCATENATE($AD77,$AE77,$AF77,$AG77,$AH77,$AI77,$AJ77) &amp; "} ]}","}")</f>
        <v>}</v>
      </c>
      <c r="AL77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,"ScottNumber":"1955" ,"AlternateId":"" ,"IssueYearStart":1982,"IssueYearEnd":0,"FirstDayOfIssue":" " ,"Perforation":"" ,"IsWatermarked":false ,"CatalogImageCode":"" ,"Color":"" ,"Denomination":"20" }</v>
      </c>
    </row>
    <row r="78" spans="1:38" x14ac:dyDescent="0.25">
      <c r="A78" s="34" t="s">
        <v>235</v>
      </c>
      <c r="B78" s="29" t="s">
        <v>156</v>
      </c>
      <c r="C78" s="19"/>
      <c r="D78" s="31"/>
      <c r="E78" s="32"/>
      <c r="F78" s="42"/>
      <c r="G78" s="30"/>
      <c r="H78" s="19" t="s">
        <v>1017</v>
      </c>
      <c r="I78" s="19" t="s">
        <v>25</v>
      </c>
      <c r="J78" s="19">
        <v>1982</v>
      </c>
      <c r="K78" s="21"/>
      <c r="L78" s="34">
        <v>0.4</v>
      </c>
      <c r="M78" s="29">
        <v>0.25</v>
      </c>
      <c r="N78" s="28" t="str">
        <f t="shared" si="38"/>
        <v>,{"CollectableType":"HomeCollector.Models.StampBase, HomeCollector, Version=1.0.0.0, Culture=neutral, PublicKeyToken=null"</v>
      </c>
      <c r="O78" s="16" t="str">
        <f t="shared" si="17"/>
        <v xml:space="preserve">,"DisplayName":"Birds-Flowers" </v>
      </c>
      <c r="P78" s="16" t="str">
        <f t="shared" si="18"/>
        <v xml:space="preserve">,"Description":"" </v>
      </c>
      <c r="Q78" s="16" t="str">
        <f t="shared" si="19"/>
        <v xml:space="preserve">,"Country":"USA" </v>
      </c>
      <c r="R78" s="16" t="str">
        <f t="shared" si="20"/>
        <v xml:space="preserve">,"IsPostageStamp":true </v>
      </c>
      <c r="S78" s="16" t="str">
        <f t="shared" si="21"/>
        <v xml:space="preserve">,"ScottNumber":"1956" </v>
      </c>
      <c r="T78" s="16" t="str">
        <f t="shared" si="22"/>
        <v xml:space="preserve">,"AlternateId":"" </v>
      </c>
      <c r="U78" s="16" t="str">
        <f t="shared" si="23"/>
        <v>,"IssueYearStart":1982</v>
      </c>
      <c r="V78" s="16" t="str">
        <f t="shared" si="24"/>
        <v>,"IssueYearEnd":0</v>
      </c>
      <c r="W78" s="16" t="str">
        <f t="shared" si="25"/>
        <v xml:space="preserve">,"FirstDayOfIssue":" " </v>
      </c>
      <c r="X78" s="16" t="str">
        <f t="shared" si="16"/>
        <v xml:space="preserve">,"Perforation":"" </v>
      </c>
      <c r="Y78" s="16" t="str">
        <f t="shared" si="26"/>
        <v xml:space="preserve">,"IsWatermarked":false </v>
      </c>
      <c r="Z78" s="16" t="str">
        <f t="shared" si="27"/>
        <v xml:space="preserve">,"CatalogImageCode":"" </v>
      </c>
      <c r="AA78" s="16" t="str">
        <f t="shared" si="28"/>
        <v xml:space="preserve">,"Color":"" </v>
      </c>
      <c r="AB78" s="16" t="str">
        <f t="shared" si="29"/>
        <v xml:space="preserve">,"Denomination":"20" </v>
      </c>
      <c r="AD78" s="16" t="str">
        <f t="shared" si="30"/>
        <v/>
      </c>
      <c r="AE78" s="16" t="str">
        <f t="shared" si="31"/>
        <v>{"CollectableType":"HomeCollector.Models.StampBase, HomeCollector, Version=1.0.0.0, Culture=neutral, PublicKeyToken=null"</v>
      </c>
      <c r="AF78" s="16" t="str">
        <f t="shared" si="32"/>
        <v xml:space="preserve">,"ItemDetails":"" </v>
      </c>
      <c r="AG78" s="16" t="str">
        <f t="shared" si="33"/>
        <v xml:space="preserve">,"IsFavorite":false </v>
      </c>
      <c r="AH78" s="16" t="str">
        <f t="shared" si="34"/>
        <v xml:space="preserve">,"EstimatedValue":0 </v>
      </c>
      <c r="AI78" s="16" t="str">
        <f t="shared" si="35"/>
        <v xml:space="preserve">,"IsMintCondition":false </v>
      </c>
      <c r="AJ78" s="16" t="str">
        <f t="shared" si="36"/>
        <v xml:space="preserve">,"Condition":"UNDEFINED" </v>
      </c>
      <c r="AK78" s="16" t="str">
        <f xml:space="preserve"> IF($D78+$E78&gt;0,  CONCATENATE($AD78,$AE78,$AF78,$AG78,$AH78,$AI78,$AJ78) &amp; "} ]}","}")</f>
        <v>}</v>
      </c>
      <c r="AL78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,"ScottNumber":"1956" ,"AlternateId":"" ,"IssueYearStart":1982,"IssueYearEnd":0,"FirstDayOfIssue":" " ,"Perforation":"" ,"IsWatermarked":false ,"CatalogImageCode":"" ,"Color":"" ,"Denomination":"20" }</v>
      </c>
    </row>
    <row r="79" spans="1:38" x14ac:dyDescent="0.25">
      <c r="A79" s="34" t="s">
        <v>236</v>
      </c>
      <c r="B79" s="29" t="s">
        <v>156</v>
      </c>
      <c r="C79" s="19"/>
      <c r="D79" s="31"/>
      <c r="E79" s="32"/>
      <c r="F79" s="42"/>
      <c r="G79" s="30"/>
      <c r="H79" s="19" t="s">
        <v>1017</v>
      </c>
      <c r="I79" s="19" t="s">
        <v>25</v>
      </c>
      <c r="J79" s="19">
        <v>1982</v>
      </c>
      <c r="K79" s="21"/>
      <c r="L79" s="34">
        <v>0.4</v>
      </c>
      <c r="M79" s="29">
        <v>0.25</v>
      </c>
      <c r="N79" s="28" t="str">
        <f t="shared" si="38"/>
        <v>,{"CollectableType":"HomeCollector.Models.StampBase, HomeCollector, Version=1.0.0.0, Culture=neutral, PublicKeyToken=null"</v>
      </c>
      <c r="O79" s="16" t="str">
        <f t="shared" si="17"/>
        <v xml:space="preserve">,"DisplayName":"Birds-Flowers" </v>
      </c>
      <c r="P79" s="16" t="str">
        <f t="shared" si="18"/>
        <v xml:space="preserve">,"Description":"" </v>
      </c>
      <c r="Q79" s="16" t="str">
        <f t="shared" si="19"/>
        <v xml:space="preserve">,"Country":"USA" </v>
      </c>
      <c r="R79" s="16" t="str">
        <f t="shared" si="20"/>
        <v xml:space="preserve">,"IsPostageStamp":true </v>
      </c>
      <c r="S79" s="16" t="str">
        <f t="shared" si="21"/>
        <v xml:space="preserve">,"ScottNumber":"1957" </v>
      </c>
      <c r="T79" s="16" t="str">
        <f t="shared" si="22"/>
        <v xml:space="preserve">,"AlternateId":"" </v>
      </c>
      <c r="U79" s="16" t="str">
        <f t="shared" si="23"/>
        <v>,"IssueYearStart":1982</v>
      </c>
      <c r="V79" s="16" t="str">
        <f t="shared" si="24"/>
        <v>,"IssueYearEnd":0</v>
      </c>
      <c r="W79" s="16" t="str">
        <f t="shared" si="25"/>
        <v xml:space="preserve">,"FirstDayOfIssue":" " </v>
      </c>
      <c r="X79" s="16" t="str">
        <f t="shared" si="16"/>
        <v xml:space="preserve">,"Perforation":"" </v>
      </c>
      <c r="Y79" s="16" t="str">
        <f t="shared" si="26"/>
        <v xml:space="preserve">,"IsWatermarked":false </v>
      </c>
      <c r="Z79" s="16" t="str">
        <f t="shared" si="27"/>
        <v xml:space="preserve">,"CatalogImageCode":"" </v>
      </c>
      <c r="AA79" s="16" t="str">
        <f t="shared" si="28"/>
        <v xml:space="preserve">,"Color":"" </v>
      </c>
      <c r="AB79" s="16" t="str">
        <f t="shared" si="29"/>
        <v xml:space="preserve">,"Denomination":"20" </v>
      </c>
      <c r="AD79" s="16" t="str">
        <f t="shared" si="30"/>
        <v/>
      </c>
      <c r="AE79" s="16" t="str">
        <f t="shared" si="31"/>
        <v>{"CollectableType":"HomeCollector.Models.StampBase, HomeCollector, Version=1.0.0.0, Culture=neutral, PublicKeyToken=null"</v>
      </c>
      <c r="AF79" s="16" t="str">
        <f t="shared" si="32"/>
        <v xml:space="preserve">,"ItemDetails":"" </v>
      </c>
      <c r="AG79" s="16" t="str">
        <f t="shared" si="33"/>
        <v xml:space="preserve">,"IsFavorite":false </v>
      </c>
      <c r="AH79" s="16" t="str">
        <f t="shared" si="34"/>
        <v xml:space="preserve">,"EstimatedValue":0 </v>
      </c>
      <c r="AI79" s="16" t="str">
        <f t="shared" si="35"/>
        <v xml:space="preserve">,"IsMintCondition":false </v>
      </c>
      <c r="AJ79" s="16" t="str">
        <f t="shared" si="36"/>
        <v xml:space="preserve">,"Condition":"UNDEFINED" </v>
      </c>
      <c r="AK79" s="16" t="str">
        <f xml:space="preserve"> IF($D79+$E79&gt;0,  CONCATENATE($AD79,$AE79,$AF79,$AG79,$AH79,$AI79,$AJ79) &amp; "} ]}","}")</f>
        <v>}</v>
      </c>
      <c r="AL79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,"ScottNumber":"1957" ,"AlternateId":"" ,"IssueYearStart":1982,"IssueYearEnd":0,"FirstDayOfIssue":" " ,"Perforation":"" ,"IsWatermarked":false ,"CatalogImageCode":"" ,"Color":"" ,"Denomination":"20" }</v>
      </c>
    </row>
    <row r="80" spans="1:38" x14ac:dyDescent="0.25">
      <c r="A80" s="34" t="s">
        <v>237</v>
      </c>
      <c r="B80" s="29" t="s">
        <v>156</v>
      </c>
      <c r="C80" s="19"/>
      <c r="D80" s="31"/>
      <c r="E80" s="32"/>
      <c r="F80" s="42"/>
      <c r="G80" s="30"/>
      <c r="H80" s="19" t="s">
        <v>1017</v>
      </c>
      <c r="I80" s="19" t="s">
        <v>25</v>
      </c>
      <c r="J80" s="19">
        <v>1982</v>
      </c>
      <c r="K80" s="21"/>
      <c r="L80" s="34">
        <v>0.4</v>
      </c>
      <c r="M80" s="29">
        <v>0.25</v>
      </c>
      <c r="N80" s="28" t="str">
        <f t="shared" si="38"/>
        <v>,{"CollectableType":"HomeCollector.Models.StampBase, HomeCollector, Version=1.0.0.0, Culture=neutral, PublicKeyToken=null"</v>
      </c>
      <c r="O80" s="16" t="str">
        <f t="shared" si="17"/>
        <v xml:space="preserve">,"DisplayName":"Birds-Flowers" </v>
      </c>
      <c r="P80" s="16" t="str">
        <f t="shared" si="18"/>
        <v xml:space="preserve">,"Description":"" </v>
      </c>
      <c r="Q80" s="16" t="str">
        <f t="shared" si="19"/>
        <v xml:space="preserve">,"Country":"USA" </v>
      </c>
      <c r="R80" s="16" t="str">
        <f t="shared" si="20"/>
        <v xml:space="preserve">,"IsPostageStamp":true </v>
      </c>
      <c r="S80" s="16" t="str">
        <f t="shared" si="21"/>
        <v xml:space="preserve">,"ScottNumber":"1958" </v>
      </c>
      <c r="T80" s="16" t="str">
        <f t="shared" si="22"/>
        <v xml:space="preserve">,"AlternateId":"" </v>
      </c>
      <c r="U80" s="16" t="str">
        <f t="shared" si="23"/>
        <v>,"IssueYearStart":1982</v>
      </c>
      <c r="V80" s="16" t="str">
        <f t="shared" si="24"/>
        <v>,"IssueYearEnd":0</v>
      </c>
      <c r="W80" s="16" t="str">
        <f t="shared" si="25"/>
        <v xml:space="preserve">,"FirstDayOfIssue":" " </v>
      </c>
      <c r="X80" s="16" t="str">
        <f t="shared" si="16"/>
        <v xml:space="preserve">,"Perforation":"" </v>
      </c>
      <c r="Y80" s="16" t="str">
        <f t="shared" si="26"/>
        <v xml:space="preserve">,"IsWatermarked":false </v>
      </c>
      <c r="Z80" s="16" t="str">
        <f t="shared" si="27"/>
        <v xml:space="preserve">,"CatalogImageCode":"" </v>
      </c>
      <c r="AA80" s="16" t="str">
        <f t="shared" si="28"/>
        <v xml:space="preserve">,"Color":"" </v>
      </c>
      <c r="AB80" s="16" t="str">
        <f t="shared" si="29"/>
        <v xml:space="preserve">,"Denomination":"20" </v>
      </c>
      <c r="AD80" s="16" t="str">
        <f t="shared" si="30"/>
        <v/>
      </c>
      <c r="AE80" s="16" t="str">
        <f t="shared" si="31"/>
        <v>{"CollectableType":"HomeCollector.Models.StampBase, HomeCollector, Version=1.0.0.0, Culture=neutral, PublicKeyToken=null"</v>
      </c>
      <c r="AF80" s="16" t="str">
        <f t="shared" si="32"/>
        <v xml:space="preserve">,"ItemDetails":"" </v>
      </c>
      <c r="AG80" s="16" t="str">
        <f t="shared" si="33"/>
        <v xml:space="preserve">,"IsFavorite":false </v>
      </c>
      <c r="AH80" s="16" t="str">
        <f t="shared" si="34"/>
        <v xml:space="preserve">,"EstimatedValue":0 </v>
      </c>
      <c r="AI80" s="16" t="str">
        <f t="shared" si="35"/>
        <v xml:space="preserve">,"IsMintCondition":false </v>
      </c>
      <c r="AJ80" s="16" t="str">
        <f t="shared" si="36"/>
        <v xml:space="preserve">,"Condition":"UNDEFINED" </v>
      </c>
      <c r="AK80" s="16" t="str">
        <f xml:space="preserve"> IF($D80+$E80&gt;0,  CONCATENATE($AD80,$AE80,$AF80,$AG80,$AH80,$AI80,$AJ80) &amp; "} ]}","}")</f>
        <v>}</v>
      </c>
      <c r="AL80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,"ScottNumber":"1958" ,"AlternateId":"" ,"IssueYearStart":1982,"IssueYearEnd":0,"FirstDayOfIssue":" " ,"Perforation":"" ,"IsWatermarked":false ,"CatalogImageCode":"" ,"Color":"" ,"Denomination":"20" }</v>
      </c>
    </row>
    <row r="81" spans="1:38" x14ac:dyDescent="0.25">
      <c r="A81" s="34" t="s">
        <v>238</v>
      </c>
      <c r="B81" s="29" t="s">
        <v>156</v>
      </c>
      <c r="C81" s="19"/>
      <c r="D81" s="31"/>
      <c r="E81" s="32"/>
      <c r="F81" s="42"/>
      <c r="G81" s="30"/>
      <c r="H81" s="19" t="s">
        <v>1017</v>
      </c>
      <c r="I81" s="19" t="s">
        <v>25</v>
      </c>
      <c r="J81" s="19">
        <v>1982</v>
      </c>
      <c r="K81" s="21"/>
      <c r="L81" s="34">
        <v>0.4</v>
      </c>
      <c r="M81" s="29">
        <v>0.25</v>
      </c>
      <c r="N81" s="28" t="str">
        <f t="shared" si="38"/>
        <v>,{"CollectableType":"HomeCollector.Models.StampBase, HomeCollector, Version=1.0.0.0, Culture=neutral, PublicKeyToken=null"</v>
      </c>
      <c r="O81" s="16" t="str">
        <f t="shared" si="17"/>
        <v xml:space="preserve">,"DisplayName":"Birds-Flowers" </v>
      </c>
      <c r="P81" s="16" t="str">
        <f t="shared" si="18"/>
        <v xml:space="preserve">,"Description":"" </v>
      </c>
      <c r="Q81" s="16" t="str">
        <f t="shared" si="19"/>
        <v xml:space="preserve">,"Country":"USA" </v>
      </c>
      <c r="R81" s="16" t="str">
        <f t="shared" si="20"/>
        <v xml:space="preserve">,"IsPostageStamp":true </v>
      </c>
      <c r="S81" s="16" t="str">
        <f t="shared" si="21"/>
        <v xml:space="preserve">,"ScottNumber":"1959" </v>
      </c>
      <c r="T81" s="16" t="str">
        <f t="shared" si="22"/>
        <v xml:space="preserve">,"AlternateId":"" </v>
      </c>
      <c r="U81" s="16" t="str">
        <f t="shared" si="23"/>
        <v>,"IssueYearStart":1982</v>
      </c>
      <c r="V81" s="16" t="str">
        <f t="shared" si="24"/>
        <v>,"IssueYearEnd":0</v>
      </c>
      <c r="W81" s="16" t="str">
        <f t="shared" si="25"/>
        <v xml:space="preserve">,"FirstDayOfIssue":" " </v>
      </c>
      <c r="X81" s="16" t="str">
        <f t="shared" si="16"/>
        <v xml:space="preserve">,"Perforation":"" </v>
      </c>
      <c r="Y81" s="16" t="str">
        <f t="shared" si="26"/>
        <v xml:space="preserve">,"IsWatermarked":false </v>
      </c>
      <c r="Z81" s="16" t="str">
        <f t="shared" si="27"/>
        <v xml:space="preserve">,"CatalogImageCode":"" </v>
      </c>
      <c r="AA81" s="16" t="str">
        <f t="shared" si="28"/>
        <v xml:space="preserve">,"Color":"" </v>
      </c>
      <c r="AB81" s="16" t="str">
        <f t="shared" si="29"/>
        <v xml:space="preserve">,"Denomination":"20" </v>
      </c>
      <c r="AD81" s="16" t="str">
        <f t="shared" si="30"/>
        <v/>
      </c>
      <c r="AE81" s="16" t="str">
        <f t="shared" si="31"/>
        <v>{"CollectableType":"HomeCollector.Models.StampBase, HomeCollector, Version=1.0.0.0, Culture=neutral, PublicKeyToken=null"</v>
      </c>
      <c r="AF81" s="16" t="str">
        <f t="shared" si="32"/>
        <v xml:space="preserve">,"ItemDetails":"" </v>
      </c>
      <c r="AG81" s="16" t="str">
        <f t="shared" si="33"/>
        <v xml:space="preserve">,"IsFavorite":false </v>
      </c>
      <c r="AH81" s="16" t="str">
        <f t="shared" si="34"/>
        <v xml:space="preserve">,"EstimatedValue":0 </v>
      </c>
      <c r="AI81" s="16" t="str">
        <f t="shared" si="35"/>
        <v xml:space="preserve">,"IsMintCondition":false </v>
      </c>
      <c r="AJ81" s="16" t="str">
        <f t="shared" si="36"/>
        <v xml:space="preserve">,"Condition":"UNDEFINED" </v>
      </c>
      <c r="AK81" s="16" t="str">
        <f xml:space="preserve"> IF($D81+$E81&gt;0,  CONCATENATE($AD81,$AE81,$AF81,$AG81,$AH81,$AI81,$AJ81) &amp; "} ]}","}")</f>
        <v>}</v>
      </c>
      <c r="AL81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,"ScottNumber":"1959" ,"AlternateId":"" ,"IssueYearStart":1982,"IssueYearEnd":0,"FirstDayOfIssue":" " ,"Perforation":"" ,"IsWatermarked":false ,"CatalogImageCode":"" ,"Color":"" ,"Denomination":"20" }</v>
      </c>
    </row>
    <row r="82" spans="1:38" x14ac:dyDescent="0.25">
      <c r="A82" s="34" t="s">
        <v>239</v>
      </c>
      <c r="B82" s="29" t="s">
        <v>156</v>
      </c>
      <c r="C82" s="30"/>
      <c r="D82" s="31"/>
      <c r="E82" s="32"/>
      <c r="F82" s="42"/>
      <c r="G82" s="30"/>
      <c r="H82" s="19" t="s">
        <v>1017</v>
      </c>
      <c r="I82" s="19" t="s">
        <v>25</v>
      </c>
      <c r="J82" s="19">
        <v>1982</v>
      </c>
      <c r="K82" s="21"/>
      <c r="L82" s="34">
        <v>0.4</v>
      </c>
      <c r="M82" s="29">
        <v>0.25</v>
      </c>
      <c r="N82" s="28" t="str">
        <f t="shared" si="38"/>
        <v>,{"CollectableType":"HomeCollector.Models.StampBase, HomeCollector, Version=1.0.0.0, Culture=neutral, PublicKeyToken=null"</v>
      </c>
      <c r="O82" s="16" t="str">
        <f t="shared" si="17"/>
        <v xml:space="preserve">,"DisplayName":"Birds-Flowers" </v>
      </c>
      <c r="P82" s="16" t="str">
        <f t="shared" si="18"/>
        <v xml:space="preserve">,"Description":"" </v>
      </c>
      <c r="Q82" s="16" t="str">
        <f t="shared" si="19"/>
        <v xml:space="preserve">,"Country":"USA" </v>
      </c>
      <c r="R82" s="16" t="str">
        <f t="shared" si="20"/>
        <v xml:space="preserve">,"IsPostageStamp":true </v>
      </c>
      <c r="S82" s="16" t="str">
        <f t="shared" si="21"/>
        <v xml:space="preserve">,"ScottNumber":"1960" </v>
      </c>
      <c r="T82" s="16" t="str">
        <f t="shared" si="22"/>
        <v xml:space="preserve">,"AlternateId":"" </v>
      </c>
      <c r="U82" s="16" t="str">
        <f t="shared" si="23"/>
        <v>,"IssueYearStart":1982</v>
      </c>
      <c r="V82" s="16" t="str">
        <f t="shared" si="24"/>
        <v>,"IssueYearEnd":0</v>
      </c>
      <c r="W82" s="16" t="str">
        <f t="shared" si="25"/>
        <v xml:space="preserve">,"FirstDayOfIssue":" " </v>
      </c>
      <c r="X82" s="16" t="str">
        <f t="shared" si="16"/>
        <v xml:space="preserve">,"Perforation":"" </v>
      </c>
      <c r="Y82" s="16" t="str">
        <f t="shared" si="26"/>
        <v xml:space="preserve">,"IsWatermarked":false </v>
      </c>
      <c r="Z82" s="16" t="str">
        <f t="shared" si="27"/>
        <v xml:space="preserve">,"CatalogImageCode":"" </v>
      </c>
      <c r="AA82" s="16" t="str">
        <f t="shared" si="28"/>
        <v xml:space="preserve">,"Color":"" </v>
      </c>
      <c r="AB82" s="16" t="str">
        <f t="shared" si="29"/>
        <v xml:space="preserve">,"Denomination":"20" </v>
      </c>
      <c r="AD82" s="16" t="str">
        <f t="shared" si="30"/>
        <v/>
      </c>
      <c r="AE82" s="16" t="str">
        <f t="shared" si="31"/>
        <v>{"CollectableType":"HomeCollector.Models.StampBase, HomeCollector, Version=1.0.0.0, Culture=neutral, PublicKeyToken=null"</v>
      </c>
      <c r="AF82" s="16" t="str">
        <f t="shared" si="32"/>
        <v xml:space="preserve">,"ItemDetails":"" </v>
      </c>
      <c r="AG82" s="16" t="str">
        <f t="shared" si="33"/>
        <v xml:space="preserve">,"IsFavorite":false </v>
      </c>
      <c r="AH82" s="16" t="str">
        <f t="shared" si="34"/>
        <v xml:space="preserve">,"EstimatedValue":0 </v>
      </c>
      <c r="AI82" s="16" t="str">
        <f t="shared" si="35"/>
        <v xml:space="preserve">,"IsMintCondition":false </v>
      </c>
      <c r="AJ82" s="16" t="str">
        <f t="shared" si="36"/>
        <v xml:space="preserve">,"Condition":"UNDEFINED" </v>
      </c>
      <c r="AK82" s="16" t="str">
        <f xml:space="preserve"> IF($D82+$E82&gt;0,  CONCATENATE($AD82,$AE82,$AF82,$AG82,$AH82,$AI82,$AJ82) &amp; "} ]}","}")</f>
        <v>}</v>
      </c>
      <c r="AL82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,"ScottNumber":"1960" ,"AlternateId":"" ,"IssueYearStart":1982,"IssueYearEnd":0,"FirstDayOfIssue":" " ,"Perforation":"" ,"IsWatermarked":false ,"CatalogImageCode":"" ,"Color":"" ,"Denomination":"20" }</v>
      </c>
    </row>
    <row r="83" spans="1:38" x14ac:dyDescent="0.25">
      <c r="A83" s="34" t="s">
        <v>240</v>
      </c>
      <c r="B83" s="29" t="s">
        <v>156</v>
      </c>
      <c r="C83" s="19"/>
      <c r="D83" s="31"/>
      <c r="E83" s="32"/>
      <c r="F83" s="42"/>
      <c r="G83" s="30"/>
      <c r="H83" s="19" t="s">
        <v>1017</v>
      </c>
      <c r="I83" s="19" t="s">
        <v>25</v>
      </c>
      <c r="J83" s="19">
        <v>1982</v>
      </c>
      <c r="K83" s="21"/>
      <c r="L83" s="34">
        <v>0.4</v>
      </c>
      <c r="M83" s="29">
        <v>0.25</v>
      </c>
      <c r="N83" s="28" t="str">
        <f t="shared" si="38"/>
        <v>,{"CollectableType":"HomeCollector.Models.StampBase, HomeCollector, Version=1.0.0.0, Culture=neutral, PublicKeyToken=null"</v>
      </c>
      <c r="O83" s="16" t="str">
        <f t="shared" si="17"/>
        <v xml:space="preserve">,"DisplayName":"Birds-Flowers" </v>
      </c>
      <c r="P83" s="16" t="str">
        <f t="shared" si="18"/>
        <v xml:space="preserve">,"Description":"" </v>
      </c>
      <c r="Q83" s="16" t="str">
        <f t="shared" si="19"/>
        <v xml:space="preserve">,"Country":"USA" </v>
      </c>
      <c r="R83" s="16" t="str">
        <f t="shared" si="20"/>
        <v xml:space="preserve">,"IsPostageStamp":true </v>
      </c>
      <c r="S83" s="16" t="str">
        <f t="shared" si="21"/>
        <v xml:space="preserve">,"ScottNumber":"1961" </v>
      </c>
      <c r="T83" s="16" t="str">
        <f t="shared" si="22"/>
        <v xml:space="preserve">,"AlternateId":"" </v>
      </c>
      <c r="U83" s="16" t="str">
        <f t="shared" si="23"/>
        <v>,"IssueYearStart":1982</v>
      </c>
      <c r="V83" s="16" t="str">
        <f t="shared" si="24"/>
        <v>,"IssueYearEnd":0</v>
      </c>
      <c r="W83" s="16" t="str">
        <f t="shared" si="25"/>
        <v xml:space="preserve">,"FirstDayOfIssue":" " </v>
      </c>
      <c r="X83" s="16" t="str">
        <f t="shared" si="16"/>
        <v xml:space="preserve">,"Perforation":"" </v>
      </c>
      <c r="Y83" s="16" t="str">
        <f t="shared" si="26"/>
        <v xml:space="preserve">,"IsWatermarked":false </v>
      </c>
      <c r="Z83" s="16" t="str">
        <f t="shared" si="27"/>
        <v xml:space="preserve">,"CatalogImageCode":"" </v>
      </c>
      <c r="AA83" s="16" t="str">
        <f t="shared" si="28"/>
        <v xml:space="preserve">,"Color":"" </v>
      </c>
      <c r="AB83" s="16" t="str">
        <f t="shared" si="29"/>
        <v xml:space="preserve">,"Denomination":"20" </v>
      </c>
      <c r="AD83" s="16" t="str">
        <f t="shared" si="30"/>
        <v/>
      </c>
      <c r="AE83" s="16" t="str">
        <f t="shared" si="31"/>
        <v>{"CollectableType":"HomeCollector.Models.StampBase, HomeCollector, Version=1.0.0.0, Culture=neutral, PublicKeyToken=null"</v>
      </c>
      <c r="AF83" s="16" t="str">
        <f t="shared" si="32"/>
        <v xml:space="preserve">,"ItemDetails":"" </v>
      </c>
      <c r="AG83" s="16" t="str">
        <f t="shared" si="33"/>
        <v xml:space="preserve">,"IsFavorite":false </v>
      </c>
      <c r="AH83" s="16" t="str">
        <f t="shared" si="34"/>
        <v xml:space="preserve">,"EstimatedValue":0 </v>
      </c>
      <c r="AI83" s="16" t="str">
        <f t="shared" si="35"/>
        <v xml:space="preserve">,"IsMintCondition":false </v>
      </c>
      <c r="AJ83" s="16" t="str">
        <f t="shared" si="36"/>
        <v xml:space="preserve">,"Condition":"UNDEFINED" </v>
      </c>
      <c r="AK83" s="16" t="str">
        <f xml:space="preserve"> IF($D83+$E83&gt;0,  CONCATENATE($AD83,$AE83,$AF83,$AG83,$AH83,$AI83,$AJ83) &amp; "} ]}","}")</f>
        <v>}</v>
      </c>
      <c r="AL83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,"ScottNumber":"1961" ,"AlternateId":"" ,"IssueYearStart":1982,"IssueYearEnd":0,"FirstDayOfIssue":" " ,"Perforation":"" ,"IsWatermarked":false ,"CatalogImageCode":"" ,"Color":"" ,"Denomination":"20" }</v>
      </c>
    </row>
    <row r="84" spans="1:38" x14ac:dyDescent="0.25">
      <c r="A84" s="34" t="s">
        <v>241</v>
      </c>
      <c r="B84" s="29" t="s">
        <v>156</v>
      </c>
      <c r="C84" s="19"/>
      <c r="D84" s="31"/>
      <c r="E84" s="32"/>
      <c r="F84" s="42"/>
      <c r="G84" s="38"/>
      <c r="H84" s="19" t="s">
        <v>1017</v>
      </c>
      <c r="I84" s="29">
        <v>1867</v>
      </c>
      <c r="J84" s="29">
        <v>1982</v>
      </c>
      <c r="K84" s="33"/>
      <c r="L84" s="34">
        <v>0.4</v>
      </c>
      <c r="M84" s="29">
        <v>0.25</v>
      </c>
      <c r="N84" s="28" t="str">
        <f t="shared" si="38"/>
        <v>,{"CollectableType":"HomeCollector.Models.StampBase, HomeCollector, Version=1.0.0.0, Culture=neutral, PublicKeyToken=null"</v>
      </c>
      <c r="O84" s="16" t="str">
        <f t="shared" si="17"/>
        <v xml:space="preserve">,"DisplayName":"Birds-Flowers" </v>
      </c>
      <c r="P84" s="16" t="str">
        <f t="shared" si="18"/>
        <v xml:space="preserve">,"Description":"" </v>
      </c>
      <c r="Q84" s="16" t="str">
        <f t="shared" si="19"/>
        <v xml:space="preserve">,"Country":"USA" </v>
      </c>
      <c r="R84" s="16" t="str">
        <f t="shared" si="20"/>
        <v xml:space="preserve">,"IsPostageStamp":true </v>
      </c>
      <c r="S84" s="16" t="str">
        <f t="shared" si="21"/>
        <v xml:space="preserve">,"ScottNumber":"1962" </v>
      </c>
      <c r="T84" s="16" t="str">
        <f t="shared" si="22"/>
        <v xml:space="preserve">,"AlternateId":"" </v>
      </c>
      <c r="U84" s="16" t="str">
        <f t="shared" si="23"/>
        <v>,"IssueYearStart":1982</v>
      </c>
      <c r="V84" s="16" t="str">
        <f t="shared" si="24"/>
        <v>,"IssueYearEnd":0</v>
      </c>
      <c r="W84" s="16" t="str">
        <f t="shared" si="25"/>
        <v xml:space="preserve">,"FirstDayOfIssue":" " </v>
      </c>
      <c r="X84" s="16" t="str">
        <f t="shared" si="16"/>
        <v xml:space="preserve">,"Perforation":"" </v>
      </c>
      <c r="Y84" s="16" t="str">
        <f t="shared" si="26"/>
        <v xml:space="preserve">,"IsWatermarked":false </v>
      </c>
      <c r="Z84" s="16" t="str">
        <f t="shared" si="27"/>
        <v xml:space="preserve">,"CatalogImageCode":"" </v>
      </c>
      <c r="AA84" s="16" t="str">
        <f t="shared" si="28"/>
        <v xml:space="preserve">,"Color":"" </v>
      </c>
      <c r="AB84" s="16" t="str">
        <f t="shared" si="29"/>
        <v xml:space="preserve">,"Denomination":"20" </v>
      </c>
      <c r="AD84" s="16" t="str">
        <f t="shared" si="30"/>
        <v/>
      </c>
      <c r="AE84" s="16" t="str">
        <f t="shared" si="31"/>
        <v>{"CollectableType":"HomeCollector.Models.StampBase, HomeCollector, Version=1.0.0.0, Culture=neutral, PublicKeyToken=null"</v>
      </c>
      <c r="AF84" s="16" t="str">
        <f t="shared" si="32"/>
        <v xml:space="preserve">,"ItemDetails":"" </v>
      </c>
      <c r="AG84" s="16" t="str">
        <f t="shared" si="33"/>
        <v xml:space="preserve">,"IsFavorite":false </v>
      </c>
      <c r="AH84" s="16" t="str">
        <f t="shared" si="34"/>
        <v xml:space="preserve">,"EstimatedValue":0 </v>
      </c>
      <c r="AI84" s="16" t="str">
        <f t="shared" si="35"/>
        <v xml:space="preserve">,"IsMintCondition":false </v>
      </c>
      <c r="AJ84" s="16" t="str">
        <f t="shared" si="36"/>
        <v xml:space="preserve">,"Condition":"UNDEFINED" </v>
      </c>
      <c r="AK84" s="16" t="str">
        <f xml:space="preserve"> IF($D84+$E84&gt;0,  CONCATENATE($AD84,$AE84,$AF84,$AG84,$AH84,$AI84,$AJ84) &amp; "} ]}","}")</f>
        <v>}</v>
      </c>
      <c r="AL84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,"ScottNumber":"1962" ,"AlternateId":"" ,"IssueYearStart":1982,"IssueYearEnd":0,"FirstDayOfIssue":" " ,"Perforation":"" ,"IsWatermarked":false ,"CatalogImageCode":"" ,"Color":"" ,"Denomination":"20" }</v>
      </c>
    </row>
    <row r="85" spans="1:38" x14ac:dyDescent="0.25">
      <c r="A85" s="34" t="s">
        <v>242</v>
      </c>
      <c r="B85" s="29" t="s">
        <v>156</v>
      </c>
      <c r="C85" s="19"/>
      <c r="D85" s="31"/>
      <c r="E85" s="32"/>
      <c r="F85" s="42"/>
      <c r="G85" s="38"/>
      <c r="H85" s="19" t="s">
        <v>1017</v>
      </c>
      <c r="I85" s="29">
        <v>1867</v>
      </c>
      <c r="J85" s="29">
        <v>1982</v>
      </c>
      <c r="K85" s="33"/>
      <c r="L85" s="34">
        <v>0.4</v>
      </c>
      <c r="M85" s="29">
        <v>0.25</v>
      </c>
      <c r="N85" s="28" t="str">
        <f t="shared" si="38"/>
        <v>,{"CollectableType":"HomeCollector.Models.StampBase, HomeCollector, Version=1.0.0.0, Culture=neutral, PublicKeyToken=null"</v>
      </c>
      <c r="O85" s="16" t="str">
        <f t="shared" si="17"/>
        <v xml:space="preserve">,"DisplayName":"Birds-Flowers" </v>
      </c>
      <c r="P85" s="16" t="str">
        <f t="shared" si="18"/>
        <v xml:space="preserve">,"Description":"" </v>
      </c>
      <c r="Q85" s="16" t="str">
        <f t="shared" si="19"/>
        <v xml:space="preserve">,"Country":"USA" </v>
      </c>
      <c r="R85" s="16" t="str">
        <f t="shared" si="20"/>
        <v xml:space="preserve">,"IsPostageStamp":true </v>
      </c>
      <c r="S85" s="16" t="str">
        <f t="shared" si="21"/>
        <v xml:space="preserve">,"ScottNumber":"1963" </v>
      </c>
      <c r="T85" s="16" t="str">
        <f t="shared" si="22"/>
        <v xml:space="preserve">,"AlternateId":"" </v>
      </c>
      <c r="U85" s="16" t="str">
        <f t="shared" si="23"/>
        <v>,"IssueYearStart":1982</v>
      </c>
      <c r="V85" s="16" t="str">
        <f t="shared" si="24"/>
        <v>,"IssueYearEnd":0</v>
      </c>
      <c r="W85" s="16" t="str">
        <f t="shared" si="25"/>
        <v xml:space="preserve">,"FirstDayOfIssue":" " </v>
      </c>
      <c r="X85" s="16" t="str">
        <f t="shared" si="16"/>
        <v xml:space="preserve">,"Perforation":"" </v>
      </c>
      <c r="Y85" s="16" t="str">
        <f t="shared" si="26"/>
        <v xml:space="preserve">,"IsWatermarked":false </v>
      </c>
      <c r="Z85" s="16" t="str">
        <f t="shared" si="27"/>
        <v xml:space="preserve">,"CatalogImageCode":"" </v>
      </c>
      <c r="AA85" s="16" t="str">
        <f t="shared" si="28"/>
        <v xml:space="preserve">,"Color":"" </v>
      </c>
      <c r="AB85" s="16" t="str">
        <f t="shared" si="29"/>
        <v xml:space="preserve">,"Denomination":"20" </v>
      </c>
      <c r="AD85" s="16" t="str">
        <f t="shared" si="30"/>
        <v/>
      </c>
      <c r="AE85" s="16" t="str">
        <f t="shared" si="31"/>
        <v>{"CollectableType":"HomeCollector.Models.StampBase, HomeCollector, Version=1.0.0.0, Culture=neutral, PublicKeyToken=null"</v>
      </c>
      <c r="AF85" s="16" t="str">
        <f t="shared" si="32"/>
        <v xml:space="preserve">,"ItemDetails":"" </v>
      </c>
      <c r="AG85" s="16" t="str">
        <f t="shared" si="33"/>
        <v xml:space="preserve">,"IsFavorite":false </v>
      </c>
      <c r="AH85" s="16" t="str">
        <f t="shared" si="34"/>
        <v xml:space="preserve">,"EstimatedValue":0 </v>
      </c>
      <c r="AI85" s="16" t="str">
        <f t="shared" si="35"/>
        <v xml:space="preserve">,"IsMintCondition":false </v>
      </c>
      <c r="AJ85" s="16" t="str">
        <f t="shared" si="36"/>
        <v xml:space="preserve">,"Condition":"UNDEFINED" </v>
      </c>
      <c r="AK85" s="16" t="str">
        <f xml:space="preserve"> IF($D85+$E85&gt;0,  CONCATENATE($AD85,$AE85,$AF85,$AG85,$AH85,$AI85,$AJ85) &amp; "} ]}","}")</f>
        <v>}</v>
      </c>
      <c r="AL85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,"ScottNumber":"1963" ,"AlternateId":"" ,"IssueYearStart":1982,"IssueYearEnd":0,"FirstDayOfIssue":" " ,"Perforation":"" ,"IsWatermarked":false ,"CatalogImageCode":"" ,"Color":"" ,"Denomination":"20" }</v>
      </c>
    </row>
    <row r="86" spans="1:38" x14ac:dyDescent="0.25">
      <c r="A86" s="34" t="s">
        <v>243</v>
      </c>
      <c r="B86" s="29" t="s">
        <v>156</v>
      </c>
      <c r="C86" s="19"/>
      <c r="D86" s="31"/>
      <c r="E86" s="32">
        <v>1</v>
      </c>
      <c r="F86" s="42"/>
      <c r="G86" s="38"/>
      <c r="H86" s="19" t="s">
        <v>1017</v>
      </c>
      <c r="I86" s="29">
        <v>1867</v>
      </c>
      <c r="J86" s="29">
        <v>1982</v>
      </c>
      <c r="K86" s="33"/>
      <c r="L86" s="34">
        <v>0.4</v>
      </c>
      <c r="M86" s="29">
        <v>0.25</v>
      </c>
      <c r="N86" s="28" t="str">
        <f t="shared" si="38"/>
        <v>,{"CollectableType":"HomeCollector.Models.StampBase, HomeCollector, Version=1.0.0.0, Culture=neutral, PublicKeyToken=null"</v>
      </c>
      <c r="O86" s="16" t="str">
        <f t="shared" si="17"/>
        <v xml:space="preserve">,"DisplayName":"Birds-Flowers" </v>
      </c>
      <c r="P86" s="16" t="str">
        <f t="shared" si="18"/>
        <v xml:space="preserve">,"Description":"" </v>
      </c>
      <c r="Q86" s="16" t="str">
        <f t="shared" si="19"/>
        <v xml:space="preserve">,"Country":"USA" </v>
      </c>
      <c r="R86" s="16" t="str">
        <f t="shared" si="20"/>
        <v xml:space="preserve">,"IsPostageStamp":true </v>
      </c>
      <c r="S86" s="16" t="str">
        <f t="shared" si="21"/>
        <v xml:space="preserve">,"ScottNumber":"1964" </v>
      </c>
      <c r="T86" s="16" t="str">
        <f t="shared" si="22"/>
        <v xml:space="preserve">,"AlternateId":"" </v>
      </c>
      <c r="U86" s="16" t="str">
        <f t="shared" si="23"/>
        <v>,"IssueYearStart":1982</v>
      </c>
      <c r="V86" s="16" t="str">
        <f t="shared" si="24"/>
        <v>,"IssueYearEnd":0</v>
      </c>
      <c r="W86" s="16" t="str">
        <f t="shared" si="25"/>
        <v xml:space="preserve">,"FirstDayOfIssue":" " </v>
      </c>
      <c r="X86" s="16" t="str">
        <f t="shared" si="16"/>
        <v xml:space="preserve">,"Perforation":"" </v>
      </c>
      <c r="Y86" s="16" t="str">
        <f t="shared" si="26"/>
        <v xml:space="preserve">,"IsWatermarked":false </v>
      </c>
      <c r="Z86" s="16" t="str">
        <f t="shared" si="27"/>
        <v xml:space="preserve">,"CatalogImageCode":"" </v>
      </c>
      <c r="AA86" s="16" t="str">
        <f t="shared" si="28"/>
        <v xml:space="preserve">,"Color":"" </v>
      </c>
      <c r="AB86" s="16" t="str">
        <f t="shared" si="29"/>
        <v xml:space="preserve">,"Denomination":"20" </v>
      </c>
      <c r="AD86" s="16" t="str">
        <f t="shared" si="30"/>
        <v>,"ItemInstances":[</v>
      </c>
      <c r="AE86" s="16" t="str">
        <f t="shared" si="31"/>
        <v>{"CollectableType":"HomeCollector.Models.StampBase, HomeCollector, Version=1.0.0.0, Culture=neutral, PublicKeyToken=null"</v>
      </c>
      <c r="AF86" s="16" t="str">
        <f t="shared" si="32"/>
        <v xml:space="preserve">,"ItemDetails":"" </v>
      </c>
      <c r="AG86" s="16" t="str">
        <f t="shared" si="33"/>
        <v xml:space="preserve">,"IsFavorite":false </v>
      </c>
      <c r="AH86" s="16" t="str">
        <f t="shared" si="34"/>
        <v xml:space="preserve">,"EstimatedValue":0 </v>
      </c>
      <c r="AI86" s="16" t="str">
        <f t="shared" si="35"/>
        <v xml:space="preserve">,"IsMintCondition":false </v>
      </c>
      <c r="AJ86" s="16" t="str">
        <f t="shared" si="36"/>
        <v xml:space="preserve">,"Condition":"UNDEFINED" </v>
      </c>
      <c r="AK86" s="16" t="str">
        <f xml:space="preserve"> IF($D86+$E86&gt;0,  CONCATENATE($AD86,$AE86,$AF86,$AG86,$AH86,$AI86,$AJ86)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86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,"ScottNumber":"1964"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87" spans="1:38" x14ac:dyDescent="0.25">
      <c r="A87" s="34" t="s">
        <v>244</v>
      </c>
      <c r="B87" s="29" t="s">
        <v>156</v>
      </c>
      <c r="C87" s="19"/>
      <c r="D87" s="31"/>
      <c r="E87" s="32"/>
      <c r="F87" s="42"/>
      <c r="G87" s="38"/>
      <c r="H87" s="19" t="s">
        <v>1017</v>
      </c>
      <c r="I87" s="29">
        <v>1867</v>
      </c>
      <c r="J87" s="29">
        <v>1982</v>
      </c>
      <c r="K87" s="33"/>
      <c r="L87" s="34">
        <v>0.4</v>
      </c>
      <c r="M87" s="29">
        <v>0.25</v>
      </c>
      <c r="N87" s="28" t="str">
        <f t="shared" si="38"/>
        <v>,{"CollectableType":"HomeCollector.Models.StampBase, HomeCollector, Version=1.0.0.0, Culture=neutral, PublicKeyToken=null"</v>
      </c>
      <c r="O87" s="16" t="str">
        <f t="shared" si="17"/>
        <v xml:space="preserve">,"DisplayName":"Birds-Flowers" </v>
      </c>
      <c r="P87" s="16" t="str">
        <f t="shared" si="18"/>
        <v xml:space="preserve">,"Description":"" </v>
      </c>
      <c r="Q87" s="16" t="str">
        <f t="shared" si="19"/>
        <v xml:space="preserve">,"Country":"USA" </v>
      </c>
      <c r="R87" s="16" t="str">
        <f t="shared" si="20"/>
        <v xml:space="preserve">,"IsPostageStamp":true </v>
      </c>
      <c r="S87" s="16" t="str">
        <f t="shared" si="21"/>
        <v xml:space="preserve">,"ScottNumber":"1965" </v>
      </c>
      <c r="T87" s="16" t="str">
        <f t="shared" si="22"/>
        <v xml:space="preserve">,"AlternateId":"" </v>
      </c>
      <c r="U87" s="16" t="str">
        <f t="shared" si="23"/>
        <v>,"IssueYearStart":1982</v>
      </c>
      <c r="V87" s="16" t="str">
        <f t="shared" si="24"/>
        <v>,"IssueYearEnd":0</v>
      </c>
      <c r="W87" s="16" t="str">
        <f t="shared" si="25"/>
        <v xml:space="preserve">,"FirstDayOfIssue":" " </v>
      </c>
      <c r="X87" s="16" t="str">
        <f t="shared" si="16"/>
        <v xml:space="preserve">,"Perforation":"" </v>
      </c>
      <c r="Y87" s="16" t="str">
        <f t="shared" si="26"/>
        <v xml:space="preserve">,"IsWatermarked":false </v>
      </c>
      <c r="Z87" s="16" t="str">
        <f t="shared" si="27"/>
        <v xml:space="preserve">,"CatalogImageCode":"" </v>
      </c>
      <c r="AA87" s="16" t="str">
        <f t="shared" si="28"/>
        <v xml:space="preserve">,"Color":"" </v>
      </c>
      <c r="AB87" s="16" t="str">
        <f t="shared" si="29"/>
        <v xml:space="preserve">,"Denomination":"20" </v>
      </c>
      <c r="AD87" s="16" t="str">
        <f t="shared" si="30"/>
        <v/>
      </c>
      <c r="AE87" s="16" t="str">
        <f t="shared" si="31"/>
        <v>{"CollectableType":"HomeCollector.Models.StampBase, HomeCollector, Version=1.0.0.0, Culture=neutral, PublicKeyToken=null"</v>
      </c>
      <c r="AF87" s="16" t="str">
        <f t="shared" si="32"/>
        <v xml:space="preserve">,"ItemDetails":"" </v>
      </c>
      <c r="AG87" s="16" t="str">
        <f t="shared" si="33"/>
        <v xml:space="preserve">,"IsFavorite":false </v>
      </c>
      <c r="AH87" s="16" t="str">
        <f t="shared" si="34"/>
        <v xml:space="preserve">,"EstimatedValue":0 </v>
      </c>
      <c r="AI87" s="16" t="str">
        <f t="shared" si="35"/>
        <v xml:space="preserve">,"IsMintCondition":false </v>
      </c>
      <c r="AJ87" s="16" t="str">
        <f t="shared" si="36"/>
        <v xml:space="preserve">,"Condition":"UNDEFINED" </v>
      </c>
      <c r="AK87" s="16" t="str">
        <f xml:space="preserve"> IF($D87+$E87&gt;0,  CONCATENATE($AD87,$AE87,$AF87,$AG87,$AH87,$AI87,$AJ87) &amp; "} ]}","}")</f>
        <v>}</v>
      </c>
      <c r="AL87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,"ScottNumber":"1965" ,"AlternateId":"" ,"IssueYearStart":1982,"IssueYearEnd":0,"FirstDayOfIssue":" " ,"Perforation":"" ,"IsWatermarked":false ,"CatalogImageCode":"" ,"Color":"" ,"Denomination":"20" }</v>
      </c>
    </row>
    <row r="88" spans="1:38" x14ac:dyDescent="0.25">
      <c r="A88" s="34" t="s">
        <v>245</v>
      </c>
      <c r="B88" s="29" t="s">
        <v>156</v>
      </c>
      <c r="C88" s="19"/>
      <c r="D88" s="31"/>
      <c r="E88" s="32"/>
      <c r="F88" s="42"/>
      <c r="G88" s="38"/>
      <c r="H88" s="19" t="s">
        <v>1017</v>
      </c>
      <c r="I88" s="29">
        <v>1867</v>
      </c>
      <c r="J88" s="29">
        <v>1982</v>
      </c>
      <c r="K88" s="33"/>
      <c r="L88" s="34">
        <v>0.4</v>
      </c>
      <c r="M88" s="29">
        <v>0.25</v>
      </c>
      <c r="N88" s="28" t="str">
        <f t="shared" si="38"/>
        <v>,{"CollectableType":"HomeCollector.Models.StampBase, HomeCollector, Version=1.0.0.0, Culture=neutral, PublicKeyToken=null"</v>
      </c>
      <c r="O88" s="16" t="str">
        <f t="shared" si="17"/>
        <v xml:space="preserve">,"DisplayName":"Birds-Flowers" </v>
      </c>
      <c r="P88" s="16" t="str">
        <f t="shared" si="18"/>
        <v xml:space="preserve">,"Description":"" </v>
      </c>
      <c r="Q88" s="16" t="str">
        <f t="shared" si="19"/>
        <v xml:space="preserve">,"Country":"USA" </v>
      </c>
      <c r="R88" s="16" t="str">
        <f t="shared" si="20"/>
        <v xml:space="preserve">,"IsPostageStamp":true </v>
      </c>
      <c r="S88" s="16" t="str">
        <f t="shared" si="21"/>
        <v xml:space="preserve">,"ScottNumber":"1966" </v>
      </c>
      <c r="T88" s="16" t="str">
        <f t="shared" si="22"/>
        <v xml:space="preserve">,"AlternateId":"" </v>
      </c>
      <c r="U88" s="16" t="str">
        <f t="shared" si="23"/>
        <v>,"IssueYearStart":1982</v>
      </c>
      <c r="V88" s="16" t="str">
        <f t="shared" si="24"/>
        <v>,"IssueYearEnd":0</v>
      </c>
      <c r="W88" s="16" t="str">
        <f t="shared" si="25"/>
        <v xml:space="preserve">,"FirstDayOfIssue":" " </v>
      </c>
      <c r="X88" s="16" t="str">
        <f t="shared" si="16"/>
        <v xml:space="preserve">,"Perforation":"" </v>
      </c>
      <c r="Y88" s="16" t="str">
        <f t="shared" si="26"/>
        <v xml:space="preserve">,"IsWatermarked":false </v>
      </c>
      <c r="Z88" s="16" t="str">
        <f t="shared" si="27"/>
        <v xml:space="preserve">,"CatalogImageCode":"" </v>
      </c>
      <c r="AA88" s="16" t="str">
        <f t="shared" si="28"/>
        <v xml:space="preserve">,"Color":"" </v>
      </c>
      <c r="AB88" s="16" t="str">
        <f t="shared" si="29"/>
        <v xml:space="preserve">,"Denomination":"20" </v>
      </c>
      <c r="AD88" s="16" t="str">
        <f t="shared" si="30"/>
        <v/>
      </c>
      <c r="AE88" s="16" t="str">
        <f t="shared" si="31"/>
        <v>{"CollectableType":"HomeCollector.Models.StampBase, HomeCollector, Version=1.0.0.0, Culture=neutral, PublicKeyToken=null"</v>
      </c>
      <c r="AF88" s="16" t="str">
        <f t="shared" si="32"/>
        <v xml:space="preserve">,"ItemDetails":"" </v>
      </c>
      <c r="AG88" s="16" t="str">
        <f t="shared" si="33"/>
        <v xml:space="preserve">,"IsFavorite":false </v>
      </c>
      <c r="AH88" s="16" t="str">
        <f t="shared" si="34"/>
        <v xml:space="preserve">,"EstimatedValue":0 </v>
      </c>
      <c r="AI88" s="16" t="str">
        <f t="shared" si="35"/>
        <v xml:space="preserve">,"IsMintCondition":false </v>
      </c>
      <c r="AJ88" s="16" t="str">
        <f t="shared" si="36"/>
        <v xml:space="preserve">,"Condition":"UNDEFINED" </v>
      </c>
      <c r="AK88" s="16" t="str">
        <f xml:space="preserve"> IF($D88+$E88&gt;0,  CONCATENATE($AD88,$AE88,$AF88,$AG88,$AH88,$AI88,$AJ88) &amp; "} ]}","}")</f>
        <v>}</v>
      </c>
      <c r="AL88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,"ScottNumber":"1966" ,"AlternateId":"" ,"IssueYearStart":1982,"IssueYearEnd":0,"FirstDayOfIssue":" " ,"Perforation":"" ,"IsWatermarked":false ,"CatalogImageCode":"" ,"Color":"" ,"Denomination":"20" }</v>
      </c>
    </row>
    <row r="89" spans="1:38" x14ac:dyDescent="0.25">
      <c r="A89" s="34" t="s">
        <v>246</v>
      </c>
      <c r="B89" s="29" t="s">
        <v>156</v>
      </c>
      <c r="C89" s="19"/>
      <c r="D89" s="31"/>
      <c r="E89" s="32"/>
      <c r="F89" s="42"/>
      <c r="G89" s="38"/>
      <c r="H89" s="19" t="s">
        <v>1017</v>
      </c>
      <c r="I89" s="29">
        <v>1867</v>
      </c>
      <c r="J89" s="29">
        <v>1982</v>
      </c>
      <c r="K89" s="33"/>
      <c r="L89" s="34">
        <v>0.4</v>
      </c>
      <c r="M89" s="29">
        <v>0.25</v>
      </c>
      <c r="N89" s="28" t="str">
        <f t="shared" si="38"/>
        <v>,{"CollectableType":"HomeCollector.Models.StampBase, HomeCollector, Version=1.0.0.0, Culture=neutral, PublicKeyToken=null"</v>
      </c>
      <c r="O89" s="16" t="str">
        <f t="shared" si="17"/>
        <v xml:space="preserve">,"DisplayName":"Birds-Flowers" </v>
      </c>
      <c r="P89" s="16" t="str">
        <f t="shared" si="18"/>
        <v xml:space="preserve">,"Description":"" </v>
      </c>
      <c r="Q89" s="16" t="str">
        <f t="shared" si="19"/>
        <v xml:space="preserve">,"Country":"USA" </v>
      </c>
      <c r="R89" s="16" t="str">
        <f t="shared" si="20"/>
        <v xml:space="preserve">,"IsPostageStamp":true </v>
      </c>
      <c r="S89" s="16" t="str">
        <f t="shared" si="21"/>
        <v xml:space="preserve">,"ScottNumber":"1967" </v>
      </c>
      <c r="T89" s="16" t="str">
        <f t="shared" si="22"/>
        <v xml:space="preserve">,"AlternateId":"" </v>
      </c>
      <c r="U89" s="16" t="str">
        <f t="shared" si="23"/>
        <v>,"IssueYearStart":1982</v>
      </c>
      <c r="V89" s="16" t="str">
        <f t="shared" si="24"/>
        <v>,"IssueYearEnd":0</v>
      </c>
      <c r="W89" s="16" t="str">
        <f t="shared" si="25"/>
        <v xml:space="preserve">,"FirstDayOfIssue":" " </v>
      </c>
      <c r="X89" s="16" t="str">
        <f t="shared" si="16"/>
        <v xml:space="preserve">,"Perforation":"" </v>
      </c>
      <c r="Y89" s="16" t="str">
        <f t="shared" si="26"/>
        <v xml:space="preserve">,"IsWatermarked":false </v>
      </c>
      <c r="Z89" s="16" t="str">
        <f t="shared" si="27"/>
        <v xml:space="preserve">,"CatalogImageCode":"" </v>
      </c>
      <c r="AA89" s="16" t="str">
        <f t="shared" si="28"/>
        <v xml:space="preserve">,"Color":"" </v>
      </c>
      <c r="AB89" s="16" t="str">
        <f t="shared" si="29"/>
        <v xml:space="preserve">,"Denomination":"20" </v>
      </c>
      <c r="AD89" s="16" t="str">
        <f t="shared" si="30"/>
        <v/>
      </c>
      <c r="AE89" s="16" t="str">
        <f t="shared" si="31"/>
        <v>{"CollectableType":"HomeCollector.Models.StampBase, HomeCollector, Version=1.0.0.0, Culture=neutral, PublicKeyToken=null"</v>
      </c>
      <c r="AF89" s="16" t="str">
        <f t="shared" si="32"/>
        <v xml:space="preserve">,"ItemDetails":"" </v>
      </c>
      <c r="AG89" s="16" t="str">
        <f t="shared" si="33"/>
        <v xml:space="preserve">,"IsFavorite":false </v>
      </c>
      <c r="AH89" s="16" t="str">
        <f t="shared" si="34"/>
        <v xml:space="preserve">,"EstimatedValue":0 </v>
      </c>
      <c r="AI89" s="16" t="str">
        <f t="shared" si="35"/>
        <v xml:space="preserve">,"IsMintCondition":false </v>
      </c>
      <c r="AJ89" s="16" t="str">
        <f t="shared" si="36"/>
        <v xml:space="preserve">,"Condition":"UNDEFINED" </v>
      </c>
      <c r="AK89" s="16" t="str">
        <f xml:space="preserve"> IF($D89+$E89&gt;0,  CONCATENATE($AD89,$AE89,$AF89,$AG89,$AH89,$AI89,$AJ89) &amp; "} ]}","}")</f>
        <v>}</v>
      </c>
      <c r="AL89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,"ScottNumber":"1967" ,"AlternateId":"" ,"IssueYearStart":1982,"IssueYearEnd":0,"FirstDayOfIssue":" " ,"Perforation":"" ,"IsWatermarked":false ,"CatalogImageCode":"" ,"Color":"" ,"Denomination":"20" }</v>
      </c>
    </row>
    <row r="90" spans="1:38" x14ac:dyDescent="0.25">
      <c r="A90" s="34" t="s">
        <v>247</v>
      </c>
      <c r="B90" s="29" t="s">
        <v>156</v>
      </c>
      <c r="C90" s="19"/>
      <c r="D90" s="31"/>
      <c r="E90" s="32"/>
      <c r="F90" s="42"/>
      <c r="G90" s="38"/>
      <c r="H90" s="19" t="s">
        <v>1017</v>
      </c>
      <c r="I90" s="29">
        <v>1867</v>
      </c>
      <c r="J90" s="29">
        <v>1982</v>
      </c>
      <c r="K90" s="33"/>
      <c r="L90" s="34">
        <v>0.4</v>
      </c>
      <c r="M90" s="29">
        <v>0.25</v>
      </c>
      <c r="N90" s="28" t="str">
        <f t="shared" si="38"/>
        <v>,{"CollectableType":"HomeCollector.Models.StampBase, HomeCollector, Version=1.0.0.0, Culture=neutral, PublicKeyToken=null"</v>
      </c>
      <c r="O90" s="16" t="str">
        <f t="shared" si="17"/>
        <v xml:space="preserve">,"DisplayName":"Birds-Flowers" </v>
      </c>
      <c r="P90" s="16" t="str">
        <f t="shared" si="18"/>
        <v xml:space="preserve">,"Description":"" </v>
      </c>
      <c r="Q90" s="16" t="str">
        <f t="shared" si="19"/>
        <v xml:space="preserve">,"Country":"USA" </v>
      </c>
      <c r="R90" s="16" t="str">
        <f t="shared" si="20"/>
        <v xml:space="preserve">,"IsPostageStamp":true </v>
      </c>
      <c r="S90" s="16" t="str">
        <f t="shared" si="21"/>
        <v xml:space="preserve">,"ScottNumber":"1968" </v>
      </c>
      <c r="T90" s="16" t="str">
        <f t="shared" si="22"/>
        <v xml:space="preserve">,"AlternateId":"" </v>
      </c>
      <c r="U90" s="16" t="str">
        <f t="shared" si="23"/>
        <v>,"IssueYearStart":1982</v>
      </c>
      <c r="V90" s="16" t="str">
        <f t="shared" si="24"/>
        <v>,"IssueYearEnd":0</v>
      </c>
      <c r="W90" s="16" t="str">
        <f t="shared" si="25"/>
        <v xml:space="preserve">,"FirstDayOfIssue":" " </v>
      </c>
      <c r="X90" s="16" t="str">
        <f t="shared" si="16"/>
        <v xml:space="preserve">,"Perforation":"" </v>
      </c>
      <c r="Y90" s="16" t="str">
        <f t="shared" si="26"/>
        <v xml:space="preserve">,"IsWatermarked":false </v>
      </c>
      <c r="Z90" s="16" t="str">
        <f t="shared" si="27"/>
        <v xml:space="preserve">,"CatalogImageCode":"" </v>
      </c>
      <c r="AA90" s="16" t="str">
        <f t="shared" si="28"/>
        <v xml:space="preserve">,"Color":"" </v>
      </c>
      <c r="AB90" s="16" t="str">
        <f t="shared" si="29"/>
        <v xml:space="preserve">,"Denomination":"20" </v>
      </c>
      <c r="AD90" s="16" t="str">
        <f t="shared" si="30"/>
        <v/>
      </c>
      <c r="AE90" s="16" t="str">
        <f t="shared" si="31"/>
        <v>{"CollectableType":"HomeCollector.Models.StampBase, HomeCollector, Version=1.0.0.0, Culture=neutral, PublicKeyToken=null"</v>
      </c>
      <c r="AF90" s="16" t="str">
        <f t="shared" si="32"/>
        <v xml:space="preserve">,"ItemDetails":"" </v>
      </c>
      <c r="AG90" s="16" t="str">
        <f t="shared" si="33"/>
        <v xml:space="preserve">,"IsFavorite":false </v>
      </c>
      <c r="AH90" s="16" t="str">
        <f t="shared" si="34"/>
        <v xml:space="preserve">,"EstimatedValue":0 </v>
      </c>
      <c r="AI90" s="16" t="str">
        <f t="shared" si="35"/>
        <v xml:space="preserve">,"IsMintCondition":false </v>
      </c>
      <c r="AJ90" s="16" t="str">
        <f t="shared" si="36"/>
        <v xml:space="preserve">,"Condition":"UNDEFINED" </v>
      </c>
      <c r="AK90" s="16" t="str">
        <f xml:space="preserve"> IF($D90+$E90&gt;0,  CONCATENATE($AD90,$AE90,$AF90,$AG90,$AH90,$AI90,$AJ90) &amp; "} ]}","}")</f>
        <v>}</v>
      </c>
      <c r="AL90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,"ScottNumber":"1968" ,"AlternateId":"" ,"IssueYearStart":1982,"IssueYearEnd":0,"FirstDayOfIssue":" " ,"Perforation":"" ,"IsWatermarked":false ,"CatalogImageCode":"" ,"Color":"" ,"Denomination":"20" }</v>
      </c>
    </row>
    <row r="91" spans="1:38" x14ac:dyDescent="0.25">
      <c r="A91" s="17" t="s">
        <v>248</v>
      </c>
      <c r="B91" s="29" t="s">
        <v>156</v>
      </c>
      <c r="C91" s="19"/>
      <c r="D91" s="31"/>
      <c r="E91" s="32"/>
      <c r="F91" s="42"/>
      <c r="G91" s="38"/>
      <c r="H91" s="19" t="s">
        <v>1017</v>
      </c>
      <c r="I91" s="29">
        <v>1867</v>
      </c>
      <c r="J91" s="29">
        <v>1982</v>
      </c>
      <c r="K91" s="33"/>
      <c r="L91" s="34">
        <v>0.4</v>
      </c>
      <c r="M91" s="29">
        <v>0.25</v>
      </c>
      <c r="N91" s="28" t="str">
        <f t="shared" si="38"/>
        <v>,{"CollectableType":"HomeCollector.Models.StampBase, HomeCollector, Version=1.0.0.0, Culture=neutral, PublicKeyToken=null"</v>
      </c>
      <c r="O91" s="16" t="str">
        <f t="shared" si="17"/>
        <v xml:space="preserve">,"DisplayName":"Birds-Flowers" </v>
      </c>
      <c r="P91" s="16" t="str">
        <f t="shared" si="18"/>
        <v xml:space="preserve">,"Description":"" </v>
      </c>
      <c r="Q91" s="16" t="str">
        <f t="shared" si="19"/>
        <v xml:space="preserve">,"Country":"USA" </v>
      </c>
      <c r="R91" s="16" t="str">
        <f t="shared" si="20"/>
        <v xml:space="preserve">,"IsPostageStamp":true </v>
      </c>
      <c r="S91" s="16" t="str">
        <f t="shared" si="21"/>
        <v xml:space="preserve">,"ScottNumber":"1969" </v>
      </c>
      <c r="T91" s="16" t="str">
        <f t="shared" si="22"/>
        <v xml:space="preserve">,"AlternateId":"" </v>
      </c>
      <c r="U91" s="16" t="str">
        <f t="shared" si="23"/>
        <v>,"IssueYearStart":1982</v>
      </c>
      <c r="V91" s="16" t="str">
        <f t="shared" si="24"/>
        <v>,"IssueYearEnd":0</v>
      </c>
      <c r="W91" s="16" t="str">
        <f t="shared" si="25"/>
        <v xml:space="preserve">,"FirstDayOfIssue":" " </v>
      </c>
      <c r="X91" s="16" t="str">
        <f t="shared" si="16"/>
        <v xml:space="preserve">,"Perforation":"" </v>
      </c>
      <c r="Y91" s="16" t="str">
        <f t="shared" si="26"/>
        <v xml:space="preserve">,"IsWatermarked":false </v>
      </c>
      <c r="Z91" s="16" t="str">
        <f t="shared" si="27"/>
        <v xml:space="preserve">,"CatalogImageCode":"" </v>
      </c>
      <c r="AA91" s="16" t="str">
        <f t="shared" si="28"/>
        <v xml:space="preserve">,"Color":"" </v>
      </c>
      <c r="AB91" s="16" t="str">
        <f t="shared" si="29"/>
        <v xml:space="preserve">,"Denomination":"20" </v>
      </c>
      <c r="AD91" s="16" t="str">
        <f t="shared" si="30"/>
        <v/>
      </c>
      <c r="AE91" s="16" t="str">
        <f t="shared" si="31"/>
        <v>{"CollectableType":"HomeCollector.Models.StampBase, HomeCollector, Version=1.0.0.0, Culture=neutral, PublicKeyToken=null"</v>
      </c>
      <c r="AF91" s="16" t="str">
        <f t="shared" si="32"/>
        <v xml:space="preserve">,"ItemDetails":"" </v>
      </c>
      <c r="AG91" s="16" t="str">
        <f t="shared" si="33"/>
        <v xml:space="preserve">,"IsFavorite":false </v>
      </c>
      <c r="AH91" s="16" t="str">
        <f t="shared" si="34"/>
        <v xml:space="preserve">,"EstimatedValue":0 </v>
      </c>
      <c r="AI91" s="16" t="str">
        <f t="shared" si="35"/>
        <v xml:space="preserve">,"IsMintCondition":false </v>
      </c>
      <c r="AJ91" s="16" t="str">
        <f t="shared" si="36"/>
        <v xml:space="preserve">,"Condition":"UNDEFINED" </v>
      </c>
      <c r="AK91" s="16" t="str">
        <f xml:space="preserve"> IF($D91+$E91&gt;0,  CONCATENATE($AD91,$AE91,$AF91,$AG91,$AH91,$AI91,$AJ91) &amp; "} ]}","}")</f>
        <v>}</v>
      </c>
      <c r="AL91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,"ScottNumber":"1969" ,"AlternateId":"" ,"IssueYearStart":1982,"IssueYearEnd":0,"FirstDayOfIssue":" " ,"Perforation":"" ,"IsWatermarked":false ,"CatalogImageCode":"" ,"Color":"" ,"Denomination":"20" }</v>
      </c>
    </row>
    <row r="92" spans="1:38" x14ac:dyDescent="0.25">
      <c r="A92" s="17" t="s">
        <v>249</v>
      </c>
      <c r="B92" s="29" t="s">
        <v>156</v>
      </c>
      <c r="C92" s="19"/>
      <c r="D92" s="31"/>
      <c r="E92" s="32"/>
      <c r="F92" s="42"/>
      <c r="G92" s="38"/>
      <c r="H92" s="19" t="s">
        <v>1017</v>
      </c>
      <c r="I92" s="29">
        <v>1867</v>
      </c>
      <c r="J92" s="29">
        <v>1982</v>
      </c>
      <c r="K92" s="33"/>
      <c r="L92" s="34">
        <v>0.4</v>
      </c>
      <c r="M92" s="29">
        <v>0.25</v>
      </c>
      <c r="N92" s="28" t="str">
        <f t="shared" si="38"/>
        <v>,{"CollectableType":"HomeCollector.Models.StampBase, HomeCollector, Version=1.0.0.0, Culture=neutral, PublicKeyToken=null"</v>
      </c>
      <c r="O92" s="16" t="str">
        <f t="shared" si="17"/>
        <v xml:space="preserve">,"DisplayName":"Birds-Flowers" </v>
      </c>
      <c r="P92" s="16" t="str">
        <f t="shared" si="18"/>
        <v xml:space="preserve">,"Description":"" </v>
      </c>
      <c r="Q92" s="16" t="str">
        <f t="shared" si="19"/>
        <v xml:space="preserve">,"Country":"USA" </v>
      </c>
      <c r="R92" s="16" t="str">
        <f t="shared" si="20"/>
        <v xml:space="preserve">,"IsPostageStamp":true </v>
      </c>
      <c r="S92" s="16" t="str">
        <f t="shared" si="21"/>
        <v xml:space="preserve">,"ScottNumber":"1970" </v>
      </c>
      <c r="T92" s="16" t="str">
        <f t="shared" si="22"/>
        <v xml:space="preserve">,"AlternateId":"" </v>
      </c>
      <c r="U92" s="16" t="str">
        <f t="shared" si="23"/>
        <v>,"IssueYearStart":1982</v>
      </c>
      <c r="V92" s="16" t="str">
        <f t="shared" si="24"/>
        <v>,"IssueYearEnd":0</v>
      </c>
      <c r="W92" s="16" t="str">
        <f t="shared" si="25"/>
        <v xml:space="preserve">,"FirstDayOfIssue":" " </v>
      </c>
      <c r="X92" s="16" t="str">
        <f t="shared" si="16"/>
        <v xml:space="preserve">,"Perforation":"" </v>
      </c>
      <c r="Y92" s="16" t="str">
        <f t="shared" si="26"/>
        <v xml:space="preserve">,"IsWatermarked":false </v>
      </c>
      <c r="Z92" s="16" t="str">
        <f t="shared" si="27"/>
        <v xml:space="preserve">,"CatalogImageCode":"" </v>
      </c>
      <c r="AA92" s="16" t="str">
        <f t="shared" si="28"/>
        <v xml:space="preserve">,"Color":"" </v>
      </c>
      <c r="AB92" s="16" t="str">
        <f t="shared" si="29"/>
        <v xml:space="preserve">,"Denomination":"20" </v>
      </c>
      <c r="AD92" s="16" t="str">
        <f t="shared" si="30"/>
        <v/>
      </c>
      <c r="AE92" s="16" t="str">
        <f t="shared" si="31"/>
        <v>{"CollectableType":"HomeCollector.Models.StampBase, HomeCollector, Version=1.0.0.0, Culture=neutral, PublicKeyToken=null"</v>
      </c>
      <c r="AF92" s="16" t="str">
        <f t="shared" si="32"/>
        <v xml:space="preserve">,"ItemDetails":"" </v>
      </c>
      <c r="AG92" s="16" t="str">
        <f t="shared" si="33"/>
        <v xml:space="preserve">,"IsFavorite":false </v>
      </c>
      <c r="AH92" s="16" t="str">
        <f t="shared" si="34"/>
        <v xml:space="preserve">,"EstimatedValue":0 </v>
      </c>
      <c r="AI92" s="16" t="str">
        <f t="shared" si="35"/>
        <v xml:space="preserve">,"IsMintCondition":false </v>
      </c>
      <c r="AJ92" s="16" t="str">
        <f t="shared" si="36"/>
        <v xml:space="preserve">,"Condition":"UNDEFINED" </v>
      </c>
      <c r="AK92" s="16" t="str">
        <f xml:space="preserve"> IF($D92+$E92&gt;0,  CONCATENATE($AD92,$AE92,$AF92,$AG92,$AH92,$AI92,$AJ92) &amp; "} ]}","}")</f>
        <v>}</v>
      </c>
      <c r="AL92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,"ScottNumber":"1970" ,"AlternateId":"" ,"IssueYearStart":1982,"IssueYearEnd":0,"FirstDayOfIssue":" " ,"Perforation":"" ,"IsWatermarked":false ,"CatalogImageCode":"" ,"Color":"" ,"Denomination":"20" }</v>
      </c>
    </row>
    <row r="93" spans="1:38" x14ac:dyDescent="0.25">
      <c r="A93" s="17" t="s">
        <v>250</v>
      </c>
      <c r="B93" s="29" t="s">
        <v>156</v>
      </c>
      <c r="C93" s="19"/>
      <c r="D93" s="31"/>
      <c r="E93" s="32"/>
      <c r="F93" s="42"/>
      <c r="G93" s="38"/>
      <c r="H93" s="19" t="s">
        <v>1017</v>
      </c>
      <c r="I93" s="29">
        <v>1867</v>
      </c>
      <c r="J93" s="29">
        <v>1982</v>
      </c>
      <c r="K93" s="33"/>
      <c r="L93" s="34">
        <v>0.4</v>
      </c>
      <c r="M93" s="29">
        <v>0.25</v>
      </c>
      <c r="N93" s="28" t="str">
        <f t="shared" si="38"/>
        <v>,{"CollectableType":"HomeCollector.Models.StampBase, HomeCollector, Version=1.0.0.0, Culture=neutral, PublicKeyToken=null"</v>
      </c>
      <c r="O93" s="16" t="str">
        <f t="shared" si="17"/>
        <v xml:space="preserve">,"DisplayName":"Birds-Flowers" </v>
      </c>
      <c r="P93" s="16" t="str">
        <f t="shared" si="18"/>
        <v xml:space="preserve">,"Description":"" </v>
      </c>
      <c r="Q93" s="16" t="str">
        <f t="shared" si="19"/>
        <v xml:space="preserve">,"Country":"USA" </v>
      </c>
      <c r="R93" s="16" t="str">
        <f t="shared" si="20"/>
        <v xml:space="preserve">,"IsPostageStamp":true </v>
      </c>
      <c r="S93" s="16" t="str">
        <f t="shared" si="21"/>
        <v xml:space="preserve">,"ScottNumber":"1971" </v>
      </c>
      <c r="T93" s="16" t="str">
        <f t="shared" si="22"/>
        <v xml:space="preserve">,"AlternateId":"" </v>
      </c>
      <c r="U93" s="16" t="str">
        <f t="shared" si="23"/>
        <v>,"IssueYearStart":1982</v>
      </c>
      <c r="V93" s="16" t="str">
        <f t="shared" si="24"/>
        <v>,"IssueYearEnd":0</v>
      </c>
      <c r="W93" s="16" t="str">
        <f t="shared" si="25"/>
        <v xml:space="preserve">,"FirstDayOfIssue":" " </v>
      </c>
      <c r="X93" s="16" t="str">
        <f t="shared" si="16"/>
        <v xml:space="preserve">,"Perforation":"" </v>
      </c>
      <c r="Y93" s="16" t="str">
        <f t="shared" si="26"/>
        <v xml:space="preserve">,"IsWatermarked":false </v>
      </c>
      <c r="Z93" s="16" t="str">
        <f t="shared" si="27"/>
        <v xml:space="preserve">,"CatalogImageCode":"" </v>
      </c>
      <c r="AA93" s="16" t="str">
        <f t="shared" si="28"/>
        <v xml:space="preserve">,"Color":"" </v>
      </c>
      <c r="AB93" s="16" t="str">
        <f t="shared" si="29"/>
        <v xml:space="preserve">,"Denomination":"20" </v>
      </c>
      <c r="AD93" s="16" t="str">
        <f t="shared" si="30"/>
        <v/>
      </c>
      <c r="AE93" s="16" t="str">
        <f t="shared" si="31"/>
        <v>{"CollectableType":"HomeCollector.Models.StampBase, HomeCollector, Version=1.0.0.0, Culture=neutral, PublicKeyToken=null"</v>
      </c>
      <c r="AF93" s="16" t="str">
        <f t="shared" si="32"/>
        <v xml:space="preserve">,"ItemDetails":"" </v>
      </c>
      <c r="AG93" s="16" t="str">
        <f t="shared" si="33"/>
        <v xml:space="preserve">,"IsFavorite":false </v>
      </c>
      <c r="AH93" s="16" t="str">
        <f t="shared" si="34"/>
        <v xml:space="preserve">,"EstimatedValue":0 </v>
      </c>
      <c r="AI93" s="16" t="str">
        <f t="shared" si="35"/>
        <v xml:space="preserve">,"IsMintCondition":false </v>
      </c>
      <c r="AJ93" s="16" t="str">
        <f t="shared" si="36"/>
        <v xml:space="preserve">,"Condition":"UNDEFINED" </v>
      </c>
      <c r="AK93" s="16" t="str">
        <f xml:space="preserve"> IF($D93+$E93&gt;0,  CONCATENATE($AD93,$AE93,$AF93,$AG93,$AH93,$AI93,$AJ93) &amp; "} ]}","}")</f>
        <v>}</v>
      </c>
      <c r="AL93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,"ScottNumber":"1971" ,"AlternateId":"" ,"IssueYearStart":1982,"IssueYearEnd":0,"FirstDayOfIssue":" " ,"Perforation":"" ,"IsWatermarked":false ,"CatalogImageCode":"" ,"Color":"" ,"Denomination":"20" }</v>
      </c>
    </row>
    <row r="94" spans="1:38" x14ac:dyDescent="0.25">
      <c r="A94" s="17" t="s">
        <v>251</v>
      </c>
      <c r="B94" s="29" t="s">
        <v>156</v>
      </c>
      <c r="C94" s="19"/>
      <c r="D94" s="31"/>
      <c r="E94" s="32"/>
      <c r="F94" s="42"/>
      <c r="G94" s="38"/>
      <c r="H94" s="19" t="s">
        <v>1017</v>
      </c>
      <c r="I94" s="29">
        <v>1867</v>
      </c>
      <c r="J94" s="29">
        <v>1982</v>
      </c>
      <c r="K94" s="33"/>
      <c r="L94" s="34">
        <v>0.4</v>
      </c>
      <c r="M94" s="29">
        <v>0.25</v>
      </c>
      <c r="N94" s="28" t="str">
        <f t="shared" si="38"/>
        <v>,{"CollectableType":"HomeCollector.Models.StampBase, HomeCollector, Version=1.0.0.0, Culture=neutral, PublicKeyToken=null"</v>
      </c>
      <c r="O94" s="16" t="str">
        <f t="shared" si="17"/>
        <v xml:space="preserve">,"DisplayName":"Birds-Flowers" </v>
      </c>
      <c r="P94" s="16" t="str">
        <f t="shared" si="18"/>
        <v xml:space="preserve">,"Description":"" </v>
      </c>
      <c r="Q94" s="16" t="str">
        <f t="shared" si="19"/>
        <v xml:space="preserve">,"Country":"USA" </v>
      </c>
      <c r="R94" s="16" t="str">
        <f t="shared" si="20"/>
        <v xml:space="preserve">,"IsPostageStamp":true </v>
      </c>
      <c r="S94" s="16" t="str">
        <f t="shared" si="21"/>
        <v xml:space="preserve">,"ScottNumber":"1972" </v>
      </c>
      <c r="T94" s="16" t="str">
        <f t="shared" si="22"/>
        <v xml:space="preserve">,"AlternateId":"" </v>
      </c>
      <c r="U94" s="16" t="str">
        <f t="shared" si="23"/>
        <v>,"IssueYearStart":1982</v>
      </c>
      <c r="V94" s="16" t="str">
        <f t="shared" si="24"/>
        <v>,"IssueYearEnd":0</v>
      </c>
      <c r="W94" s="16" t="str">
        <f t="shared" si="25"/>
        <v xml:space="preserve">,"FirstDayOfIssue":" " </v>
      </c>
      <c r="X94" s="16" t="str">
        <f t="shared" si="16"/>
        <v xml:space="preserve">,"Perforation":"" </v>
      </c>
      <c r="Y94" s="16" t="str">
        <f t="shared" si="26"/>
        <v xml:space="preserve">,"IsWatermarked":false </v>
      </c>
      <c r="Z94" s="16" t="str">
        <f t="shared" si="27"/>
        <v xml:space="preserve">,"CatalogImageCode":"" </v>
      </c>
      <c r="AA94" s="16" t="str">
        <f t="shared" si="28"/>
        <v xml:space="preserve">,"Color":"" </v>
      </c>
      <c r="AB94" s="16" t="str">
        <f t="shared" si="29"/>
        <v xml:space="preserve">,"Denomination":"20" </v>
      </c>
      <c r="AD94" s="16" t="str">
        <f t="shared" si="30"/>
        <v/>
      </c>
      <c r="AE94" s="16" t="str">
        <f t="shared" si="31"/>
        <v>{"CollectableType":"HomeCollector.Models.StampBase, HomeCollector, Version=1.0.0.0, Culture=neutral, PublicKeyToken=null"</v>
      </c>
      <c r="AF94" s="16" t="str">
        <f t="shared" si="32"/>
        <v xml:space="preserve">,"ItemDetails":"" </v>
      </c>
      <c r="AG94" s="16" t="str">
        <f t="shared" si="33"/>
        <v xml:space="preserve">,"IsFavorite":false </v>
      </c>
      <c r="AH94" s="16" t="str">
        <f t="shared" si="34"/>
        <v xml:space="preserve">,"EstimatedValue":0 </v>
      </c>
      <c r="AI94" s="16" t="str">
        <f t="shared" si="35"/>
        <v xml:space="preserve">,"IsMintCondition":false </v>
      </c>
      <c r="AJ94" s="16" t="str">
        <f t="shared" si="36"/>
        <v xml:space="preserve">,"Condition":"UNDEFINED" </v>
      </c>
      <c r="AK94" s="16" t="str">
        <f xml:space="preserve"> IF($D94+$E94&gt;0,  CONCATENATE($AD94,$AE94,$AF94,$AG94,$AH94,$AI94,$AJ94) &amp; "} ]}","}")</f>
        <v>}</v>
      </c>
      <c r="AL94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,"ScottNumber":"1972" ,"AlternateId":"" ,"IssueYearStart":1982,"IssueYearEnd":0,"FirstDayOfIssue":" " ,"Perforation":"" ,"IsWatermarked":false ,"CatalogImageCode":"" ,"Color":"" ,"Denomination":"20" }</v>
      </c>
    </row>
    <row r="95" spans="1:38" x14ac:dyDescent="0.25">
      <c r="A95" s="17" t="s">
        <v>252</v>
      </c>
      <c r="B95" s="29" t="s">
        <v>156</v>
      </c>
      <c r="C95" s="19"/>
      <c r="D95" s="31"/>
      <c r="E95" s="32"/>
      <c r="F95" s="42"/>
      <c r="G95" s="38"/>
      <c r="H95" s="19" t="s">
        <v>1017</v>
      </c>
      <c r="I95" s="29">
        <v>1867</v>
      </c>
      <c r="J95" s="29">
        <v>1982</v>
      </c>
      <c r="K95" s="33"/>
      <c r="L95" s="34">
        <v>0.4</v>
      </c>
      <c r="M95" s="29">
        <v>0.25</v>
      </c>
      <c r="N95" s="28" t="str">
        <f t="shared" si="38"/>
        <v>,{"CollectableType":"HomeCollector.Models.StampBase, HomeCollector, Version=1.0.0.0, Culture=neutral, PublicKeyToken=null"</v>
      </c>
      <c r="O95" s="16" t="str">
        <f t="shared" si="17"/>
        <v xml:space="preserve">,"DisplayName":"Birds-Flowers" </v>
      </c>
      <c r="P95" s="16" t="str">
        <f t="shared" si="18"/>
        <v xml:space="preserve">,"Description":"" </v>
      </c>
      <c r="Q95" s="16" t="str">
        <f t="shared" si="19"/>
        <v xml:space="preserve">,"Country":"USA" </v>
      </c>
      <c r="R95" s="16" t="str">
        <f t="shared" si="20"/>
        <v xml:space="preserve">,"IsPostageStamp":true </v>
      </c>
      <c r="S95" s="16" t="str">
        <f t="shared" si="21"/>
        <v xml:space="preserve">,"ScottNumber":"1973" </v>
      </c>
      <c r="T95" s="16" t="str">
        <f t="shared" si="22"/>
        <v xml:space="preserve">,"AlternateId":"" </v>
      </c>
      <c r="U95" s="16" t="str">
        <f t="shared" si="23"/>
        <v>,"IssueYearStart":1982</v>
      </c>
      <c r="V95" s="16" t="str">
        <f t="shared" si="24"/>
        <v>,"IssueYearEnd":0</v>
      </c>
      <c r="W95" s="16" t="str">
        <f t="shared" si="25"/>
        <v xml:space="preserve">,"FirstDayOfIssue":" " </v>
      </c>
      <c r="X95" s="16" t="str">
        <f t="shared" si="16"/>
        <v xml:space="preserve">,"Perforation":"" </v>
      </c>
      <c r="Y95" s="16" t="str">
        <f t="shared" si="26"/>
        <v xml:space="preserve">,"IsWatermarked":false </v>
      </c>
      <c r="Z95" s="16" t="str">
        <f t="shared" si="27"/>
        <v xml:space="preserve">,"CatalogImageCode":"" </v>
      </c>
      <c r="AA95" s="16" t="str">
        <f t="shared" si="28"/>
        <v xml:space="preserve">,"Color":"" </v>
      </c>
      <c r="AB95" s="16" t="str">
        <f t="shared" si="29"/>
        <v xml:space="preserve">,"Denomination":"20" </v>
      </c>
      <c r="AD95" s="16" t="str">
        <f t="shared" si="30"/>
        <v/>
      </c>
      <c r="AE95" s="16" t="str">
        <f t="shared" si="31"/>
        <v>{"CollectableType":"HomeCollector.Models.StampBase, HomeCollector, Version=1.0.0.0, Culture=neutral, PublicKeyToken=null"</v>
      </c>
      <c r="AF95" s="16" t="str">
        <f t="shared" si="32"/>
        <v xml:space="preserve">,"ItemDetails":"" </v>
      </c>
      <c r="AG95" s="16" t="str">
        <f t="shared" si="33"/>
        <v xml:space="preserve">,"IsFavorite":false </v>
      </c>
      <c r="AH95" s="16" t="str">
        <f t="shared" si="34"/>
        <v xml:space="preserve">,"EstimatedValue":0 </v>
      </c>
      <c r="AI95" s="16" t="str">
        <f t="shared" si="35"/>
        <v xml:space="preserve">,"IsMintCondition":false </v>
      </c>
      <c r="AJ95" s="16" t="str">
        <f t="shared" si="36"/>
        <v xml:space="preserve">,"Condition":"UNDEFINED" </v>
      </c>
      <c r="AK95" s="16" t="str">
        <f xml:space="preserve"> IF($D95+$E95&gt;0,  CONCATENATE($AD95,$AE95,$AF95,$AG95,$AH95,$AI95,$AJ95) &amp; "} ]}","}")</f>
        <v>}</v>
      </c>
      <c r="AL95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,"ScottNumber":"1973" ,"AlternateId":"" ,"IssueYearStart":1982,"IssueYearEnd":0,"FirstDayOfIssue":" " ,"Perforation":"" ,"IsWatermarked":false ,"CatalogImageCode":"" ,"Color":"" ,"Denomination":"20" }</v>
      </c>
    </row>
    <row r="96" spans="1:38" x14ac:dyDescent="0.25">
      <c r="A96" s="17" t="s">
        <v>253</v>
      </c>
      <c r="B96" s="29" t="s">
        <v>156</v>
      </c>
      <c r="C96" s="19"/>
      <c r="D96" s="31"/>
      <c r="E96" s="32"/>
      <c r="F96" s="42"/>
      <c r="G96" s="38"/>
      <c r="H96" s="19" t="s">
        <v>1017</v>
      </c>
      <c r="I96" s="29">
        <v>1867</v>
      </c>
      <c r="J96" s="29">
        <v>1982</v>
      </c>
      <c r="K96" s="33"/>
      <c r="L96" s="34">
        <v>0.4</v>
      </c>
      <c r="M96" s="29">
        <v>0.25</v>
      </c>
      <c r="N96" s="28" t="str">
        <f t="shared" si="38"/>
        <v>,{"CollectableType":"HomeCollector.Models.StampBase, HomeCollector, Version=1.0.0.0, Culture=neutral, PublicKeyToken=null"</v>
      </c>
      <c r="O96" s="16" t="str">
        <f t="shared" si="17"/>
        <v xml:space="preserve">,"DisplayName":"Birds-Flowers" </v>
      </c>
      <c r="P96" s="16" t="str">
        <f t="shared" si="18"/>
        <v xml:space="preserve">,"Description":"" </v>
      </c>
      <c r="Q96" s="16" t="str">
        <f t="shared" si="19"/>
        <v xml:space="preserve">,"Country":"USA" </v>
      </c>
      <c r="R96" s="16" t="str">
        <f t="shared" si="20"/>
        <v xml:space="preserve">,"IsPostageStamp":true </v>
      </c>
      <c r="S96" s="16" t="str">
        <f t="shared" si="21"/>
        <v xml:space="preserve">,"ScottNumber":"1974" </v>
      </c>
      <c r="T96" s="16" t="str">
        <f t="shared" si="22"/>
        <v xml:space="preserve">,"AlternateId":"" </v>
      </c>
      <c r="U96" s="16" t="str">
        <f t="shared" si="23"/>
        <v>,"IssueYearStart":1982</v>
      </c>
      <c r="V96" s="16" t="str">
        <f t="shared" si="24"/>
        <v>,"IssueYearEnd":0</v>
      </c>
      <c r="W96" s="16" t="str">
        <f t="shared" si="25"/>
        <v xml:space="preserve">,"FirstDayOfIssue":" " </v>
      </c>
      <c r="X96" s="16" t="str">
        <f t="shared" si="16"/>
        <v xml:space="preserve">,"Perforation":"" </v>
      </c>
      <c r="Y96" s="16" t="str">
        <f t="shared" si="26"/>
        <v xml:space="preserve">,"IsWatermarked":false </v>
      </c>
      <c r="Z96" s="16" t="str">
        <f t="shared" si="27"/>
        <v xml:space="preserve">,"CatalogImageCode":"" </v>
      </c>
      <c r="AA96" s="16" t="str">
        <f t="shared" si="28"/>
        <v xml:space="preserve">,"Color":"" </v>
      </c>
      <c r="AB96" s="16" t="str">
        <f t="shared" si="29"/>
        <v xml:space="preserve">,"Denomination":"20" </v>
      </c>
      <c r="AD96" s="16" t="str">
        <f t="shared" si="30"/>
        <v/>
      </c>
      <c r="AE96" s="16" t="str">
        <f t="shared" si="31"/>
        <v>{"CollectableType":"HomeCollector.Models.StampBase, HomeCollector, Version=1.0.0.0, Culture=neutral, PublicKeyToken=null"</v>
      </c>
      <c r="AF96" s="16" t="str">
        <f t="shared" si="32"/>
        <v xml:space="preserve">,"ItemDetails":"" </v>
      </c>
      <c r="AG96" s="16" t="str">
        <f t="shared" si="33"/>
        <v xml:space="preserve">,"IsFavorite":false </v>
      </c>
      <c r="AH96" s="16" t="str">
        <f t="shared" si="34"/>
        <v xml:space="preserve">,"EstimatedValue":0 </v>
      </c>
      <c r="AI96" s="16" t="str">
        <f t="shared" si="35"/>
        <v xml:space="preserve">,"IsMintCondition":false </v>
      </c>
      <c r="AJ96" s="16" t="str">
        <f t="shared" si="36"/>
        <v xml:space="preserve">,"Condition":"UNDEFINED" </v>
      </c>
      <c r="AK96" s="16" t="str">
        <f xml:space="preserve"> IF($D96+$E96&gt;0,  CONCATENATE($AD96,$AE96,$AF96,$AG96,$AH96,$AI96,$AJ96) &amp; "} ]}","}")</f>
        <v>}</v>
      </c>
      <c r="AL96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,"ScottNumber":"1974" ,"AlternateId":"" ,"IssueYearStart":1982,"IssueYearEnd":0,"FirstDayOfIssue":" " ,"Perforation":"" ,"IsWatermarked":false ,"CatalogImageCode":"" ,"Color":"" ,"Denomination":"20" }</v>
      </c>
    </row>
    <row r="97" spans="1:38" x14ac:dyDescent="0.25">
      <c r="A97" s="34" t="s">
        <v>254</v>
      </c>
      <c r="B97" s="29" t="s">
        <v>156</v>
      </c>
      <c r="C97" s="19"/>
      <c r="D97" s="31"/>
      <c r="E97" s="32"/>
      <c r="F97" s="42"/>
      <c r="G97" s="38"/>
      <c r="H97" s="19" t="s">
        <v>1017</v>
      </c>
      <c r="I97" s="29">
        <v>1867</v>
      </c>
      <c r="J97" s="29">
        <v>1982</v>
      </c>
      <c r="K97" s="33"/>
      <c r="L97" s="34">
        <v>0.4</v>
      </c>
      <c r="M97" s="29">
        <v>0.25</v>
      </c>
      <c r="N97" s="28" t="str">
        <f t="shared" si="38"/>
        <v>,{"CollectableType":"HomeCollector.Models.StampBase, HomeCollector, Version=1.0.0.0, Culture=neutral, PublicKeyToken=null"</v>
      </c>
      <c r="O97" s="16" t="str">
        <f t="shared" si="17"/>
        <v xml:space="preserve">,"DisplayName":"Birds-Flowers" </v>
      </c>
      <c r="P97" s="16" t="str">
        <f t="shared" si="18"/>
        <v xml:space="preserve">,"Description":"" </v>
      </c>
      <c r="Q97" s="16" t="str">
        <f t="shared" si="19"/>
        <v xml:space="preserve">,"Country":"USA" </v>
      </c>
      <c r="R97" s="16" t="str">
        <f t="shared" si="20"/>
        <v xml:space="preserve">,"IsPostageStamp":true </v>
      </c>
      <c r="S97" s="16" t="str">
        <f t="shared" si="21"/>
        <v xml:space="preserve">,"ScottNumber":"1975" </v>
      </c>
      <c r="T97" s="16" t="str">
        <f t="shared" si="22"/>
        <v xml:space="preserve">,"AlternateId":"" </v>
      </c>
      <c r="U97" s="16" t="str">
        <f t="shared" si="23"/>
        <v>,"IssueYearStart":1982</v>
      </c>
      <c r="V97" s="16" t="str">
        <f t="shared" si="24"/>
        <v>,"IssueYearEnd":0</v>
      </c>
      <c r="W97" s="16" t="str">
        <f t="shared" si="25"/>
        <v xml:space="preserve">,"FirstDayOfIssue":" " </v>
      </c>
      <c r="X97" s="16" t="str">
        <f t="shared" si="16"/>
        <v xml:space="preserve">,"Perforation":"" </v>
      </c>
      <c r="Y97" s="16" t="str">
        <f t="shared" si="26"/>
        <v xml:space="preserve">,"IsWatermarked":false </v>
      </c>
      <c r="Z97" s="16" t="str">
        <f t="shared" si="27"/>
        <v xml:space="preserve">,"CatalogImageCode":"" </v>
      </c>
      <c r="AA97" s="16" t="str">
        <f t="shared" si="28"/>
        <v xml:space="preserve">,"Color":"" </v>
      </c>
      <c r="AB97" s="16" t="str">
        <f t="shared" si="29"/>
        <v xml:space="preserve">,"Denomination":"20" </v>
      </c>
      <c r="AD97" s="16" t="str">
        <f t="shared" si="30"/>
        <v/>
      </c>
      <c r="AE97" s="16" t="str">
        <f t="shared" si="31"/>
        <v>{"CollectableType":"HomeCollector.Models.StampBase, HomeCollector, Version=1.0.0.0, Culture=neutral, PublicKeyToken=null"</v>
      </c>
      <c r="AF97" s="16" t="str">
        <f t="shared" si="32"/>
        <v xml:space="preserve">,"ItemDetails":"" </v>
      </c>
      <c r="AG97" s="16" t="str">
        <f t="shared" si="33"/>
        <v xml:space="preserve">,"IsFavorite":false </v>
      </c>
      <c r="AH97" s="16" t="str">
        <f t="shared" si="34"/>
        <v xml:space="preserve">,"EstimatedValue":0 </v>
      </c>
      <c r="AI97" s="16" t="str">
        <f t="shared" si="35"/>
        <v xml:space="preserve">,"IsMintCondition":false </v>
      </c>
      <c r="AJ97" s="16" t="str">
        <f t="shared" si="36"/>
        <v xml:space="preserve">,"Condition":"UNDEFINED" </v>
      </c>
      <c r="AK97" s="16" t="str">
        <f xml:space="preserve"> IF($D97+$E97&gt;0,  CONCATENATE($AD97,$AE97,$AF97,$AG97,$AH97,$AI97,$AJ97) &amp; "} ]}","}")</f>
        <v>}</v>
      </c>
      <c r="AL97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,"ScottNumber":"1975" ,"AlternateId":"" ,"IssueYearStart":1982,"IssueYearEnd":0,"FirstDayOfIssue":" " ,"Perforation":"" ,"IsWatermarked":false ,"CatalogImageCode":"" ,"Color":"" ,"Denomination":"20" }</v>
      </c>
    </row>
    <row r="98" spans="1:38" x14ac:dyDescent="0.25">
      <c r="A98" s="34" t="s">
        <v>255</v>
      </c>
      <c r="B98" s="29" t="s">
        <v>156</v>
      </c>
      <c r="C98" s="19"/>
      <c r="D98" s="31"/>
      <c r="E98" s="32"/>
      <c r="F98" s="42"/>
      <c r="G98" s="38"/>
      <c r="H98" s="19" t="s">
        <v>1017</v>
      </c>
      <c r="I98" s="29">
        <v>1867</v>
      </c>
      <c r="J98" s="29">
        <v>1982</v>
      </c>
      <c r="K98" s="33"/>
      <c r="L98" s="34">
        <v>0.4</v>
      </c>
      <c r="M98" s="29">
        <v>0.25</v>
      </c>
      <c r="N98" s="28" t="str">
        <f t="shared" si="38"/>
        <v>,{"CollectableType":"HomeCollector.Models.StampBase, HomeCollector, Version=1.0.0.0, Culture=neutral, PublicKeyToken=null"</v>
      </c>
      <c r="O98" s="16" t="str">
        <f t="shared" si="17"/>
        <v xml:space="preserve">,"DisplayName":"Birds-Flowers" </v>
      </c>
      <c r="P98" s="16" t="str">
        <f t="shared" si="18"/>
        <v xml:space="preserve">,"Description":"" </v>
      </c>
      <c r="Q98" s="16" t="str">
        <f t="shared" si="19"/>
        <v xml:space="preserve">,"Country":"USA" </v>
      </c>
      <c r="R98" s="16" t="str">
        <f t="shared" si="20"/>
        <v xml:space="preserve">,"IsPostageStamp":true </v>
      </c>
      <c r="S98" s="16" t="str">
        <f t="shared" si="21"/>
        <v xml:space="preserve">,"ScottNumber":"1976" </v>
      </c>
      <c r="T98" s="16" t="str">
        <f t="shared" si="22"/>
        <v xml:space="preserve">,"AlternateId":"" </v>
      </c>
      <c r="U98" s="16" t="str">
        <f t="shared" si="23"/>
        <v>,"IssueYearStart":1982</v>
      </c>
      <c r="V98" s="16" t="str">
        <f t="shared" si="24"/>
        <v>,"IssueYearEnd":0</v>
      </c>
      <c r="W98" s="16" t="str">
        <f t="shared" si="25"/>
        <v xml:space="preserve">,"FirstDayOfIssue":" " </v>
      </c>
      <c r="X98" s="16" t="str">
        <f t="shared" si="16"/>
        <v xml:space="preserve">,"Perforation":"" </v>
      </c>
      <c r="Y98" s="16" t="str">
        <f t="shared" si="26"/>
        <v xml:space="preserve">,"IsWatermarked":false </v>
      </c>
      <c r="Z98" s="16" t="str">
        <f t="shared" si="27"/>
        <v xml:space="preserve">,"CatalogImageCode":"" </v>
      </c>
      <c r="AA98" s="16" t="str">
        <f t="shared" si="28"/>
        <v xml:space="preserve">,"Color":"" </v>
      </c>
      <c r="AB98" s="16" t="str">
        <f t="shared" si="29"/>
        <v xml:space="preserve">,"Denomination":"20" </v>
      </c>
      <c r="AD98" s="16" t="str">
        <f t="shared" si="30"/>
        <v/>
      </c>
      <c r="AE98" s="16" t="str">
        <f t="shared" si="31"/>
        <v>{"CollectableType":"HomeCollector.Models.StampBase, HomeCollector, Version=1.0.0.0, Culture=neutral, PublicKeyToken=null"</v>
      </c>
      <c r="AF98" s="16" t="str">
        <f t="shared" si="32"/>
        <v xml:space="preserve">,"ItemDetails":"" </v>
      </c>
      <c r="AG98" s="16" t="str">
        <f t="shared" si="33"/>
        <v xml:space="preserve">,"IsFavorite":false </v>
      </c>
      <c r="AH98" s="16" t="str">
        <f t="shared" si="34"/>
        <v xml:space="preserve">,"EstimatedValue":0 </v>
      </c>
      <c r="AI98" s="16" t="str">
        <f t="shared" si="35"/>
        <v xml:space="preserve">,"IsMintCondition":false </v>
      </c>
      <c r="AJ98" s="16" t="str">
        <f t="shared" si="36"/>
        <v xml:space="preserve">,"Condition":"UNDEFINED" </v>
      </c>
      <c r="AK98" s="16" t="str">
        <f xml:space="preserve"> IF($D98+$E98&gt;0,  CONCATENATE($AD98,$AE98,$AF98,$AG98,$AH98,$AI98,$AJ98) &amp; "} ]}","}")</f>
        <v>}</v>
      </c>
      <c r="AL98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,"ScottNumber":"1976" ,"AlternateId":"" ,"IssueYearStart":1982,"IssueYearEnd":0,"FirstDayOfIssue":" " ,"Perforation":"" ,"IsWatermarked":false ,"CatalogImageCode":"" ,"Color":"" ,"Denomination":"20" }</v>
      </c>
    </row>
    <row r="99" spans="1:38" x14ac:dyDescent="0.25">
      <c r="A99" s="34" t="s">
        <v>256</v>
      </c>
      <c r="B99" s="29" t="s">
        <v>156</v>
      </c>
      <c r="C99" s="19"/>
      <c r="D99" s="31"/>
      <c r="E99" s="32">
        <v>1</v>
      </c>
      <c r="F99" s="42"/>
      <c r="G99" s="38"/>
      <c r="H99" s="19" t="s">
        <v>1017</v>
      </c>
      <c r="I99" s="29">
        <v>1867</v>
      </c>
      <c r="J99" s="29">
        <v>1982</v>
      </c>
      <c r="K99" s="33"/>
      <c r="L99" s="34">
        <v>0.4</v>
      </c>
      <c r="M99" s="29">
        <v>0.25</v>
      </c>
      <c r="N99" s="28" t="str">
        <f t="shared" si="38"/>
        <v>,{"CollectableType":"HomeCollector.Models.StampBase, HomeCollector, Version=1.0.0.0, Culture=neutral, PublicKeyToken=null"</v>
      </c>
      <c r="O99" s="16" t="str">
        <f t="shared" si="17"/>
        <v xml:space="preserve">,"DisplayName":"Birds-Flowers" </v>
      </c>
      <c r="P99" s="16" t="str">
        <f t="shared" si="18"/>
        <v xml:space="preserve">,"Description":"" </v>
      </c>
      <c r="Q99" s="16" t="str">
        <f t="shared" si="19"/>
        <v xml:space="preserve">,"Country":"USA" </v>
      </c>
      <c r="R99" s="16" t="str">
        <f t="shared" si="20"/>
        <v xml:space="preserve">,"IsPostageStamp":true </v>
      </c>
      <c r="S99" s="16" t="str">
        <f t="shared" si="21"/>
        <v xml:space="preserve">,"ScottNumber":"1977" </v>
      </c>
      <c r="T99" s="16" t="str">
        <f t="shared" si="22"/>
        <v xml:space="preserve">,"AlternateId":"" </v>
      </c>
      <c r="U99" s="16" t="str">
        <f t="shared" si="23"/>
        <v>,"IssueYearStart":1982</v>
      </c>
      <c r="V99" s="16" t="str">
        <f t="shared" si="24"/>
        <v>,"IssueYearEnd":0</v>
      </c>
      <c r="W99" s="16" t="str">
        <f t="shared" si="25"/>
        <v xml:space="preserve">,"FirstDayOfIssue":" " </v>
      </c>
      <c r="X99" s="16" t="str">
        <f t="shared" si="16"/>
        <v xml:space="preserve">,"Perforation":"" </v>
      </c>
      <c r="Y99" s="16" t="str">
        <f t="shared" si="26"/>
        <v xml:space="preserve">,"IsWatermarked":false </v>
      </c>
      <c r="Z99" s="16" t="str">
        <f t="shared" si="27"/>
        <v xml:space="preserve">,"CatalogImageCode":"" </v>
      </c>
      <c r="AA99" s="16" t="str">
        <f t="shared" si="28"/>
        <v xml:space="preserve">,"Color":"" </v>
      </c>
      <c r="AB99" s="16" t="str">
        <f t="shared" si="29"/>
        <v xml:space="preserve">,"Denomination":"20" </v>
      </c>
      <c r="AD99" s="16" t="str">
        <f t="shared" si="30"/>
        <v>,"ItemInstances":[</v>
      </c>
      <c r="AE99" s="16" t="str">
        <f t="shared" si="31"/>
        <v>{"CollectableType":"HomeCollector.Models.StampBase, HomeCollector, Version=1.0.0.0, Culture=neutral, PublicKeyToken=null"</v>
      </c>
      <c r="AF99" s="16" t="str">
        <f t="shared" si="32"/>
        <v xml:space="preserve">,"ItemDetails":"" </v>
      </c>
      <c r="AG99" s="16" t="str">
        <f t="shared" si="33"/>
        <v xml:space="preserve">,"IsFavorite":false </v>
      </c>
      <c r="AH99" s="16" t="str">
        <f t="shared" si="34"/>
        <v xml:space="preserve">,"EstimatedValue":0 </v>
      </c>
      <c r="AI99" s="16" t="str">
        <f t="shared" si="35"/>
        <v xml:space="preserve">,"IsMintCondition":false </v>
      </c>
      <c r="AJ99" s="16" t="str">
        <f t="shared" si="36"/>
        <v xml:space="preserve">,"Condition":"UNDEFINED" </v>
      </c>
      <c r="AK99" s="16" t="str">
        <f xml:space="preserve"> IF($D99+$E99&gt;0,  CONCATENATE($AD99,$AE99,$AF99,$AG99,$AH99,$AI99,$AJ99)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99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,"ScottNumber":"1977"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0" spans="1:38" x14ac:dyDescent="0.25">
      <c r="A100" s="34" t="s">
        <v>257</v>
      </c>
      <c r="B100" s="29" t="s">
        <v>156</v>
      </c>
      <c r="C100" s="19"/>
      <c r="D100" s="31"/>
      <c r="E100" s="32"/>
      <c r="F100" s="42"/>
      <c r="G100" s="38"/>
      <c r="H100" s="19" t="s">
        <v>1017</v>
      </c>
      <c r="I100" s="29">
        <v>1867</v>
      </c>
      <c r="J100" s="29">
        <v>1982</v>
      </c>
      <c r="K100" s="33"/>
      <c r="L100" s="34">
        <v>0.4</v>
      </c>
      <c r="M100" s="29">
        <v>0.25</v>
      </c>
      <c r="N100" s="28" t="str">
        <f t="shared" si="38"/>
        <v>,{"CollectableType":"HomeCollector.Models.StampBase, HomeCollector, Version=1.0.0.0, Culture=neutral, PublicKeyToken=null"</v>
      </c>
      <c r="O100" s="16" t="str">
        <f t="shared" si="17"/>
        <v xml:space="preserve">,"DisplayName":"Birds-Flowers" </v>
      </c>
      <c r="P100" s="16" t="str">
        <f t="shared" si="18"/>
        <v xml:space="preserve">,"Description":"" </v>
      </c>
      <c r="Q100" s="16" t="str">
        <f t="shared" si="19"/>
        <v xml:space="preserve">,"Country":"USA" </v>
      </c>
      <c r="R100" s="16" t="str">
        <f t="shared" si="20"/>
        <v xml:space="preserve">,"IsPostageStamp":true </v>
      </c>
      <c r="S100" s="16" t="str">
        <f t="shared" si="21"/>
        <v xml:space="preserve">,"ScottNumber":"1978" </v>
      </c>
      <c r="T100" s="16" t="str">
        <f t="shared" si="22"/>
        <v xml:space="preserve">,"AlternateId":"" </v>
      </c>
      <c r="U100" s="16" t="str">
        <f t="shared" si="23"/>
        <v>,"IssueYearStart":1982</v>
      </c>
      <c r="V100" s="16" t="str">
        <f t="shared" si="24"/>
        <v>,"IssueYearEnd":0</v>
      </c>
      <c r="W100" s="16" t="str">
        <f t="shared" si="25"/>
        <v xml:space="preserve">,"FirstDayOfIssue":" " </v>
      </c>
      <c r="X100" s="16" t="str">
        <f t="shared" si="16"/>
        <v xml:space="preserve">,"Perforation":"" </v>
      </c>
      <c r="Y100" s="16" t="str">
        <f t="shared" si="26"/>
        <v xml:space="preserve">,"IsWatermarked":false </v>
      </c>
      <c r="Z100" s="16" t="str">
        <f t="shared" si="27"/>
        <v xml:space="preserve">,"CatalogImageCode":"" </v>
      </c>
      <c r="AA100" s="16" t="str">
        <f t="shared" si="28"/>
        <v xml:space="preserve">,"Color":"" </v>
      </c>
      <c r="AB100" s="16" t="str">
        <f t="shared" si="29"/>
        <v xml:space="preserve">,"Denomination":"20" </v>
      </c>
      <c r="AD100" s="16" t="str">
        <f t="shared" si="30"/>
        <v/>
      </c>
      <c r="AE100" s="16" t="str">
        <f t="shared" si="31"/>
        <v>{"CollectableType":"HomeCollector.Models.StampBase, HomeCollector, Version=1.0.0.0, Culture=neutral, PublicKeyToken=null"</v>
      </c>
      <c r="AF100" s="16" t="str">
        <f t="shared" si="32"/>
        <v xml:space="preserve">,"ItemDetails":"" </v>
      </c>
      <c r="AG100" s="16" t="str">
        <f t="shared" si="33"/>
        <v xml:space="preserve">,"IsFavorite":false </v>
      </c>
      <c r="AH100" s="16" t="str">
        <f t="shared" si="34"/>
        <v xml:space="preserve">,"EstimatedValue":0 </v>
      </c>
      <c r="AI100" s="16" t="str">
        <f t="shared" si="35"/>
        <v xml:space="preserve">,"IsMintCondition":false </v>
      </c>
      <c r="AJ100" s="16" t="str">
        <f t="shared" si="36"/>
        <v xml:space="preserve">,"Condition":"UNDEFINED" </v>
      </c>
      <c r="AK100" s="16" t="str">
        <f xml:space="preserve"> IF($D100+$E100&gt;0,  CONCATENATE($AD100,$AE100,$AF100,$AG100,$AH100,$AI100,$AJ100) &amp; "} ]}","}")</f>
        <v>}</v>
      </c>
      <c r="AL100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,"ScottNumber":"1978" ,"AlternateId":"" ,"IssueYearStart":1982,"IssueYearEnd":0,"FirstDayOfIssue":" " ,"Perforation":"" ,"IsWatermarked":false ,"CatalogImageCode":"" ,"Color":"" ,"Denomination":"20" }</v>
      </c>
    </row>
    <row r="101" spans="1:38" x14ac:dyDescent="0.25">
      <c r="A101" s="34" t="s">
        <v>258</v>
      </c>
      <c r="B101" s="29" t="s">
        <v>156</v>
      </c>
      <c r="C101" s="19"/>
      <c r="D101" s="31"/>
      <c r="E101" s="32"/>
      <c r="F101" s="42"/>
      <c r="G101" s="38"/>
      <c r="H101" s="19" t="s">
        <v>1017</v>
      </c>
      <c r="I101" s="29">
        <v>1867</v>
      </c>
      <c r="J101" s="29">
        <v>1982</v>
      </c>
      <c r="K101" s="33"/>
      <c r="L101" s="34">
        <v>0.4</v>
      </c>
      <c r="M101" s="29">
        <v>0.25</v>
      </c>
      <c r="N101" s="28" t="str">
        <f t="shared" si="38"/>
        <v>,{"CollectableType":"HomeCollector.Models.StampBase, HomeCollector, Version=1.0.0.0, Culture=neutral, PublicKeyToken=null"</v>
      </c>
      <c r="O101" s="16" t="str">
        <f t="shared" si="17"/>
        <v xml:space="preserve">,"DisplayName":"Birds-Flowers" </v>
      </c>
      <c r="P101" s="16" t="str">
        <f t="shared" si="18"/>
        <v xml:space="preserve">,"Description":"" </v>
      </c>
      <c r="Q101" s="16" t="str">
        <f t="shared" si="19"/>
        <v xml:space="preserve">,"Country":"USA" </v>
      </c>
      <c r="R101" s="16" t="str">
        <f t="shared" si="20"/>
        <v xml:space="preserve">,"IsPostageStamp":true </v>
      </c>
      <c r="S101" s="16" t="str">
        <f t="shared" si="21"/>
        <v xml:space="preserve">,"ScottNumber":"1979" </v>
      </c>
      <c r="T101" s="16" t="str">
        <f t="shared" si="22"/>
        <v xml:space="preserve">,"AlternateId":"" </v>
      </c>
      <c r="U101" s="16" t="str">
        <f t="shared" si="23"/>
        <v>,"IssueYearStart":1982</v>
      </c>
      <c r="V101" s="16" t="str">
        <f t="shared" si="24"/>
        <v>,"IssueYearEnd":0</v>
      </c>
      <c r="W101" s="16" t="str">
        <f t="shared" si="25"/>
        <v xml:space="preserve">,"FirstDayOfIssue":" " </v>
      </c>
      <c r="X101" s="16" t="str">
        <f t="shared" si="16"/>
        <v xml:space="preserve">,"Perforation":"" </v>
      </c>
      <c r="Y101" s="16" t="str">
        <f t="shared" si="26"/>
        <v xml:space="preserve">,"IsWatermarked":false </v>
      </c>
      <c r="Z101" s="16" t="str">
        <f t="shared" si="27"/>
        <v xml:space="preserve">,"CatalogImageCode":"" </v>
      </c>
      <c r="AA101" s="16" t="str">
        <f t="shared" si="28"/>
        <v xml:space="preserve">,"Color":"" </v>
      </c>
      <c r="AB101" s="16" t="str">
        <f t="shared" si="29"/>
        <v xml:space="preserve">,"Denomination":"20" </v>
      </c>
      <c r="AD101" s="16" t="str">
        <f t="shared" si="30"/>
        <v/>
      </c>
      <c r="AE101" s="16" t="str">
        <f t="shared" si="31"/>
        <v>{"CollectableType":"HomeCollector.Models.StampBase, HomeCollector, Version=1.0.0.0, Culture=neutral, PublicKeyToken=null"</v>
      </c>
      <c r="AF101" s="16" t="str">
        <f t="shared" si="32"/>
        <v xml:space="preserve">,"ItemDetails":"" </v>
      </c>
      <c r="AG101" s="16" t="str">
        <f t="shared" si="33"/>
        <v xml:space="preserve">,"IsFavorite":false </v>
      </c>
      <c r="AH101" s="16" t="str">
        <f t="shared" si="34"/>
        <v xml:space="preserve">,"EstimatedValue":0 </v>
      </c>
      <c r="AI101" s="16" t="str">
        <f t="shared" si="35"/>
        <v xml:space="preserve">,"IsMintCondition":false </v>
      </c>
      <c r="AJ101" s="16" t="str">
        <f t="shared" si="36"/>
        <v xml:space="preserve">,"Condition":"UNDEFINED" </v>
      </c>
      <c r="AK101" s="16" t="str">
        <f xml:space="preserve"> IF($D101+$E101&gt;0,  CONCATENATE($AD101,$AE101,$AF101,$AG101,$AH101,$AI101,$AJ101) &amp; "} ]}","}")</f>
        <v>}</v>
      </c>
      <c r="AL101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,"ScottNumber":"1979" ,"AlternateId":"" ,"IssueYearStart":1982,"IssueYearEnd":0,"FirstDayOfIssue":" " ,"Perforation":"" ,"IsWatermarked":false ,"CatalogImageCode":"" ,"Color":"" ,"Denomination":"20" }</v>
      </c>
    </row>
    <row r="102" spans="1:38" x14ac:dyDescent="0.25">
      <c r="A102" s="34" t="s">
        <v>259</v>
      </c>
      <c r="B102" s="29" t="s">
        <v>156</v>
      </c>
      <c r="C102" s="19"/>
      <c r="D102" s="31"/>
      <c r="E102" s="32"/>
      <c r="F102" s="42"/>
      <c r="G102" s="38"/>
      <c r="H102" s="19" t="s">
        <v>1017</v>
      </c>
      <c r="I102" s="29">
        <v>1867</v>
      </c>
      <c r="J102" s="29">
        <v>1982</v>
      </c>
      <c r="K102" s="33"/>
      <c r="L102" s="34">
        <v>0.4</v>
      </c>
      <c r="M102" s="29">
        <v>0.25</v>
      </c>
      <c r="N102" s="28" t="str">
        <f t="shared" si="38"/>
        <v>,{"CollectableType":"HomeCollector.Models.StampBase, HomeCollector, Version=1.0.0.0, Culture=neutral, PublicKeyToken=null"</v>
      </c>
      <c r="O102" s="16" t="str">
        <f t="shared" si="17"/>
        <v xml:space="preserve">,"DisplayName":"Birds-Flowers" </v>
      </c>
      <c r="P102" s="16" t="str">
        <f t="shared" si="18"/>
        <v xml:space="preserve">,"Description":"" </v>
      </c>
      <c r="Q102" s="16" t="str">
        <f t="shared" si="19"/>
        <v xml:space="preserve">,"Country":"USA" </v>
      </c>
      <c r="R102" s="16" t="str">
        <f t="shared" si="20"/>
        <v xml:space="preserve">,"IsPostageStamp":true </v>
      </c>
      <c r="S102" s="16" t="str">
        <f t="shared" si="21"/>
        <v xml:space="preserve">,"ScottNumber":"1980" </v>
      </c>
      <c r="T102" s="16" t="str">
        <f t="shared" si="22"/>
        <v xml:space="preserve">,"AlternateId":"" </v>
      </c>
      <c r="U102" s="16" t="str">
        <f t="shared" si="23"/>
        <v>,"IssueYearStart":1982</v>
      </c>
      <c r="V102" s="16" t="str">
        <f t="shared" si="24"/>
        <v>,"IssueYearEnd":0</v>
      </c>
      <c r="W102" s="16" t="str">
        <f t="shared" si="25"/>
        <v xml:space="preserve">,"FirstDayOfIssue":" " </v>
      </c>
      <c r="X102" s="16" t="str">
        <f t="shared" si="16"/>
        <v xml:space="preserve">,"Perforation":"" </v>
      </c>
      <c r="Y102" s="16" t="str">
        <f t="shared" si="26"/>
        <v xml:space="preserve">,"IsWatermarked":false </v>
      </c>
      <c r="Z102" s="16" t="str">
        <f t="shared" si="27"/>
        <v xml:space="preserve">,"CatalogImageCode":"" </v>
      </c>
      <c r="AA102" s="16" t="str">
        <f t="shared" si="28"/>
        <v xml:space="preserve">,"Color":"" </v>
      </c>
      <c r="AB102" s="16" t="str">
        <f t="shared" si="29"/>
        <v xml:space="preserve">,"Denomination":"20" </v>
      </c>
      <c r="AD102" s="16" t="str">
        <f t="shared" si="30"/>
        <v/>
      </c>
      <c r="AE102" s="16" t="str">
        <f t="shared" si="31"/>
        <v>{"CollectableType":"HomeCollector.Models.StampBase, HomeCollector, Version=1.0.0.0, Culture=neutral, PublicKeyToken=null"</v>
      </c>
      <c r="AF102" s="16" t="str">
        <f t="shared" si="32"/>
        <v xml:space="preserve">,"ItemDetails":"" </v>
      </c>
      <c r="AG102" s="16" t="str">
        <f t="shared" si="33"/>
        <v xml:space="preserve">,"IsFavorite":false </v>
      </c>
      <c r="AH102" s="16" t="str">
        <f t="shared" si="34"/>
        <v xml:space="preserve">,"EstimatedValue":0 </v>
      </c>
      <c r="AI102" s="16" t="str">
        <f t="shared" si="35"/>
        <v xml:space="preserve">,"IsMintCondition":false </v>
      </c>
      <c r="AJ102" s="16" t="str">
        <f t="shared" si="36"/>
        <v xml:space="preserve">,"Condition":"UNDEFINED" </v>
      </c>
      <c r="AK102" s="16" t="str">
        <f xml:space="preserve"> IF($D102+$E102&gt;0,  CONCATENATE($AD102,$AE102,$AF102,$AG102,$AH102,$AI102,$AJ102) &amp; "} ]}","}")</f>
        <v>}</v>
      </c>
      <c r="AL102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,"ScottNumber":"1980" ,"AlternateId":"" ,"IssueYearStart":1982,"IssueYearEnd":0,"FirstDayOfIssue":" " ,"Perforation":"" ,"IsWatermarked":false ,"CatalogImageCode":"" ,"Color":"" ,"Denomination":"20" }</v>
      </c>
    </row>
    <row r="103" spans="1:38" x14ac:dyDescent="0.25">
      <c r="A103" s="34" t="s">
        <v>260</v>
      </c>
      <c r="B103" s="29" t="s">
        <v>156</v>
      </c>
      <c r="C103" s="19"/>
      <c r="D103" s="31"/>
      <c r="E103" s="32">
        <v>1</v>
      </c>
      <c r="F103" s="42"/>
      <c r="G103" s="38"/>
      <c r="H103" s="19" t="s">
        <v>1017</v>
      </c>
      <c r="I103" s="29">
        <v>1867</v>
      </c>
      <c r="J103" s="29">
        <v>1982</v>
      </c>
      <c r="K103" s="33"/>
      <c r="L103" s="34">
        <v>0.4</v>
      </c>
      <c r="M103" s="29">
        <v>0.25</v>
      </c>
      <c r="N103" s="28" t="str">
        <f t="shared" si="38"/>
        <v>,{"CollectableType":"HomeCollector.Models.StampBase, HomeCollector, Version=1.0.0.0, Culture=neutral, PublicKeyToken=null"</v>
      </c>
      <c r="O103" s="16" t="str">
        <f t="shared" si="17"/>
        <v xml:space="preserve">,"DisplayName":"Birds-Flowers" </v>
      </c>
      <c r="P103" s="16" t="str">
        <f t="shared" si="18"/>
        <v xml:space="preserve">,"Description":"" </v>
      </c>
      <c r="Q103" s="16" t="str">
        <f t="shared" si="19"/>
        <v xml:space="preserve">,"Country":"USA" </v>
      </c>
      <c r="R103" s="16" t="str">
        <f t="shared" si="20"/>
        <v xml:space="preserve">,"IsPostageStamp":true </v>
      </c>
      <c r="S103" s="16" t="str">
        <f t="shared" si="21"/>
        <v xml:space="preserve">,"ScottNumber":"1981" </v>
      </c>
      <c r="T103" s="16" t="str">
        <f t="shared" si="22"/>
        <v xml:space="preserve">,"AlternateId":"" </v>
      </c>
      <c r="U103" s="16" t="str">
        <f t="shared" si="23"/>
        <v>,"IssueYearStart":1982</v>
      </c>
      <c r="V103" s="16" t="str">
        <f t="shared" si="24"/>
        <v>,"IssueYearEnd":0</v>
      </c>
      <c r="W103" s="16" t="str">
        <f t="shared" si="25"/>
        <v xml:space="preserve">,"FirstDayOfIssue":" " </v>
      </c>
      <c r="X103" s="16" t="str">
        <f t="shared" si="16"/>
        <v xml:space="preserve">,"Perforation":"" </v>
      </c>
      <c r="Y103" s="16" t="str">
        <f t="shared" si="26"/>
        <v xml:space="preserve">,"IsWatermarked":false </v>
      </c>
      <c r="Z103" s="16" t="str">
        <f t="shared" si="27"/>
        <v xml:space="preserve">,"CatalogImageCode":"" </v>
      </c>
      <c r="AA103" s="16" t="str">
        <f t="shared" si="28"/>
        <v xml:space="preserve">,"Color":"" </v>
      </c>
      <c r="AB103" s="16" t="str">
        <f t="shared" si="29"/>
        <v xml:space="preserve">,"Denomination":"20" </v>
      </c>
      <c r="AD103" s="16" t="str">
        <f t="shared" si="30"/>
        <v>,"ItemInstances":[</v>
      </c>
      <c r="AE103" s="16" t="str">
        <f t="shared" si="31"/>
        <v>{"CollectableType":"HomeCollector.Models.StampBase, HomeCollector, Version=1.0.0.0, Culture=neutral, PublicKeyToken=null"</v>
      </c>
      <c r="AF103" s="16" t="str">
        <f t="shared" si="32"/>
        <v xml:space="preserve">,"ItemDetails":"" </v>
      </c>
      <c r="AG103" s="16" t="str">
        <f t="shared" si="33"/>
        <v xml:space="preserve">,"IsFavorite":false </v>
      </c>
      <c r="AH103" s="16" t="str">
        <f t="shared" si="34"/>
        <v xml:space="preserve">,"EstimatedValue":0 </v>
      </c>
      <c r="AI103" s="16" t="str">
        <f t="shared" si="35"/>
        <v xml:space="preserve">,"IsMintCondition":false </v>
      </c>
      <c r="AJ103" s="16" t="str">
        <f t="shared" si="36"/>
        <v xml:space="preserve">,"Condition":"UNDEFINED" </v>
      </c>
      <c r="AK103" s="16" t="str">
        <f xml:space="preserve"> IF($D103+$E103&gt;0,  CONCATENATE($AD103,$AE103,$AF103,$AG103,$AH103,$AI103,$AJ103)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03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,"ScottNumber":"1981"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04" spans="1:38" x14ac:dyDescent="0.25">
      <c r="A104" s="34" t="s">
        <v>261</v>
      </c>
      <c r="B104" s="29" t="s">
        <v>156</v>
      </c>
      <c r="C104" s="19"/>
      <c r="D104" s="31"/>
      <c r="E104" s="32"/>
      <c r="F104" s="42"/>
      <c r="G104" s="38"/>
      <c r="H104" s="19" t="s">
        <v>1017</v>
      </c>
      <c r="I104" s="29">
        <v>1867</v>
      </c>
      <c r="J104" s="29">
        <v>1982</v>
      </c>
      <c r="K104" s="33"/>
      <c r="L104" s="34">
        <v>0.4</v>
      </c>
      <c r="M104" s="29">
        <v>0.25</v>
      </c>
      <c r="N104" s="28" t="str">
        <f t="shared" si="38"/>
        <v>,{"CollectableType":"HomeCollector.Models.StampBase, HomeCollector, Version=1.0.0.0, Culture=neutral, PublicKeyToken=null"</v>
      </c>
      <c r="O104" s="16" t="str">
        <f t="shared" si="17"/>
        <v xml:space="preserve">,"DisplayName":"Birds-Flowers" </v>
      </c>
      <c r="P104" s="16" t="str">
        <f t="shared" si="18"/>
        <v xml:space="preserve">,"Description":"" </v>
      </c>
      <c r="Q104" s="16" t="str">
        <f t="shared" si="19"/>
        <v xml:space="preserve">,"Country":"USA" </v>
      </c>
      <c r="R104" s="16" t="str">
        <f t="shared" si="20"/>
        <v xml:space="preserve">,"IsPostageStamp":true </v>
      </c>
      <c r="S104" s="16" t="str">
        <f t="shared" si="21"/>
        <v xml:space="preserve">,"ScottNumber":"1982" </v>
      </c>
      <c r="T104" s="16" t="str">
        <f t="shared" si="22"/>
        <v xml:space="preserve">,"AlternateId":"" </v>
      </c>
      <c r="U104" s="16" t="str">
        <f t="shared" si="23"/>
        <v>,"IssueYearStart":1982</v>
      </c>
      <c r="V104" s="16" t="str">
        <f t="shared" si="24"/>
        <v>,"IssueYearEnd":0</v>
      </c>
      <c r="W104" s="16" t="str">
        <f t="shared" si="25"/>
        <v xml:space="preserve">,"FirstDayOfIssue":" " </v>
      </c>
      <c r="X104" s="16" t="str">
        <f t="shared" si="16"/>
        <v xml:space="preserve">,"Perforation":"" </v>
      </c>
      <c r="Y104" s="16" t="str">
        <f t="shared" si="26"/>
        <v xml:space="preserve">,"IsWatermarked":false </v>
      </c>
      <c r="Z104" s="16" t="str">
        <f t="shared" si="27"/>
        <v xml:space="preserve">,"CatalogImageCode":"" </v>
      </c>
      <c r="AA104" s="16" t="str">
        <f t="shared" si="28"/>
        <v xml:space="preserve">,"Color":"" </v>
      </c>
      <c r="AB104" s="16" t="str">
        <f t="shared" si="29"/>
        <v xml:space="preserve">,"Denomination":"20" </v>
      </c>
      <c r="AD104" s="16" t="str">
        <f t="shared" si="30"/>
        <v/>
      </c>
      <c r="AE104" s="16" t="str">
        <f t="shared" si="31"/>
        <v>{"CollectableType":"HomeCollector.Models.StampBase, HomeCollector, Version=1.0.0.0, Culture=neutral, PublicKeyToken=null"</v>
      </c>
      <c r="AF104" s="16" t="str">
        <f t="shared" si="32"/>
        <v xml:space="preserve">,"ItemDetails":"" </v>
      </c>
      <c r="AG104" s="16" t="str">
        <f t="shared" si="33"/>
        <v xml:space="preserve">,"IsFavorite":false </v>
      </c>
      <c r="AH104" s="16" t="str">
        <f t="shared" si="34"/>
        <v xml:space="preserve">,"EstimatedValue":0 </v>
      </c>
      <c r="AI104" s="16" t="str">
        <f t="shared" si="35"/>
        <v xml:space="preserve">,"IsMintCondition":false </v>
      </c>
      <c r="AJ104" s="16" t="str">
        <f t="shared" si="36"/>
        <v xml:space="preserve">,"Condition":"UNDEFINED" </v>
      </c>
      <c r="AK104" s="16" t="str">
        <f xml:space="preserve"> IF($D104+$E104&gt;0,  CONCATENATE($AD104,$AE104,$AF104,$AG104,$AH104,$AI104,$AJ104) &amp; "} ]}","}")</f>
        <v>}</v>
      </c>
      <c r="AL104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,"ScottNumber":"1982" ,"AlternateId":"" ,"IssueYearStart":1982,"IssueYearEnd":0,"FirstDayOfIssue":" " ,"Perforation":"" ,"IsWatermarked":false ,"CatalogImageCode":"" ,"Color":"" ,"Denomination":"20" }</v>
      </c>
    </row>
    <row r="105" spans="1:38" x14ac:dyDescent="0.25">
      <c r="A105" s="34" t="s">
        <v>262</v>
      </c>
      <c r="B105" s="29" t="s">
        <v>156</v>
      </c>
      <c r="C105" s="19"/>
      <c r="D105" s="31"/>
      <c r="E105" s="32"/>
      <c r="F105" s="42"/>
      <c r="G105" s="38"/>
      <c r="H105" s="19" t="s">
        <v>1017</v>
      </c>
      <c r="I105" s="29">
        <v>1867</v>
      </c>
      <c r="J105" s="29">
        <v>1982</v>
      </c>
      <c r="K105" s="33"/>
      <c r="L105" s="34">
        <v>0.4</v>
      </c>
      <c r="M105" s="29">
        <v>0.25</v>
      </c>
      <c r="N105" s="28" t="str">
        <f t="shared" si="38"/>
        <v>,{"CollectableType":"HomeCollector.Models.StampBase, HomeCollector, Version=1.0.0.0, Culture=neutral, PublicKeyToken=null"</v>
      </c>
      <c r="O105" s="16" t="str">
        <f t="shared" si="17"/>
        <v xml:space="preserve">,"DisplayName":"Birds-Flowers" </v>
      </c>
      <c r="P105" s="16" t="str">
        <f t="shared" si="18"/>
        <v xml:space="preserve">,"Description":"" </v>
      </c>
      <c r="Q105" s="16" t="str">
        <f t="shared" si="19"/>
        <v xml:space="preserve">,"Country":"USA" </v>
      </c>
      <c r="R105" s="16" t="str">
        <f t="shared" si="20"/>
        <v xml:space="preserve">,"IsPostageStamp":true </v>
      </c>
      <c r="S105" s="16" t="str">
        <f t="shared" si="21"/>
        <v xml:space="preserve">,"ScottNumber":"1983" </v>
      </c>
      <c r="T105" s="16" t="str">
        <f t="shared" si="22"/>
        <v xml:space="preserve">,"AlternateId":"" </v>
      </c>
      <c r="U105" s="16" t="str">
        <f t="shared" si="23"/>
        <v>,"IssueYearStart":1982</v>
      </c>
      <c r="V105" s="16" t="str">
        <f t="shared" si="24"/>
        <v>,"IssueYearEnd":0</v>
      </c>
      <c r="W105" s="16" t="str">
        <f t="shared" si="25"/>
        <v xml:space="preserve">,"FirstDayOfIssue":" " </v>
      </c>
      <c r="X105" s="16" t="str">
        <f t="shared" si="16"/>
        <v xml:space="preserve">,"Perforation":"" </v>
      </c>
      <c r="Y105" s="16" t="str">
        <f t="shared" si="26"/>
        <v xml:space="preserve">,"IsWatermarked":false </v>
      </c>
      <c r="Z105" s="16" t="str">
        <f t="shared" si="27"/>
        <v xml:space="preserve">,"CatalogImageCode":"" </v>
      </c>
      <c r="AA105" s="16" t="str">
        <f t="shared" si="28"/>
        <v xml:space="preserve">,"Color":"" </v>
      </c>
      <c r="AB105" s="16" t="str">
        <f t="shared" si="29"/>
        <v xml:space="preserve">,"Denomination":"20" </v>
      </c>
      <c r="AD105" s="16" t="str">
        <f t="shared" si="30"/>
        <v/>
      </c>
      <c r="AE105" s="16" t="str">
        <f t="shared" si="31"/>
        <v>{"CollectableType":"HomeCollector.Models.StampBase, HomeCollector, Version=1.0.0.0, Culture=neutral, PublicKeyToken=null"</v>
      </c>
      <c r="AF105" s="16" t="str">
        <f t="shared" si="32"/>
        <v xml:space="preserve">,"ItemDetails":"" </v>
      </c>
      <c r="AG105" s="16" t="str">
        <f t="shared" si="33"/>
        <v xml:space="preserve">,"IsFavorite":false </v>
      </c>
      <c r="AH105" s="16" t="str">
        <f t="shared" si="34"/>
        <v xml:space="preserve">,"EstimatedValue":0 </v>
      </c>
      <c r="AI105" s="16" t="str">
        <f t="shared" si="35"/>
        <v xml:space="preserve">,"IsMintCondition":false </v>
      </c>
      <c r="AJ105" s="16" t="str">
        <f t="shared" si="36"/>
        <v xml:space="preserve">,"Condition":"UNDEFINED" </v>
      </c>
      <c r="AK105" s="16" t="str">
        <f xml:space="preserve"> IF($D105+$E105&gt;0,  CONCATENATE($AD105,$AE105,$AF105,$AG105,$AH105,$AI105,$AJ105) &amp; "} ]}","}")</f>
        <v>}</v>
      </c>
      <c r="AL105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,"ScottNumber":"1983" ,"AlternateId":"" ,"IssueYearStart":1982,"IssueYearEnd":0,"FirstDayOfIssue":" " ,"Perforation":"" ,"IsWatermarked":false ,"CatalogImageCode":"" ,"Color":"" ,"Denomination":"20" }</v>
      </c>
    </row>
    <row r="106" spans="1:38" x14ac:dyDescent="0.25">
      <c r="A106" s="34" t="s">
        <v>263</v>
      </c>
      <c r="B106" s="29" t="s">
        <v>156</v>
      </c>
      <c r="C106" s="19"/>
      <c r="D106" s="31"/>
      <c r="E106" s="32"/>
      <c r="F106" s="42"/>
      <c r="G106" s="38"/>
      <c r="H106" s="19" t="s">
        <v>1017</v>
      </c>
      <c r="I106" s="29">
        <v>1867</v>
      </c>
      <c r="J106" s="29">
        <v>1982</v>
      </c>
      <c r="K106" s="33"/>
      <c r="L106" s="34">
        <v>0.4</v>
      </c>
      <c r="M106" s="29">
        <v>0.25</v>
      </c>
      <c r="N106" s="28" t="str">
        <f t="shared" si="38"/>
        <v>,{"CollectableType":"HomeCollector.Models.StampBase, HomeCollector, Version=1.0.0.0, Culture=neutral, PublicKeyToken=null"</v>
      </c>
      <c r="O106" s="16" t="str">
        <f t="shared" si="17"/>
        <v xml:space="preserve">,"DisplayName":"Birds-Flowers" </v>
      </c>
      <c r="P106" s="16" t="str">
        <f t="shared" si="18"/>
        <v xml:space="preserve">,"Description":"" </v>
      </c>
      <c r="Q106" s="16" t="str">
        <f t="shared" si="19"/>
        <v xml:space="preserve">,"Country":"USA" </v>
      </c>
      <c r="R106" s="16" t="str">
        <f t="shared" si="20"/>
        <v xml:space="preserve">,"IsPostageStamp":true </v>
      </c>
      <c r="S106" s="16" t="str">
        <f t="shared" si="21"/>
        <v xml:space="preserve">,"ScottNumber":"1984" </v>
      </c>
      <c r="T106" s="16" t="str">
        <f t="shared" si="22"/>
        <v xml:space="preserve">,"AlternateId":"" </v>
      </c>
      <c r="U106" s="16" t="str">
        <f t="shared" si="23"/>
        <v>,"IssueYearStart":1982</v>
      </c>
      <c r="V106" s="16" t="str">
        <f t="shared" si="24"/>
        <v>,"IssueYearEnd":0</v>
      </c>
      <c r="W106" s="16" t="str">
        <f t="shared" si="25"/>
        <v xml:space="preserve">,"FirstDayOfIssue":" " </v>
      </c>
      <c r="X106" s="16" t="str">
        <f t="shared" si="16"/>
        <v xml:space="preserve">,"Perforation":"" </v>
      </c>
      <c r="Y106" s="16" t="str">
        <f t="shared" si="26"/>
        <v xml:space="preserve">,"IsWatermarked":false </v>
      </c>
      <c r="Z106" s="16" t="str">
        <f t="shared" si="27"/>
        <v xml:space="preserve">,"CatalogImageCode":"" </v>
      </c>
      <c r="AA106" s="16" t="str">
        <f t="shared" si="28"/>
        <v xml:space="preserve">,"Color":"" </v>
      </c>
      <c r="AB106" s="16" t="str">
        <f t="shared" si="29"/>
        <v xml:space="preserve">,"Denomination":"20" </v>
      </c>
      <c r="AD106" s="16" t="str">
        <f t="shared" si="30"/>
        <v/>
      </c>
      <c r="AE106" s="16" t="str">
        <f t="shared" si="31"/>
        <v>{"CollectableType":"HomeCollector.Models.StampBase, HomeCollector, Version=1.0.0.0, Culture=neutral, PublicKeyToken=null"</v>
      </c>
      <c r="AF106" s="16" t="str">
        <f t="shared" si="32"/>
        <v xml:space="preserve">,"ItemDetails":"" </v>
      </c>
      <c r="AG106" s="16" t="str">
        <f t="shared" si="33"/>
        <v xml:space="preserve">,"IsFavorite":false </v>
      </c>
      <c r="AH106" s="16" t="str">
        <f t="shared" si="34"/>
        <v xml:space="preserve">,"EstimatedValue":0 </v>
      </c>
      <c r="AI106" s="16" t="str">
        <f t="shared" si="35"/>
        <v xml:space="preserve">,"IsMintCondition":false </v>
      </c>
      <c r="AJ106" s="16" t="str">
        <f t="shared" si="36"/>
        <v xml:space="preserve">,"Condition":"UNDEFINED" </v>
      </c>
      <c r="AK106" s="16" t="str">
        <f xml:space="preserve"> IF($D106+$E106&gt;0,  CONCATENATE($AD106,$AE106,$AF106,$AG106,$AH106,$AI106,$AJ106) &amp; "} ]}","}")</f>
        <v>}</v>
      </c>
      <c r="AL106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,"ScottNumber":"1984" ,"AlternateId":"" ,"IssueYearStart":1982,"IssueYearEnd":0,"FirstDayOfIssue":" " ,"Perforation":"" ,"IsWatermarked":false ,"CatalogImageCode":"" ,"Color":"" ,"Denomination":"20" }</v>
      </c>
    </row>
    <row r="107" spans="1:38" x14ac:dyDescent="0.25">
      <c r="A107" s="34" t="s">
        <v>264</v>
      </c>
      <c r="B107" s="29" t="s">
        <v>156</v>
      </c>
      <c r="C107" s="19"/>
      <c r="D107" s="31"/>
      <c r="E107" s="32"/>
      <c r="F107" s="42"/>
      <c r="G107" s="38"/>
      <c r="H107" s="19" t="s">
        <v>1017</v>
      </c>
      <c r="I107" s="29">
        <v>1867</v>
      </c>
      <c r="J107" s="29">
        <v>1982</v>
      </c>
      <c r="K107" s="33"/>
      <c r="L107" s="34">
        <v>0.4</v>
      </c>
      <c r="M107" s="29">
        <v>0.25</v>
      </c>
      <c r="N107" s="28" t="str">
        <f t="shared" si="38"/>
        <v>,{"CollectableType":"HomeCollector.Models.StampBase, HomeCollector, Version=1.0.0.0, Culture=neutral, PublicKeyToken=null"</v>
      </c>
      <c r="O107" s="16" t="str">
        <f t="shared" si="17"/>
        <v xml:space="preserve">,"DisplayName":"Birds-Flowers" </v>
      </c>
      <c r="P107" s="16" t="str">
        <f t="shared" si="18"/>
        <v xml:space="preserve">,"Description":"" </v>
      </c>
      <c r="Q107" s="16" t="str">
        <f t="shared" si="19"/>
        <v xml:space="preserve">,"Country":"USA" </v>
      </c>
      <c r="R107" s="16" t="str">
        <f t="shared" si="20"/>
        <v xml:space="preserve">,"IsPostageStamp":true </v>
      </c>
      <c r="S107" s="16" t="str">
        <f t="shared" si="21"/>
        <v xml:space="preserve">,"ScottNumber":"1985" </v>
      </c>
      <c r="T107" s="16" t="str">
        <f t="shared" si="22"/>
        <v xml:space="preserve">,"AlternateId":"" </v>
      </c>
      <c r="U107" s="16" t="str">
        <f t="shared" si="23"/>
        <v>,"IssueYearStart":1982</v>
      </c>
      <c r="V107" s="16" t="str">
        <f t="shared" si="24"/>
        <v>,"IssueYearEnd":0</v>
      </c>
      <c r="W107" s="16" t="str">
        <f t="shared" si="25"/>
        <v xml:space="preserve">,"FirstDayOfIssue":" " </v>
      </c>
      <c r="X107" s="16" t="str">
        <f t="shared" si="16"/>
        <v xml:space="preserve">,"Perforation":"" </v>
      </c>
      <c r="Y107" s="16" t="str">
        <f t="shared" si="26"/>
        <v xml:space="preserve">,"IsWatermarked":false </v>
      </c>
      <c r="Z107" s="16" t="str">
        <f t="shared" si="27"/>
        <v xml:space="preserve">,"CatalogImageCode":"" </v>
      </c>
      <c r="AA107" s="16" t="str">
        <f t="shared" si="28"/>
        <v xml:space="preserve">,"Color":"" </v>
      </c>
      <c r="AB107" s="16" t="str">
        <f t="shared" si="29"/>
        <v xml:space="preserve">,"Denomination":"20" </v>
      </c>
      <c r="AD107" s="16" t="str">
        <f t="shared" si="30"/>
        <v/>
      </c>
      <c r="AE107" s="16" t="str">
        <f t="shared" si="31"/>
        <v>{"CollectableType":"HomeCollector.Models.StampBase, HomeCollector, Version=1.0.0.0, Culture=neutral, PublicKeyToken=null"</v>
      </c>
      <c r="AF107" s="16" t="str">
        <f t="shared" si="32"/>
        <v xml:space="preserve">,"ItemDetails":"" </v>
      </c>
      <c r="AG107" s="16" t="str">
        <f t="shared" si="33"/>
        <v xml:space="preserve">,"IsFavorite":false </v>
      </c>
      <c r="AH107" s="16" t="str">
        <f t="shared" si="34"/>
        <v xml:space="preserve">,"EstimatedValue":0 </v>
      </c>
      <c r="AI107" s="16" t="str">
        <f t="shared" si="35"/>
        <v xml:space="preserve">,"IsMintCondition":false </v>
      </c>
      <c r="AJ107" s="16" t="str">
        <f t="shared" si="36"/>
        <v xml:space="preserve">,"Condition":"UNDEFINED" </v>
      </c>
      <c r="AK107" s="16" t="str">
        <f xml:space="preserve"> IF($D107+$E107&gt;0,  CONCATENATE($AD107,$AE107,$AF107,$AG107,$AH107,$AI107,$AJ107) &amp; "} ]}","}")</f>
        <v>}</v>
      </c>
      <c r="AL107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,"ScottNumber":"1985" ,"AlternateId":"" ,"IssueYearStart":1982,"IssueYearEnd":0,"FirstDayOfIssue":" " ,"Perforation":"" ,"IsWatermarked":false ,"CatalogImageCode":"" ,"Color":"" ,"Denomination":"20" }</v>
      </c>
    </row>
    <row r="108" spans="1:38" x14ac:dyDescent="0.25">
      <c r="A108" s="34" t="s">
        <v>265</v>
      </c>
      <c r="B108" s="29" t="s">
        <v>156</v>
      </c>
      <c r="C108" s="19"/>
      <c r="D108" s="31"/>
      <c r="E108" s="32"/>
      <c r="F108" s="42"/>
      <c r="G108" s="38"/>
      <c r="H108" s="19" t="s">
        <v>1017</v>
      </c>
      <c r="I108" s="29">
        <v>1867</v>
      </c>
      <c r="J108" s="29">
        <v>1982</v>
      </c>
      <c r="K108" s="33"/>
      <c r="L108" s="34">
        <v>0.4</v>
      </c>
      <c r="M108" s="29">
        <v>0.25</v>
      </c>
      <c r="N108" s="28" t="str">
        <f t="shared" si="38"/>
        <v>,{"CollectableType":"HomeCollector.Models.StampBase, HomeCollector, Version=1.0.0.0, Culture=neutral, PublicKeyToken=null"</v>
      </c>
      <c r="O108" s="16" t="str">
        <f t="shared" si="17"/>
        <v xml:space="preserve">,"DisplayName":"Birds-Flowers" </v>
      </c>
      <c r="P108" s="16" t="str">
        <f t="shared" si="18"/>
        <v xml:space="preserve">,"Description":"" </v>
      </c>
      <c r="Q108" s="16" t="str">
        <f t="shared" si="19"/>
        <v xml:space="preserve">,"Country":"USA" </v>
      </c>
      <c r="R108" s="16" t="str">
        <f t="shared" si="20"/>
        <v xml:space="preserve">,"IsPostageStamp":true </v>
      </c>
      <c r="S108" s="16" t="str">
        <f t="shared" si="21"/>
        <v xml:space="preserve">,"ScottNumber":"1986" </v>
      </c>
      <c r="T108" s="16" t="str">
        <f t="shared" si="22"/>
        <v xml:space="preserve">,"AlternateId":"" </v>
      </c>
      <c r="U108" s="16" t="str">
        <f t="shared" si="23"/>
        <v>,"IssueYearStart":1982</v>
      </c>
      <c r="V108" s="16" t="str">
        <f t="shared" si="24"/>
        <v>,"IssueYearEnd":0</v>
      </c>
      <c r="W108" s="16" t="str">
        <f t="shared" si="25"/>
        <v xml:space="preserve">,"FirstDayOfIssue":" " </v>
      </c>
      <c r="X108" s="16" t="str">
        <f t="shared" si="16"/>
        <v xml:space="preserve">,"Perforation":"" </v>
      </c>
      <c r="Y108" s="16" t="str">
        <f t="shared" si="26"/>
        <v xml:space="preserve">,"IsWatermarked":false </v>
      </c>
      <c r="Z108" s="16" t="str">
        <f t="shared" si="27"/>
        <v xml:space="preserve">,"CatalogImageCode":"" </v>
      </c>
      <c r="AA108" s="16" t="str">
        <f t="shared" si="28"/>
        <v xml:space="preserve">,"Color":"" </v>
      </c>
      <c r="AB108" s="16" t="str">
        <f t="shared" si="29"/>
        <v xml:space="preserve">,"Denomination":"20" </v>
      </c>
      <c r="AD108" s="16" t="str">
        <f t="shared" si="30"/>
        <v/>
      </c>
      <c r="AE108" s="16" t="str">
        <f t="shared" si="31"/>
        <v>{"CollectableType":"HomeCollector.Models.StampBase, HomeCollector, Version=1.0.0.0, Culture=neutral, PublicKeyToken=null"</v>
      </c>
      <c r="AF108" s="16" t="str">
        <f t="shared" si="32"/>
        <v xml:space="preserve">,"ItemDetails":"" </v>
      </c>
      <c r="AG108" s="16" t="str">
        <f t="shared" si="33"/>
        <v xml:space="preserve">,"IsFavorite":false </v>
      </c>
      <c r="AH108" s="16" t="str">
        <f t="shared" si="34"/>
        <v xml:space="preserve">,"EstimatedValue":0 </v>
      </c>
      <c r="AI108" s="16" t="str">
        <f t="shared" si="35"/>
        <v xml:space="preserve">,"IsMintCondition":false </v>
      </c>
      <c r="AJ108" s="16" t="str">
        <f t="shared" si="36"/>
        <v xml:space="preserve">,"Condition":"UNDEFINED" </v>
      </c>
      <c r="AK108" s="16" t="str">
        <f xml:space="preserve"> IF($D108+$E108&gt;0,  CONCATENATE($AD108,$AE108,$AF108,$AG108,$AH108,$AI108,$AJ108) &amp; "} ]}","}")</f>
        <v>}</v>
      </c>
      <c r="AL108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,"ScottNumber":"1986" ,"AlternateId":"" ,"IssueYearStart":1982,"IssueYearEnd":0,"FirstDayOfIssue":" " ,"Perforation":"" ,"IsWatermarked":false ,"CatalogImageCode":"" ,"Color":"" ,"Denomination":"20" }</v>
      </c>
    </row>
    <row r="109" spans="1:38" x14ac:dyDescent="0.25">
      <c r="A109" s="34" t="s">
        <v>266</v>
      </c>
      <c r="B109" s="29" t="s">
        <v>156</v>
      </c>
      <c r="C109" s="19"/>
      <c r="D109" s="31"/>
      <c r="E109" s="32"/>
      <c r="F109" s="42"/>
      <c r="G109" s="38"/>
      <c r="H109" s="19" t="s">
        <v>1017</v>
      </c>
      <c r="I109" s="29">
        <v>1867</v>
      </c>
      <c r="J109" s="29">
        <v>1982</v>
      </c>
      <c r="K109" s="33"/>
      <c r="L109" s="34">
        <v>0.4</v>
      </c>
      <c r="M109" s="29">
        <v>0.25</v>
      </c>
      <c r="N109" s="28" t="str">
        <f t="shared" si="38"/>
        <v>,{"CollectableType":"HomeCollector.Models.StampBase, HomeCollector, Version=1.0.0.0, Culture=neutral, PublicKeyToken=null"</v>
      </c>
      <c r="O109" s="16" t="str">
        <f t="shared" si="17"/>
        <v xml:space="preserve">,"DisplayName":"Birds-Flowers" </v>
      </c>
      <c r="P109" s="16" t="str">
        <f t="shared" si="18"/>
        <v xml:space="preserve">,"Description":"" </v>
      </c>
      <c r="Q109" s="16" t="str">
        <f t="shared" si="19"/>
        <v xml:space="preserve">,"Country":"USA" </v>
      </c>
      <c r="R109" s="16" t="str">
        <f t="shared" si="20"/>
        <v xml:space="preserve">,"IsPostageStamp":true </v>
      </c>
      <c r="S109" s="16" t="str">
        <f t="shared" si="21"/>
        <v xml:space="preserve">,"ScottNumber":"1987" </v>
      </c>
      <c r="T109" s="16" t="str">
        <f t="shared" si="22"/>
        <v xml:space="preserve">,"AlternateId":"" </v>
      </c>
      <c r="U109" s="16" t="str">
        <f t="shared" si="23"/>
        <v>,"IssueYearStart":1982</v>
      </c>
      <c r="V109" s="16" t="str">
        <f t="shared" si="24"/>
        <v>,"IssueYearEnd":0</v>
      </c>
      <c r="W109" s="16" t="str">
        <f t="shared" si="25"/>
        <v xml:space="preserve">,"FirstDayOfIssue":" " </v>
      </c>
      <c r="X109" s="16" t="str">
        <f t="shared" si="16"/>
        <v xml:space="preserve">,"Perforation":"" </v>
      </c>
      <c r="Y109" s="16" t="str">
        <f t="shared" si="26"/>
        <v xml:space="preserve">,"IsWatermarked":false </v>
      </c>
      <c r="Z109" s="16" t="str">
        <f t="shared" si="27"/>
        <v xml:space="preserve">,"CatalogImageCode":"" </v>
      </c>
      <c r="AA109" s="16" t="str">
        <f t="shared" si="28"/>
        <v xml:space="preserve">,"Color":"" </v>
      </c>
      <c r="AB109" s="16" t="str">
        <f t="shared" si="29"/>
        <v xml:space="preserve">,"Denomination":"20" </v>
      </c>
      <c r="AD109" s="16" t="str">
        <f t="shared" si="30"/>
        <v/>
      </c>
      <c r="AE109" s="16" t="str">
        <f t="shared" si="31"/>
        <v>{"CollectableType":"HomeCollector.Models.StampBase, HomeCollector, Version=1.0.0.0, Culture=neutral, PublicKeyToken=null"</v>
      </c>
      <c r="AF109" s="16" t="str">
        <f t="shared" si="32"/>
        <v xml:space="preserve">,"ItemDetails":"" </v>
      </c>
      <c r="AG109" s="16" t="str">
        <f t="shared" si="33"/>
        <v xml:space="preserve">,"IsFavorite":false </v>
      </c>
      <c r="AH109" s="16" t="str">
        <f t="shared" si="34"/>
        <v xml:space="preserve">,"EstimatedValue":0 </v>
      </c>
      <c r="AI109" s="16" t="str">
        <f t="shared" si="35"/>
        <v xml:space="preserve">,"IsMintCondition":false </v>
      </c>
      <c r="AJ109" s="16" t="str">
        <f t="shared" si="36"/>
        <v xml:space="preserve">,"Condition":"UNDEFINED" </v>
      </c>
      <c r="AK109" s="16" t="str">
        <f xml:space="preserve"> IF($D109+$E109&gt;0,  CONCATENATE($AD109,$AE109,$AF109,$AG109,$AH109,$AI109,$AJ109) &amp; "} ]}","}")</f>
        <v>}</v>
      </c>
      <c r="AL109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,"ScottNumber":"1987" ,"AlternateId":"" ,"IssueYearStart":1982,"IssueYearEnd":0,"FirstDayOfIssue":" " ,"Perforation":"" ,"IsWatermarked":false ,"CatalogImageCode":"" ,"Color":"" ,"Denomination":"20" }</v>
      </c>
    </row>
    <row r="110" spans="1:38" x14ac:dyDescent="0.25">
      <c r="A110" s="34" t="s">
        <v>267</v>
      </c>
      <c r="B110" s="29" t="s">
        <v>156</v>
      </c>
      <c r="C110" s="19"/>
      <c r="D110" s="31"/>
      <c r="E110" s="32"/>
      <c r="F110" s="42"/>
      <c r="G110" s="38"/>
      <c r="H110" s="19" t="s">
        <v>1017</v>
      </c>
      <c r="I110" s="29">
        <v>1867</v>
      </c>
      <c r="J110" s="29">
        <v>1982</v>
      </c>
      <c r="K110" s="33"/>
      <c r="L110" s="34">
        <v>0.4</v>
      </c>
      <c r="M110" s="29">
        <v>0.25</v>
      </c>
      <c r="N110" s="28" t="str">
        <f t="shared" si="38"/>
        <v>,{"CollectableType":"HomeCollector.Models.StampBase, HomeCollector, Version=1.0.0.0, Culture=neutral, PublicKeyToken=null"</v>
      </c>
      <c r="O110" s="16" t="str">
        <f t="shared" si="17"/>
        <v xml:space="preserve">,"DisplayName":"Birds-Flowers" </v>
      </c>
      <c r="P110" s="16" t="str">
        <f t="shared" si="18"/>
        <v xml:space="preserve">,"Description":"" </v>
      </c>
      <c r="Q110" s="16" t="str">
        <f t="shared" si="19"/>
        <v xml:space="preserve">,"Country":"USA" </v>
      </c>
      <c r="R110" s="16" t="str">
        <f t="shared" si="20"/>
        <v xml:space="preserve">,"IsPostageStamp":true </v>
      </c>
      <c r="S110" s="16" t="str">
        <f t="shared" si="21"/>
        <v xml:space="preserve">,"ScottNumber":"1988" </v>
      </c>
      <c r="T110" s="16" t="str">
        <f t="shared" si="22"/>
        <v xml:space="preserve">,"AlternateId":"" </v>
      </c>
      <c r="U110" s="16" t="str">
        <f t="shared" si="23"/>
        <v>,"IssueYearStart":1982</v>
      </c>
      <c r="V110" s="16" t="str">
        <f t="shared" si="24"/>
        <v>,"IssueYearEnd":0</v>
      </c>
      <c r="W110" s="16" t="str">
        <f t="shared" si="25"/>
        <v xml:space="preserve">,"FirstDayOfIssue":" " </v>
      </c>
      <c r="X110" s="16" t="str">
        <f t="shared" si="16"/>
        <v xml:space="preserve">,"Perforation":"" </v>
      </c>
      <c r="Y110" s="16" t="str">
        <f t="shared" si="26"/>
        <v xml:space="preserve">,"IsWatermarked":false </v>
      </c>
      <c r="Z110" s="16" t="str">
        <f t="shared" si="27"/>
        <v xml:space="preserve">,"CatalogImageCode":"" </v>
      </c>
      <c r="AA110" s="16" t="str">
        <f t="shared" si="28"/>
        <v xml:space="preserve">,"Color":"" </v>
      </c>
      <c r="AB110" s="16" t="str">
        <f t="shared" si="29"/>
        <v xml:space="preserve">,"Denomination":"20" </v>
      </c>
      <c r="AD110" s="16" t="str">
        <f t="shared" si="30"/>
        <v/>
      </c>
      <c r="AE110" s="16" t="str">
        <f t="shared" si="31"/>
        <v>{"CollectableType":"HomeCollector.Models.StampBase, HomeCollector, Version=1.0.0.0, Culture=neutral, PublicKeyToken=null"</v>
      </c>
      <c r="AF110" s="16" t="str">
        <f t="shared" si="32"/>
        <v xml:space="preserve">,"ItemDetails":"" </v>
      </c>
      <c r="AG110" s="16" t="str">
        <f t="shared" si="33"/>
        <v xml:space="preserve">,"IsFavorite":false </v>
      </c>
      <c r="AH110" s="16" t="str">
        <f t="shared" si="34"/>
        <v xml:space="preserve">,"EstimatedValue":0 </v>
      </c>
      <c r="AI110" s="16" t="str">
        <f t="shared" si="35"/>
        <v xml:space="preserve">,"IsMintCondition":false </v>
      </c>
      <c r="AJ110" s="16" t="str">
        <f t="shared" si="36"/>
        <v xml:space="preserve">,"Condition":"UNDEFINED" </v>
      </c>
      <c r="AK110" s="16" t="str">
        <f xml:space="preserve"> IF($D110+$E110&gt;0,  CONCATENATE($AD110,$AE110,$AF110,$AG110,$AH110,$AI110,$AJ110) &amp; "} ]}","}")</f>
        <v>}</v>
      </c>
      <c r="AL110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,"ScottNumber":"1988" ,"AlternateId":"" ,"IssueYearStart":1982,"IssueYearEnd":0,"FirstDayOfIssue":" " ,"Perforation":"" ,"IsWatermarked":false ,"CatalogImageCode":"" ,"Color":"" ,"Denomination":"20" }</v>
      </c>
    </row>
    <row r="111" spans="1:38" x14ac:dyDescent="0.25">
      <c r="A111" s="34" t="s">
        <v>268</v>
      </c>
      <c r="B111" s="29" t="s">
        <v>156</v>
      </c>
      <c r="C111" s="19"/>
      <c r="D111" s="31"/>
      <c r="E111" s="32"/>
      <c r="F111" s="42"/>
      <c r="G111" s="38"/>
      <c r="H111" s="19" t="s">
        <v>1017</v>
      </c>
      <c r="I111" s="29">
        <v>1867</v>
      </c>
      <c r="J111" s="29">
        <v>1982</v>
      </c>
      <c r="K111" s="33"/>
      <c r="L111" s="34">
        <v>0.4</v>
      </c>
      <c r="M111" s="29">
        <v>0.25</v>
      </c>
      <c r="N111" s="28" t="str">
        <f t="shared" si="38"/>
        <v>,{"CollectableType":"HomeCollector.Models.StampBase, HomeCollector, Version=1.0.0.0, Culture=neutral, PublicKeyToken=null"</v>
      </c>
      <c r="O111" s="16" t="str">
        <f t="shared" si="17"/>
        <v xml:space="preserve">,"DisplayName":"Birds-Flowers" </v>
      </c>
      <c r="P111" s="16" t="str">
        <f t="shared" si="18"/>
        <v xml:space="preserve">,"Description":"" </v>
      </c>
      <c r="Q111" s="16" t="str">
        <f t="shared" si="19"/>
        <v xml:space="preserve">,"Country":"USA" </v>
      </c>
      <c r="R111" s="16" t="str">
        <f t="shared" si="20"/>
        <v xml:space="preserve">,"IsPostageStamp":true </v>
      </c>
      <c r="S111" s="16" t="str">
        <f t="shared" si="21"/>
        <v xml:space="preserve">,"ScottNumber":"1989" </v>
      </c>
      <c r="T111" s="16" t="str">
        <f t="shared" si="22"/>
        <v xml:space="preserve">,"AlternateId":"" </v>
      </c>
      <c r="U111" s="16" t="str">
        <f t="shared" si="23"/>
        <v>,"IssueYearStart":1982</v>
      </c>
      <c r="V111" s="16" t="str">
        <f t="shared" si="24"/>
        <v>,"IssueYearEnd":0</v>
      </c>
      <c r="W111" s="16" t="str">
        <f t="shared" si="25"/>
        <v xml:space="preserve">,"FirstDayOfIssue":" " </v>
      </c>
      <c r="X111" s="16" t="str">
        <f t="shared" si="16"/>
        <v xml:space="preserve">,"Perforation":"" </v>
      </c>
      <c r="Y111" s="16" t="str">
        <f t="shared" si="26"/>
        <v xml:space="preserve">,"IsWatermarked":false </v>
      </c>
      <c r="Z111" s="16" t="str">
        <f t="shared" si="27"/>
        <v xml:space="preserve">,"CatalogImageCode":"" </v>
      </c>
      <c r="AA111" s="16" t="str">
        <f t="shared" si="28"/>
        <v xml:space="preserve">,"Color":"" </v>
      </c>
      <c r="AB111" s="16" t="str">
        <f t="shared" si="29"/>
        <v xml:space="preserve">,"Denomination":"20" </v>
      </c>
      <c r="AD111" s="16" t="str">
        <f t="shared" si="30"/>
        <v/>
      </c>
      <c r="AE111" s="16" t="str">
        <f t="shared" si="31"/>
        <v>{"CollectableType":"HomeCollector.Models.StampBase, HomeCollector, Version=1.0.0.0, Culture=neutral, PublicKeyToken=null"</v>
      </c>
      <c r="AF111" s="16" t="str">
        <f t="shared" si="32"/>
        <v xml:space="preserve">,"ItemDetails":"" </v>
      </c>
      <c r="AG111" s="16" t="str">
        <f t="shared" si="33"/>
        <v xml:space="preserve">,"IsFavorite":false </v>
      </c>
      <c r="AH111" s="16" t="str">
        <f t="shared" si="34"/>
        <v xml:space="preserve">,"EstimatedValue":0 </v>
      </c>
      <c r="AI111" s="16" t="str">
        <f t="shared" si="35"/>
        <v xml:space="preserve">,"IsMintCondition":false </v>
      </c>
      <c r="AJ111" s="16" t="str">
        <f t="shared" si="36"/>
        <v xml:space="preserve">,"Condition":"UNDEFINED" </v>
      </c>
      <c r="AK111" s="16" t="str">
        <f xml:space="preserve"> IF($D111+$E111&gt;0,  CONCATENATE($AD111,$AE111,$AF111,$AG111,$AH111,$AI111,$AJ111) &amp; "} ]}","}")</f>
        <v>}</v>
      </c>
      <c r="AL111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,"ScottNumber":"1989" ,"AlternateId":"" ,"IssueYearStart":1982,"IssueYearEnd":0,"FirstDayOfIssue":" " ,"Perforation":"" ,"IsWatermarked":false ,"CatalogImageCode":"" ,"Color":"" ,"Denomination":"20" }</v>
      </c>
    </row>
    <row r="112" spans="1:38" x14ac:dyDescent="0.25">
      <c r="A112" s="34" t="s">
        <v>269</v>
      </c>
      <c r="B112" s="29" t="s">
        <v>156</v>
      </c>
      <c r="C112" s="19"/>
      <c r="D112" s="31"/>
      <c r="E112" s="32"/>
      <c r="F112" s="42"/>
      <c r="G112" s="38"/>
      <c r="H112" s="19" t="s">
        <v>1017</v>
      </c>
      <c r="I112" s="29">
        <v>1867</v>
      </c>
      <c r="J112" s="29">
        <v>1982</v>
      </c>
      <c r="K112" s="33"/>
      <c r="L112" s="34">
        <v>0.4</v>
      </c>
      <c r="M112" s="29">
        <v>0.25</v>
      </c>
      <c r="N112" s="28" t="str">
        <f t="shared" si="38"/>
        <v>,{"CollectableType":"HomeCollector.Models.StampBase, HomeCollector, Version=1.0.0.0, Culture=neutral, PublicKeyToken=null"</v>
      </c>
      <c r="O112" s="16" t="str">
        <f t="shared" si="17"/>
        <v xml:space="preserve">,"DisplayName":"Birds-Flowers" </v>
      </c>
      <c r="P112" s="16" t="str">
        <f t="shared" si="18"/>
        <v xml:space="preserve">,"Description":"" </v>
      </c>
      <c r="Q112" s="16" t="str">
        <f t="shared" si="19"/>
        <v xml:space="preserve">,"Country":"USA" </v>
      </c>
      <c r="R112" s="16" t="str">
        <f t="shared" si="20"/>
        <v xml:space="preserve">,"IsPostageStamp":true </v>
      </c>
      <c r="S112" s="16" t="str">
        <f t="shared" si="21"/>
        <v xml:space="preserve">,"ScottNumber":"1990" </v>
      </c>
      <c r="T112" s="16" t="str">
        <f t="shared" si="22"/>
        <v xml:space="preserve">,"AlternateId":"" </v>
      </c>
      <c r="U112" s="16" t="str">
        <f t="shared" si="23"/>
        <v>,"IssueYearStart":1982</v>
      </c>
      <c r="V112" s="16" t="str">
        <f t="shared" si="24"/>
        <v>,"IssueYearEnd":0</v>
      </c>
      <c r="W112" s="16" t="str">
        <f t="shared" si="25"/>
        <v xml:space="preserve">,"FirstDayOfIssue":" " </v>
      </c>
      <c r="X112" s="16" t="str">
        <f t="shared" si="16"/>
        <v xml:space="preserve">,"Perforation":"" </v>
      </c>
      <c r="Y112" s="16" t="str">
        <f t="shared" si="26"/>
        <v xml:space="preserve">,"IsWatermarked":false </v>
      </c>
      <c r="Z112" s="16" t="str">
        <f t="shared" si="27"/>
        <v xml:space="preserve">,"CatalogImageCode":"" </v>
      </c>
      <c r="AA112" s="16" t="str">
        <f t="shared" si="28"/>
        <v xml:space="preserve">,"Color":"" </v>
      </c>
      <c r="AB112" s="16" t="str">
        <f t="shared" si="29"/>
        <v xml:space="preserve">,"Denomination":"20" </v>
      </c>
      <c r="AD112" s="16" t="str">
        <f t="shared" si="30"/>
        <v/>
      </c>
      <c r="AE112" s="16" t="str">
        <f t="shared" si="31"/>
        <v>{"CollectableType":"HomeCollector.Models.StampBase, HomeCollector, Version=1.0.0.0, Culture=neutral, PublicKeyToken=null"</v>
      </c>
      <c r="AF112" s="16" t="str">
        <f t="shared" si="32"/>
        <v xml:space="preserve">,"ItemDetails":"" </v>
      </c>
      <c r="AG112" s="16" t="str">
        <f t="shared" si="33"/>
        <v xml:space="preserve">,"IsFavorite":false </v>
      </c>
      <c r="AH112" s="16" t="str">
        <f t="shared" si="34"/>
        <v xml:space="preserve">,"EstimatedValue":0 </v>
      </c>
      <c r="AI112" s="16" t="str">
        <f t="shared" si="35"/>
        <v xml:space="preserve">,"IsMintCondition":false </v>
      </c>
      <c r="AJ112" s="16" t="str">
        <f t="shared" si="36"/>
        <v xml:space="preserve">,"Condition":"UNDEFINED" </v>
      </c>
      <c r="AK112" s="16" t="str">
        <f xml:space="preserve"> IF($D112+$E112&gt;0,  CONCATENATE($AD112,$AE112,$AF112,$AG112,$AH112,$AI112,$AJ112) &amp; "} ]}","}")</f>
        <v>}</v>
      </c>
      <c r="AL112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,"ScottNumber":"1990" ,"AlternateId":"" ,"IssueYearStart":1982,"IssueYearEnd":0,"FirstDayOfIssue":" " ,"Perforation":"" ,"IsWatermarked":false ,"CatalogImageCode":"" ,"Color":"" ,"Denomination":"20" }</v>
      </c>
    </row>
    <row r="113" spans="1:38" x14ac:dyDescent="0.25">
      <c r="A113" s="17" t="s">
        <v>270</v>
      </c>
      <c r="B113" s="29" t="s">
        <v>156</v>
      </c>
      <c r="C113" s="19"/>
      <c r="D113" s="28"/>
      <c r="E113" s="30"/>
      <c r="F113" s="42"/>
      <c r="G113" s="38"/>
      <c r="H113" s="19" t="s">
        <v>1017</v>
      </c>
      <c r="I113" s="29">
        <v>1875</v>
      </c>
      <c r="J113" s="29">
        <v>1982</v>
      </c>
      <c r="K113" s="33"/>
      <c r="L113" s="34">
        <v>0.4</v>
      </c>
      <c r="M113" s="29">
        <v>0.25</v>
      </c>
      <c r="N113" s="28" t="str">
        <f t="shared" si="38"/>
        <v>,{"CollectableType":"HomeCollector.Models.StampBase, HomeCollector, Version=1.0.0.0, Culture=neutral, PublicKeyToken=null"</v>
      </c>
      <c r="O113" s="16" t="str">
        <f t="shared" si="17"/>
        <v xml:space="preserve">,"DisplayName":"Birds-Flowers" </v>
      </c>
      <c r="P113" s="16" t="str">
        <f t="shared" si="18"/>
        <v xml:space="preserve">,"Description":"" </v>
      </c>
      <c r="Q113" s="16" t="str">
        <f t="shared" si="19"/>
        <v xml:space="preserve">,"Country":"USA" </v>
      </c>
      <c r="R113" s="16" t="str">
        <f t="shared" si="20"/>
        <v xml:space="preserve">,"IsPostageStamp":true </v>
      </c>
      <c r="S113" s="16" t="str">
        <f t="shared" si="21"/>
        <v xml:space="preserve">,"ScottNumber":"1991" </v>
      </c>
      <c r="T113" s="16" t="str">
        <f t="shared" si="22"/>
        <v xml:space="preserve">,"AlternateId":"" </v>
      </c>
      <c r="U113" s="16" t="str">
        <f t="shared" si="23"/>
        <v>,"IssueYearStart":1982</v>
      </c>
      <c r="V113" s="16" t="str">
        <f t="shared" si="24"/>
        <v>,"IssueYearEnd":0</v>
      </c>
      <c r="W113" s="16" t="str">
        <f t="shared" si="25"/>
        <v xml:space="preserve">,"FirstDayOfIssue":" " </v>
      </c>
      <c r="X113" s="16" t="str">
        <f t="shared" si="16"/>
        <v xml:space="preserve">,"Perforation":"" </v>
      </c>
      <c r="Y113" s="16" t="str">
        <f t="shared" si="26"/>
        <v xml:space="preserve">,"IsWatermarked":false </v>
      </c>
      <c r="Z113" s="16" t="str">
        <f t="shared" si="27"/>
        <v xml:space="preserve">,"CatalogImageCode":"" </v>
      </c>
      <c r="AA113" s="16" t="str">
        <f t="shared" si="28"/>
        <v xml:space="preserve">,"Color":"" </v>
      </c>
      <c r="AB113" s="16" t="str">
        <f t="shared" si="29"/>
        <v xml:space="preserve">,"Denomination":"20" </v>
      </c>
      <c r="AD113" s="16" t="str">
        <f t="shared" si="30"/>
        <v/>
      </c>
      <c r="AE113" s="16" t="str">
        <f t="shared" si="31"/>
        <v>{"CollectableType":"HomeCollector.Models.StampBase, HomeCollector, Version=1.0.0.0, Culture=neutral, PublicKeyToken=null"</v>
      </c>
      <c r="AF113" s="16" t="str">
        <f t="shared" si="32"/>
        <v xml:space="preserve">,"ItemDetails":"" </v>
      </c>
      <c r="AG113" s="16" t="str">
        <f t="shared" si="33"/>
        <v xml:space="preserve">,"IsFavorite":false </v>
      </c>
      <c r="AH113" s="16" t="str">
        <f t="shared" si="34"/>
        <v xml:space="preserve">,"EstimatedValue":0 </v>
      </c>
      <c r="AI113" s="16" t="str">
        <f t="shared" si="35"/>
        <v xml:space="preserve">,"IsMintCondition":false </v>
      </c>
      <c r="AJ113" s="16" t="str">
        <f t="shared" si="36"/>
        <v xml:space="preserve">,"Condition":"UNDEFINED" </v>
      </c>
      <c r="AK113" s="16" t="str">
        <f xml:space="preserve"> IF($D113+$E113&gt;0,  CONCATENATE($AD113,$AE113,$AF113,$AG113,$AH113,$AI113,$AJ113) &amp; "} ]}","}")</f>
        <v>}</v>
      </c>
      <c r="AL113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,"ScottNumber":"1991" ,"AlternateId":"" ,"IssueYearStart":1982,"IssueYearEnd":0,"FirstDayOfIssue":" " ,"Perforation":"" ,"IsWatermarked":false ,"CatalogImageCode":"" ,"Color":"" ,"Denomination":"20" }</v>
      </c>
    </row>
    <row r="114" spans="1:38" x14ac:dyDescent="0.25">
      <c r="A114" s="17" t="s">
        <v>271</v>
      </c>
      <c r="B114" s="29" t="s">
        <v>156</v>
      </c>
      <c r="C114" s="19"/>
      <c r="D114" s="28"/>
      <c r="E114" s="30"/>
      <c r="F114" s="42"/>
      <c r="G114" s="38"/>
      <c r="H114" s="19" t="s">
        <v>1017</v>
      </c>
      <c r="I114" s="29">
        <v>1875</v>
      </c>
      <c r="J114" s="29">
        <v>1982</v>
      </c>
      <c r="K114" s="33"/>
      <c r="L114" s="34">
        <v>0.4</v>
      </c>
      <c r="M114" s="29">
        <v>0.25</v>
      </c>
      <c r="N114" s="28" t="str">
        <f t="shared" si="38"/>
        <v>,{"CollectableType":"HomeCollector.Models.StampBase, HomeCollector, Version=1.0.0.0, Culture=neutral, PublicKeyToken=null"</v>
      </c>
      <c r="O114" s="16" t="str">
        <f t="shared" si="17"/>
        <v xml:space="preserve">,"DisplayName":"Birds-Flowers" </v>
      </c>
      <c r="P114" s="16" t="str">
        <f t="shared" si="18"/>
        <v xml:space="preserve">,"Description":"" </v>
      </c>
      <c r="Q114" s="16" t="str">
        <f t="shared" si="19"/>
        <v xml:space="preserve">,"Country":"USA" </v>
      </c>
      <c r="R114" s="16" t="str">
        <f t="shared" si="20"/>
        <v xml:space="preserve">,"IsPostageStamp":true </v>
      </c>
      <c r="S114" s="16" t="str">
        <f t="shared" si="21"/>
        <v xml:space="preserve">,"ScottNumber":"1992" </v>
      </c>
      <c r="T114" s="16" t="str">
        <f t="shared" si="22"/>
        <v xml:space="preserve">,"AlternateId":"" </v>
      </c>
      <c r="U114" s="16" t="str">
        <f t="shared" si="23"/>
        <v>,"IssueYearStart":1982</v>
      </c>
      <c r="V114" s="16" t="str">
        <f t="shared" si="24"/>
        <v>,"IssueYearEnd":0</v>
      </c>
      <c r="W114" s="16" t="str">
        <f t="shared" si="25"/>
        <v xml:space="preserve">,"FirstDayOfIssue":" " </v>
      </c>
      <c r="X114" s="16" t="str">
        <f t="shared" si="16"/>
        <v xml:space="preserve">,"Perforation":"" </v>
      </c>
      <c r="Y114" s="16" t="str">
        <f t="shared" si="26"/>
        <v xml:space="preserve">,"IsWatermarked":false </v>
      </c>
      <c r="Z114" s="16" t="str">
        <f t="shared" si="27"/>
        <v xml:space="preserve">,"CatalogImageCode":"" </v>
      </c>
      <c r="AA114" s="16" t="str">
        <f t="shared" si="28"/>
        <v xml:space="preserve">,"Color":"" </v>
      </c>
      <c r="AB114" s="16" t="str">
        <f t="shared" si="29"/>
        <v xml:space="preserve">,"Denomination":"20" </v>
      </c>
      <c r="AD114" s="16" t="str">
        <f t="shared" si="30"/>
        <v/>
      </c>
      <c r="AE114" s="16" t="str">
        <f t="shared" si="31"/>
        <v>{"CollectableType":"HomeCollector.Models.StampBase, HomeCollector, Version=1.0.0.0, Culture=neutral, PublicKeyToken=null"</v>
      </c>
      <c r="AF114" s="16" t="str">
        <f t="shared" si="32"/>
        <v xml:space="preserve">,"ItemDetails":"" </v>
      </c>
      <c r="AG114" s="16" t="str">
        <f t="shared" si="33"/>
        <v xml:space="preserve">,"IsFavorite":false </v>
      </c>
      <c r="AH114" s="16" t="str">
        <f t="shared" si="34"/>
        <v xml:space="preserve">,"EstimatedValue":0 </v>
      </c>
      <c r="AI114" s="16" t="str">
        <f t="shared" si="35"/>
        <v xml:space="preserve">,"IsMintCondition":false </v>
      </c>
      <c r="AJ114" s="16" t="str">
        <f t="shared" si="36"/>
        <v xml:space="preserve">,"Condition":"UNDEFINED" </v>
      </c>
      <c r="AK114" s="16" t="str">
        <f xml:space="preserve"> IF($D114+$E114&gt;0,  CONCATENATE($AD114,$AE114,$AF114,$AG114,$AH114,$AI114,$AJ114) &amp; "} ]}","}")</f>
        <v>}</v>
      </c>
      <c r="AL114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,"ScottNumber":"1992" ,"AlternateId":"" ,"IssueYearStart":1982,"IssueYearEnd":0,"FirstDayOfIssue":" " ,"Perforation":"" ,"IsWatermarked":false ,"CatalogImageCode":"" ,"Color":"" ,"Denomination":"20" }</v>
      </c>
    </row>
    <row r="115" spans="1:38" x14ac:dyDescent="0.25">
      <c r="A115" s="17" t="s">
        <v>272</v>
      </c>
      <c r="B115" s="29" t="s">
        <v>156</v>
      </c>
      <c r="C115" s="19"/>
      <c r="D115" s="28"/>
      <c r="E115" s="30"/>
      <c r="F115" s="42"/>
      <c r="G115" s="38"/>
      <c r="H115" s="19" t="s">
        <v>1017</v>
      </c>
      <c r="I115" s="29">
        <v>1875</v>
      </c>
      <c r="J115" s="29">
        <v>1982</v>
      </c>
      <c r="K115" s="33"/>
      <c r="L115" s="34">
        <v>0.4</v>
      </c>
      <c r="M115" s="29">
        <v>0.25</v>
      </c>
      <c r="N115" s="28" t="str">
        <f t="shared" si="38"/>
        <v>,{"CollectableType":"HomeCollector.Models.StampBase, HomeCollector, Version=1.0.0.0, Culture=neutral, PublicKeyToken=null"</v>
      </c>
      <c r="O115" s="16" t="str">
        <f t="shared" si="17"/>
        <v xml:space="preserve">,"DisplayName":"Birds-Flowers" </v>
      </c>
      <c r="P115" s="16" t="str">
        <f t="shared" si="18"/>
        <v xml:space="preserve">,"Description":"" </v>
      </c>
      <c r="Q115" s="16" t="str">
        <f t="shared" si="19"/>
        <v xml:space="preserve">,"Country":"USA" </v>
      </c>
      <c r="R115" s="16" t="str">
        <f t="shared" si="20"/>
        <v xml:space="preserve">,"IsPostageStamp":true </v>
      </c>
      <c r="S115" s="16" t="str">
        <f t="shared" si="21"/>
        <v xml:space="preserve">,"ScottNumber":"1993" </v>
      </c>
      <c r="T115" s="16" t="str">
        <f t="shared" si="22"/>
        <v xml:space="preserve">,"AlternateId":"" </v>
      </c>
      <c r="U115" s="16" t="str">
        <f t="shared" si="23"/>
        <v>,"IssueYearStart":1982</v>
      </c>
      <c r="V115" s="16" t="str">
        <f t="shared" si="24"/>
        <v>,"IssueYearEnd":0</v>
      </c>
      <c r="W115" s="16" t="str">
        <f t="shared" si="25"/>
        <v xml:space="preserve">,"FirstDayOfIssue":" " </v>
      </c>
      <c r="X115" s="16" t="str">
        <f t="shared" si="16"/>
        <v xml:space="preserve">,"Perforation":"" </v>
      </c>
      <c r="Y115" s="16" t="str">
        <f t="shared" si="26"/>
        <v xml:space="preserve">,"IsWatermarked":false </v>
      </c>
      <c r="Z115" s="16" t="str">
        <f t="shared" si="27"/>
        <v xml:space="preserve">,"CatalogImageCode":"" </v>
      </c>
      <c r="AA115" s="16" t="str">
        <f t="shared" si="28"/>
        <v xml:space="preserve">,"Color":"" </v>
      </c>
      <c r="AB115" s="16" t="str">
        <f t="shared" si="29"/>
        <v xml:space="preserve">,"Denomination":"20" </v>
      </c>
      <c r="AD115" s="16" t="str">
        <f t="shared" si="30"/>
        <v/>
      </c>
      <c r="AE115" s="16" t="str">
        <f t="shared" si="31"/>
        <v>{"CollectableType":"HomeCollector.Models.StampBase, HomeCollector, Version=1.0.0.0, Culture=neutral, PublicKeyToken=null"</v>
      </c>
      <c r="AF115" s="16" t="str">
        <f t="shared" si="32"/>
        <v xml:space="preserve">,"ItemDetails":"" </v>
      </c>
      <c r="AG115" s="16" t="str">
        <f t="shared" si="33"/>
        <v xml:space="preserve">,"IsFavorite":false </v>
      </c>
      <c r="AH115" s="16" t="str">
        <f t="shared" si="34"/>
        <v xml:space="preserve">,"EstimatedValue":0 </v>
      </c>
      <c r="AI115" s="16" t="str">
        <f t="shared" si="35"/>
        <v xml:space="preserve">,"IsMintCondition":false </v>
      </c>
      <c r="AJ115" s="16" t="str">
        <f t="shared" si="36"/>
        <v xml:space="preserve">,"Condition":"UNDEFINED" </v>
      </c>
      <c r="AK115" s="16" t="str">
        <f xml:space="preserve"> IF($D115+$E115&gt;0,  CONCATENATE($AD115,$AE115,$AF115,$AG115,$AH115,$AI115,$AJ115) &amp; "} ]}","}")</f>
        <v>}</v>
      </c>
      <c r="AL115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,"ScottNumber":"1993" ,"AlternateId":"" ,"IssueYearStart":1982,"IssueYearEnd":0,"FirstDayOfIssue":" " ,"Perforation":"" ,"IsWatermarked":false ,"CatalogImageCode":"" ,"Color":"" ,"Denomination":"20" }</v>
      </c>
    </row>
    <row r="116" spans="1:38" x14ac:dyDescent="0.25">
      <c r="A116" s="17" t="s">
        <v>273</v>
      </c>
      <c r="B116" s="29" t="s">
        <v>156</v>
      </c>
      <c r="C116" s="19"/>
      <c r="D116" s="28"/>
      <c r="E116" s="30"/>
      <c r="F116" s="42"/>
      <c r="G116" s="38"/>
      <c r="H116" s="19" t="s">
        <v>1017</v>
      </c>
      <c r="I116" s="29">
        <v>1875</v>
      </c>
      <c r="J116" s="29">
        <v>1982</v>
      </c>
      <c r="K116" s="33"/>
      <c r="L116" s="34">
        <v>0.4</v>
      </c>
      <c r="M116" s="29">
        <v>0.25</v>
      </c>
      <c r="N116" s="28" t="str">
        <f t="shared" si="38"/>
        <v>,{"CollectableType":"HomeCollector.Models.StampBase, HomeCollector, Version=1.0.0.0, Culture=neutral, PublicKeyToken=null"</v>
      </c>
      <c r="O116" s="16" t="str">
        <f t="shared" si="17"/>
        <v xml:space="preserve">,"DisplayName":"Birds-Flowers" </v>
      </c>
      <c r="P116" s="16" t="str">
        <f t="shared" si="18"/>
        <v xml:space="preserve">,"Description":"" </v>
      </c>
      <c r="Q116" s="16" t="str">
        <f t="shared" si="19"/>
        <v xml:space="preserve">,"Country":"USA" </v>
      </c>
      <c r="R116" s="16" t="str">
        <f t="shared" si="20"/>
        <v xml:space="preserve">,"IsPostageStamp":true </v>
      </c>
      <c r="S116" s="16" t="str">
        <f t="shared" si="21"/>
        <v xml:space="preserve">,"ScottNumber":"1994" </v>
      </c>
      <c r="T116" s="16" t="str">
        <f t="shared" si="22"/>
        <v xml:space="preserve">,"AlternateId":"" </v>
      </c>
      <c r="U116" s="16" t="str">
        <f t="shared" si="23"/>
        <v>,"IssueYearStart":1982</v>
      </c>
      <c r="V116" s="16" t="str">
        <f t="shared" si="24"/>
        <v>,"IssueYearEnd":0</v>
      </c>
      <c r="W116" s="16" t="str">
        <f t="shared" si="25"/>
        <v xml:space="preserve">,"FirstDayOfIssue":" " </v>
      </c>
      <c r="X116" s="16" t="str">
        <f t="shared" si="16"/>
        <v xml:space="preserve">,"Perforation":"" </v>
      </c>
      <c r="Y116" s="16" t="str">
        <f t="shared" si="26"/>
        <v xml:space="preserve">,"IsWatermarked":false </v>
      </c>
      <c r="Z116" s="16" t="str">
        <f t="shared" si="27"/>
        <v xml:space="preserve">,"CatalogImageCode":"" </v>
      </c>
      <c r="AA116" s="16" t="str">
        <f t="shared" si="28"/>
        <v xml:space="preserve">,"Color":"" </v>
      </c>
      <c r="AB116" s="16" t="str">
        <f t="shared" si="29"/>
        <v xml:space="preserve">,"Denomination":"20" </v>
      </c>
      <c r="AD116" s="16" t="str">
        <f t="shared" si="30"/>
        <v/>
      </c>
      <c r="AE116" s="16" t="str">
        <f t="shared" si="31"/>
        <v>{"CollectableType":"HomeCollector.Models.StampBase, HomeCollector, Version=1.0.0.0, Culture=neutral, PublicKeyToken=null"</v>
      </c>
      <c r="AF116" s="16" t="str">
        <f t="shared" si="32"/>
        <v xml:space="preserve">,"ItemDetails":"" </v>
      </c>
      <c r="AG116" s="16" t="str">
        <f t="shared" si="33"/>
        <v xml:space="preserve">,"IsFavorite":false </v>
      </c>
      <c r="AH116" s="16" t="str">
        <f t="shared" si="34"/>
        <v xml:space="preserve">,"EstimatedValue":0 </v>
      </c>
      <c r="AI116" s="16" t="str">
        <f t="shared" si="35"/>
        <v xml:space="preserve">,"IsMintCondition":false </v>
      </c>
      <c r="AJ116" s="16" t="str">
        <f t="shared" si="36"/>
        <v xml:space="preserve">,"Condition":"UNDEFINED" </v>
      </c>
      <c r="AK116" s="16" t="str">
        <f xml:space="preserve"> IF($D116+$E116&gt;0,  CONCATENATE($AD116,$AE116,$AF116,$AG116,$AH116,$AI116,$AJ116) &amp; "} ]}","}")</f>
        <v>}</v>
      </c>
      <c r="AL116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,"ScottNumber":"1994" ,"AlternateId":"" ,"IssueYearStart":1982,"IssueYearEnd":0,"FirstDayOfIssue":" " ,"Perforation":"" ,"IsWatermarked":false ,"CatalogImageCode":"" ,"Color":"" ,"Denomination":"20" }</v>
      </c>
    </row>
    <row r="117" spans="1:38" x14ac:dyDescent="0.25">
      <c r="A117" s="17" t="s">
        <v>274</v>
      </c>
      <c r="B117" s="29" t="s">
        <v>156</v>
      </c>
      <c r="C117" s="19"/>
      <c r="D117" s="28"/>
      <c r="E117" s="30"/>
      <c r="F117" s="42"/>
      <c r="G117" s="38"/>
      <c r="H117" s="19" t="s">
        <v>1017</v>
      </c>
      <c r="I117" s="29">
        <v>1875</v>
      </c>
      <c r="J117" s="29">
        <v>1982</v>
      </c>
      <c r="K117" s="33"/>
      <c r="L117" s="34">
        <v>0.4</v>
      </c>
      <c r="M117" s="29">
        <v>0.25</v>
      </c>
      <c r="N117" s="28" t="str">
        <f t="shared" si="38"/>
        <v>,{"CollectableType":"HomeCollector.Models.StampBase, HomeCollector, Version=1.0.0.0, Culture=neutral, PublicKeyToken=null"</v>
      </c>
      <c r="O117" s="16" t="str">
        <f t="shared" si="17"/>
        <v xml:space="preserve">,"DisplayName":"Birds-Flowers" </v>
      </c>
      <c r="P117" s="16" t="str">
        <f t="shared" si="18"/>
        <v xml:space="preserve">,"Description":"" </v>
      </c>
      <c r="Q117" s="16" t="str">
        <f t="shared" si="19"/>
        <v xml:space="preserve">,"Country":"USA" </v>
      </c>
      <c r="R117" s="16" t="str">
        <f t="shared" si="20"/>
        <v xml:space="preserve">,"IsPostageStamp":true </v>
      </c>
      <c r="S117" s="16" t="str">
        <f t="shared" si="21"/>
        <v xml:space="preserve">,"ScottNumber":"1995" </v>
      </c>
      <c r="T117" s="16" t="str">
        <f t="shared" si="22"/>
        <v xml:space="preserve">,"AlternateId":"" </v>
      </c>
      <c r="U117" s="16" t="str">
        <f t="shared" si="23"/>
        <v>,"IssueYearStart":1982</v>
      </c>
      <c r="V117" s="16" t="str">
        <f t="shared" si="24"/>
        <v>,"IssueYearEnd":0</v>
      </c>
      <c r="W117" s="16" t="str">
        <f t="shared" si="25"/>
        <v xml:space="preserve">,"FirstDayOfIssue":" " </v>
      </c>
      <c r="X117" s="16" t="str">
        <f t="shared" si="16"/>
        <v xml:space="preserve">,"Perforation":"" </v>
      </c>
      <c r="Y117" s="16" t="str">
        <f t="shared" si="26"/>
        <v xml:space="preserve">,"IsWatermarked":false </v>
      </c>
      <c r="Z117" s="16" t="str">
        <f t="shared" si="27"/>
        <v xml:space="preserve">,"CatalogImageCode":"" </v>
      </c>
      <c r="AA117" s="16" t="str">
        <f t="shared" si="28"/>
        <v xml:space="preserve">,"Color":"" </v>
      </c>
      <c r="AB117" s="16" t="str">
        <f t="shared" si="29"/>
        <v xml:space="preserve">,"Denomination":"20" </v>
      </c>
      <c r="AD117" s="16" t="str">
        <f t="shared" si="30"/>
        <v/>
      </c>
      <c r="AE117" s="16" t="str">
        <f t="shared" si="31"/>
        <v>{"CollectableType":"HomeCollector.Models.StampBase, HomeCollector, Version=1.0.0.0, Culture=neutral, PublicKeyToken=null"</v>
      </c>
      <c r="AF117" s="16" t="str">
        <f t="shared" si="32"/>
        <v xml:space="preserve">,"ItemDetails":"" </v>
      </c>
      <c r="AG117" s="16" t="str">
        <f t="shared" si="33"/>
        <v xml:space="preserve">,"IsFavorite":false </v>
      </c>
      <c r="AH117" s="16" t="str">
        <f t="shared" si="34"/>
        <v xml:space="preserve">,"EstimatedValue":0 </v>
      </c>
      <c r="AI117" s="16" t="str">
        <f t="shared" si="35"/>
        <v xml:space="preserve">,"IsMintCondition":false </v>
      </c>
      <c r="AJ117" s="16" t="str">
        <f t="shared" si="36"/>
        <v xml:space="preserve">,"Condition":"UNDEFINED" </v>
      </c>
      <c r="AK117" s="16" t="str">
        <f xml:space="preserve"> IF($D117+$E117&gt;0,  CONCATENATE($AD117,$AE117,$AF117,$AG117,$AH117,$AI117,$AJ117) &amp; "} ]}","}")</f>
        <v>}</v>
      </c>
      <c r="AL117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,"ScottNumber":"1995" ,"AlternateId":"" ,"IssueYearStart":1982,"IssueYearEnd":0,"FirstDayOfIssue":" " ,"Perforation":"" ,"IsWatermarked":false ,"CatalogImageCode":"" ,"Color":"" ,"Denomination":"20" }</v>
      </c>
    </row>
    <row r="118" spans="1:38" x14ac:dyDescent="0.25">
      <c r="A118" s="17" t="s">
        <v>275</v>
      </c>
      <c r="B118" s="29" t="s">
        <v>156</v>
      </c>
      <c r="C118" s="19"/>
      <c r="D118" s="28"/>
      <c r="E118" s="30"/>
      <c r="F118" s="42"/>
      <c r="G118" s="38"/>
      <c r="H118" s="19" t="s">
        <v>1017</v>
      </c>
      <c r="I118" s="29">
        <v>1875</v>
      </c>
      <c r="J118" s="29">
        <v>1982</v>
      </c>
      <c r="K118" s="33"/>
      <c r="L118" s="34">
        <v>0.4</v>
      </c>
      <c r="M118" s="29">
        <v>0.25</v>
      </c>
      <c r="N118" s="28" t="str">
        <f t="shared" si="38"/>
        <v>,{"CollectableType":"HomeCollector.Models.StampBase, HomeCollector, Version=1.0.0.0, Culture=neutral, PublicKeyToken=null"</v>
      </c>
      <c r="O118" s="16" t="str">
        <f t="shared" si="17"/>
        <v xml:space="preserve">,"DisplayName":"Birds-Flowers" </v>
      </c>
      <c r="P118" s="16" t="str">
        <f t="shared" si="18"/>
        <v xml:space="preserve">,"Description":"" </v>
      </c>
      <c r="Q118" s="16" t="str">
        <f t="shared" si="19"/>
        <v xml:space="preserve">,"Country":"USA" </v>
      </c>
      <c r="R118" s="16" t="str">
        <f t="shared" si="20"/>
        <v xml:space="preserve">,"IsPostageStamp":true </v>
      </c>
      <c r="S118" s="16" t="str">
        <f t="shared" si="21"/>
        <v xml:space="preserve">,"ScottNumber":"1996" </v>
      </c>
      <c r="T118" s="16" t="str">
        <f t="shared" si="22"/>
        <v xml:space="preserve">,"AlternateId":"" </v>
      </c>
      <c r="U118" s="16" t="str">
        <f t="shared" si="23"/>
        <v>,"IssueYearStart":1982</v>
      </c>
      <c r="V118" s="16" t="str">
        <f t="shared" si="24"/>
        <v>,"IssueYearEnd":0</v>
      </c>
      <c r="W118" s="16" t="str">
        <f t="shared" si="25"/>
        <v xml:space="preserve">,"FirstDayOfIssue":" " </v>
      </c>
      <c r="X118" s="16" t="str">
        <f t="shared" si="16"/>
        <v xml:space="preserve">,"Perforation":"" </v>
      </c>
      <c r="Y118" s="16" t="str">
        <f t="shared" si="26"/>
        <v xml:space="preserve">,"IsWatermarked":false </v>
      </c>
      <c r="Z118" s="16" t="str">
        <f t="shared" si="27"/>
        <v xml:space="preserve">,"CatalogImageCode":"" </v>
      </c>
      <c r="AA118" s="16" t="str">
        <f t="shared" si="28"/>
        <v xml:space="preserve">,"Color":"" </v>
      </c>
      <c r="AB118" s="16" t="str">
        <f t="shared" si="29"/>
        <v xml:space="preserve">,"Denomination":"20" </v>
      </c>
      <c r="AD118" s="16" t="str">
        <f t="shared" si="30"/>
        <v/>
      </c>
      <c r="AE118" s="16" t="str">
        <f t="shared" si="31"/>
        <v>{"CollectableType":"HomeCollector.Models.StampBase, HomeCollector, Version=1.0.0.0, Culture=neutral, PublicKeyToken=null"</v>
      </c>
      <c r="AF118" s="16" t="str">
        <f t="shared" si="32"/>
        <v xml:space="preserve">,"ItemDetails":"" </v>
      </c>
      <c r="AG118" s="16" t="str">
        <f t="shared" si="33"/>
        <v xml:space="preserve">,"IsFavorite":false </v>
      </c>
      <c r="AH118" s="16" t="str">
        <f t="shared" si="34"/>
        <v xml:space="preserve">,"EstimatedValue":0 </v>
      </c>
      <c r="AI118" s="16" t="str">
        <f t="shared" si="35"/>
        <v xml:space="preserve">,"IsMintCondition":false </v>
      </c>
      <c r="AJ118" s="16" t="str">
        <f t="shared" si="36"/>
        <v xml:space="preserve">,"Condition":"UNDEFINED" </v>
      </c>
      <c r="AK118" s="16" t="str">
        <f xml:space="preserve"> IF($D118+$E118&gt;0,  CONCATENATE($AD118,$AE118,$AF118,$AG118,$AH118,$AI118,$AJ118) &amp; "} ]}","}")</f>
        <v>}</v>
      </c>
      <c r="AL118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,"ScottNumber":"1996" ,"AlternateId":"" ,"IssueYearStart":1982,"IssueYearEnd":0,"FirstDayOfIssue":" " ,"Perforation":"" ,"IsWatermarked":false ,"CatalogImageCode":"" ,"Color":"" ,"Denomination":"20" }</v>
      </c>
    </row>
    <row r="119" spans="1:38" x14ac:dyDescent="0.25">
      <c r="A119" s="17" t="s">
        <v>276</v>
      </c>
      <c r="B119" s="29" t="s">
        <v>156</v>
      </c>
      <c r="C119" s="19"/>
      <c r="D119" s="28"/>
      <c r="E119" s="30"/>
      <c r="F119" s="42"/>
      <c r="G119" s="38"/>
      <c r="H119" s="19" t="s">
        <v>1017</v>
      </c>
      <c r="I119" s="29">
        <v>1875</v>
      </c>
      <c r="J119" s="29">
        <v>1982</v>
      </c>
      <c r="K119" s="33"/>
      <c r="L119" s="34">
        <v>0.4</v>
      </c>
      <c r="M119" s="29">
        <v>0.25</v>
      </c>
      <c r="N119" s="28" t="str">
        <f t="shared" si="38"/>
        <v>,{"CollectableType":"HomeCollector.Models.StampBase, HomeCollector, Version=1.0.0.0, Culture=neutral, PublicKeyToken=null"</v>
      </c>
      <c r="O119" s="16" t="str">
        <f t="shared" si="17"/>
        <v xml:space="preserve">,"DisplayName":"Birds-Flowers" </v>
      </c>
      <c r="P119" s="16" t="str">
        <f t="shared" si="18"/>
        <v xml:space="preserve">,"Description":"" </v>
      </c>
      <c r="Q119" s="16" t="str">
        <f t="shared" si="19"/>
        <v xml:space="preserve">,"Country":"USA" </v>
      </c>
      <c r="R119" s="16" t="str">
        <f t="shared" si="20"/>
        <v xml:space="preserve">,"IsPostageStamp":true </v>
      </c>
      <c r="S119" s="16" t="str">
        <f t="shared" si="21"/>
        <v xml:space="preserve">,"ScottNumber":"1997" </v>
      </c>
      <c r="T119" s="16" t="str">
        <f t="shared" si="22"/>
        <v xml:space="preserve">,"AlternateId":"" </v>
      </c>
      <c r="U119" s="16" t="str">
        <f t="shared" si="23"/>
        <v>,"IssueYearStart":1982</v>
      </c>
      <c r="V119" s="16" t="str">
        <f t="shared" si="24"/>
        <v>,"IssueYearEnd":0</v>
      </c>
      <c r="W119" s="16" t="str">
        <f t="shared" si="25"/>
        <v xml:space="preserve">,"FirstDayOfIssue":" " </v>
      </c>
      <c r="X119" s="16" t="str">
        <f t="shared" si="16"/>
        <v xml:space="preserve">,"Perforation":"" </v>
      </c>
      <c r="Y119" s="16" t="str">
        <f t="shared" si="26"/>
        <v xml:space="preserve">,"IsWatermarked":false </v>
      </c>
      <c r="Z119" s="16" t="str">
        <f t="shared" si="27"/>
        <v xml:space="preserve">,"CatalogImageCode":"" </v>
      </c>
      <c r="AA119" s="16" t="str">
        <f t="shared" si="28"/>
        <v xml:space="preserve">,"Color":"" </v>
      </c>
      <c r="AB119" s="16" t="str">
        <f t="shared" si="29"/>
        <v xml:space="preserve">,"Denomination":"20" </v>
      </c>
      <c r="AD119" s="16" t="str">
        <f t="shared" si="30"/>
        <v/>
      </c>
      <c r="AE119" s="16" t="str">
        <f t="shared" si="31"/>
        <v>{"CollectableType":"HomeCollector.Models.StampBase, HomeCollector, Version=1.0.0.0, Culture=neutral, PublicKeyToken=null"</v>
      </c>
      <c r="AF119" s="16" t="str">
        <f t="shared" si="32"/>
        <v xml:space="preserve">,"ItemDetails":"" </v>
      </c>
      <c r="AG119" s="16" t="str">
        <f t="shared" si="33"/>
        <v xml:space="preserve">,"IsFavorite":false </v>
      </c>
      <c r="AH119" s="16" t="str">
        <f t="shared" si="34"/>
        <v xml:space="preserve">,"EstimatedValue":0 </v>
      </c>
      <c r="AI119" s="16" t="str">
        <f t="shared" si="35"/>
        <v xml:space="preserve">,"IsMintCondition":false </v>
      </c>
      <c r="AJ119" s="16" t="str">
        <f t="shared" si="36"/>
        <v xml:space="preserve">,"Condition":"UNDEFINED" </v>
      </c>
      <c r="AK119" s="16" t="str">
        <f xml:space="preserve"> IF($D119+$E119&gt;0,  CONCATENATE($AD119,$AE119,$AF119,$AG119,$AH119,$AI119,$AJ119) &amp; "} ]}","}")</f>
        <v>}</v>
      </c>
      <c r="AL119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,"ScottNumber":"1997" ,"AlternateId":"" ,"IssueYearStart":1982,"IssueYearEnd":0,"FirstDayOfIssue":" " ,"Perforation":"" ,"IsWatermarked":false ,"CatalogImageCode":"" ,"Color":"" ,"Denomination":"20" }</v>
      </c>
    </row>
    <row r="120" spans="1:38" x14ac:dyDescent="0.25">
      <c r="A120" s="17" t="s">
        <v>277</v>
      </c>
      <c r="B120" s="29" t="s">
        <v>156</v>
      </c>
      <c r="C120" s="19"/>
      <c r="D120" s="28"/>
      <c r="E120" s="30"/>
      <c r="F120" s="42"/>
      <c r="G120" s="38"/>
      <c r="H120" s="19" t="s">
        <v>1017</v>
      </c>
      <c r="I120" s="29">
        <v>1875</v>
      </c>
      <c r="J120" s="29">
        <v>1982</v>
      </c>
      <c r="K120" s="33"/>
      <c r="L120" s="34">
        <v>0.4</v>
      </c>
      <c r="M120" s="29">
        <v>0.25</v>
      </c>
      <c r="N120" s="28" t="str">
        <f t="shared" si="38"/>
        <v>,{"CollectableType":"HomeCollector.Models.StampBase, HomeCollector, Version=1.0.0.0, Culture=neutral, PublicKeyToken=null"</v>
      </c>
      <c r="O120" s="16" t="str">
        <f t="shared" si="17"/>
        <v xml:space="preserve">,"DisplayName":"Birds-Flowers" </v>
      </c>
      <c r="P120" s="16" t="str">
        <f t="shared" si="18"/>
        <v xml:space="preserve">,"Description":"" </v>
      </c>
      <c r="Q120" s="16" t="str">
        <f t="shared" si="19"/>
        <v xml:space="preserve">,"Country":"USA" </v>
      </c>
      <c r="R120" s="16" t="str">
        <f t="shared" si="20"/>
        <v xml:space="preserve">,"IsPostageStamp":true </v>
      </c>
      <c r="S120" s="16" t="str">
        <f t="shared" si="21"/>
        <v xml:space="preserve">,"ScottNumber":"1998" </v>
      </c>
      <c r="T120" s="16" t="str">
        <f t="shared" si="22"/>
        <v xml:space="preserve">,"AlternateId":"" </v>
      </c>
      <c r="U120" s="16" t="str">
        <f t="shared" si="23"/>
        <v>,"IssueYearStart":1982</v>
      </c>
      <c r="V120" s="16" t="str">
        <f t="shared" si="24"/>
        <v>,"IssueYearEnd":0</v>
      </c>
      <c r="W120" s="16" t="str">
        <f t="shared" si="25"/>
        <v xml:space="preserve">,"FirstDayOfIssue":" " </v>
      </c>
      <c r="X120" s="16" t="str">
        <f t="shared" si="16"/>
        <v xml:space="preserve">,"Perforation":"" </v>
      </c>
      <c r="Y120" s="16" t="str">
        <f t="shared" si="26"/>
        <v xml:space="preserve">,"IsWatermarked":false </v>
      </c>
      <c r="Z120" s="16" t="str">
        <f t="shared" si="27"/>
        <v xml:space="preserve">,"CatalogImageCode":"" </v>
      </c>
      <c r="AA120" s="16" t="str">
        <f t="shared" si="28"/>
        <v xml:space="preserve">,"Color":"" </v>
      </c>
      <c r="AB120" s="16" t="str">
        <f t="shared" si="29"/>
        <v xml:space="preserve">,"Denomination":"20" </v>
      </c>
      <c r="AD120" s="16" t="str">
        <f t="shared" si="30"/>
        <v/>
      </c>
      <c r="AE120" s="16" t="str">
        <f t="shared" si="31"/>
        <v>{"CollectableType":"HomeCollector.Models.StampBase, HomeCollector, Version=1.0.0.0, Culture=neutral, PublicKeyToken=null"</v>
      </c>
      <c r="AF120" s="16" t="str">
        <f t="shared" si="32"/>
        <v xml:space="preserve">,"ItemDetails":"" </v>
      </c>
      <c r="AG120" s="16" t="str">
        <f t="shared" si="33"/>
        <v xml:space="preserve">,"IsFavorite":false </v>
      </c>
      <c r="AH120" s="16" t="str">
        <f t="shared" si="34"/>
        <v xml:space="preserve">,"EstimatedValue":0 </v>
      </c>
      <c r="AI120" s="16" t="str">
        <f t="shared" si="35"/>
        <v xml:space="preserve">,"IsMintCondition":false </v>
      </c>
      <c r="AJ120" s="16" t="str">
        <f t="shared" si="36"/>
        <v xml:space="preserve">,"Condition":"UNDEFINED" </v>
      </c>
      <c r="AK120" s="16" t="str">
        <f xml:space="preserve"> IF($D120+$E120&gt;0,  CONCATENATE($AD120,$AE120,$AF120,$AG120,$AH120,$AI120,$AJ120) &amp; "} ]}","}")</f>
        <v>}</v>
      </c>
      <c r="AL120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,"ScottNumber":"1998" ,"AlternateId":"" ,"IssueYearStart":1982,"IssueYearEnd":0,"FirstDayOfIssue":" " ,"Perforation":"" ,"IsWatermarked":false ,"CatalogImageCode":"" ,"Color":"" ,"Denomination":"20" }</v>
      </c>
    </row>
    <row r="121" spans="1:38" x14ac:dyDescent="0.25">
      <c r="A121" s="17" t="s">
        <v>278</v>
      </c>
      <c r="B121" s="29" t="s">
        <v>156</v>
      </c>
      <c r="C121" s="19"/>
      <c r="D121" s="28"/>
      <c r="E121" s="30"/>
      <c r="F121" s="42"/>
      <c r="G121" s="38"/>
      <c r="H121" s="19" t="s">
        <v>1017</v>
      </c>
      <c r="I121" s="29">
        <v>1875</v>
      </c>
      <c r="J121" s="29">
        <v>1982</v>
      </c>
      <c r="K121" s="33"/>
      <c r="L121" s="34">
        <v>0.4</v>
      </c>
      <c r="M121" s="29">
        <v>0.25</v>
      </c>
      <c r="N121" s="28" t="str">
        <f t="shared" si="38"/>
        <v>,{"CollectableType":"HomeCollector.Models.StampBase, HomeCollector, Version=1.0.0.0, Culture=neutral, PublicKeyToken=null"</v>
      </c>
      <c r="O121" s="16" t="str">
        <f t="shared" si="17"/>
        <v xml:space="preserve">,"DisplayName":"Birds-Flowers" </v>
      </c>
      <c r="P121" s="16" t="str">
        <f t="shared" si="18"/>
        <v xml:space="preserve">,"Description":"" </v>
      </c>
      <c r="Q121" s="16" t="str">
        <f t="shared" si="19"/>
        <v xml:space="preserve">,"Country":"USA" </v>
      </c>
      <c r="R121" s="16" t="str">
        <f t="shared" si="20"/>
        <v xml:space="preserve">,"IsPostageStamp":true </v>
      </c>
      <c r="S121" s="16" t="str">
        <f t="shared" si="21"/>
        <v xml:space="preserve">,"ScottNumber":"1999" </v>
      </c>
      <c r="T121" s="16" t="str">
        <f t="shared" si="22"/>
        <v xml:space="preserve">,"AlternateId":"" </v>
      </c>
      <c r="U121" s="16" t="str">
        <f t="shared" si="23"/>
        <v>,"IssueYearStart":1982</v>
      </c>
      <c r="V121" s="16" t="str">
        <f t="shared" si="24"/>
        <v>,"IssueYearEnd":0</v>
      </c>
      <c r="W121" s="16" t="str">
        <f t="shared" si="25"/>
        <v xml:space="preserve">,"FirstDayOfIssue":" " </v>
      </c>
      <c r="X121" s="16" t="str">
        <f t="shared" si="16"/>
        <v xml:space="preserve">,"Perforation":"" </v>
      </c>
      <c r="Y121" s="16" t="str">
        <f t="shared" si="26"/>
        <v xml:space="preserve">,"IsWatermarked":false </v>
      </c>
      <c r="Z121" s="16" t="str">
        <f t="shared" si="27"/>
        <v xml:space="preserve">,"CatalogImageCode":"" </v>
      </c>
      <c r="AA121" s="16" t="str">
        <f t="shared" si="28"/>
        <v xml:space="preserve">,"Color":"" </v>
      </c>
      <c r="AB121" s="16" t="str">
        <f t="shared" si="29"/>
        <v xml:space="preserve">,"Denomination":"20" </v>
      </c>
      <c r="AD121" s="16" t="str">
        <f t="shared" si="30"/>
        <v/>
      </c>
      <c r="AE121" s="16" t="str">
        <f t="shared" si="31"/>
        <v>{"CollectableType":"HomeCollector.Models.StampBase, HomeCollector, Version=1.0.0.0, Culture=neutral, PublicKeyToken=null"</v>
      </c>
      <c r="AF121" s="16" t="str">
        <f t="shared" si="32"/>
        <v xml:space="preserve">,"ItemDetails":"" </v>
      </c>
      <c r="AG121" s="16" t="str">
        <f t="shared" si="33"/>
        <v xml:space="preserve">,"IsFavorite":false </v>
      </c>
      <c r="AH121" s="16" t="str">
        <f t="shared" si="34"/>
        <v xml:space="preserve">,"EstimatedValue":0 </v>
      </c>
      <c r="AI121" s="16" t="str">
        <f t="shared" si="35"/>
        <v xml:space="preserve">,"IsMintCondition":false </v>
      </c>
      <c r="AJ121" s="16" t="str">
        <f t="shared" si="36"/>
        <v xml:space="preserve">,"Condition":"UNDEFINED" </v>
      </c>
      <c r="AK121" s="16" t="str">
        <f xml:space="preserve"> IF($D121+$E121&gt;0,  CONCATENATE($AD121,$AE121,$AF121,$AG121,$AH121,$AI121,$AJ121) &amp; "} ]}","}")</f>
        <v>}</v>
      </c>
      <c r="AL121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,"ScottNumber":"1999" ,"AlternateId":"" ,"IssueYearStart":1982,"IssueYearEnd":0,"FirstDayOfIssue":" " ,"Perforation":"" ,"IsWatermarked":false ,"CatalogImageCode":"" ,"Color":"" ,"Denomination":"20" }</v>
      </c>
    </row>
    <row r="122" spans="1:38" x14ac:dyDescent="0.25">
      <c r="A122" s="17" t="s">
        <v>279</v>
      </c>
      <c r="B122" s="29" t="s">
        <v>156</v>
      </c>
      <c r="C122" s="19"/>
      <c r="D122" s="28"/>
      <c r="E122" s="30">
        <v>1</v>
      </c>
      <c r="F122" s="42"/>
      <c r="G122" s="38"/>
      <c r="H122" s="19" t="s">
        <v>1017</v>
      </c>
      <c r="I122" s="29">
        <v>1875</v>
      </c>
      <c r="J122" s="29">
        <v>1982</v>
      </c>
      <c r="K122" s="33"/>
      <c r="L122" s="34">
        <v>0.4</v>
      </c>
      <c r="M122" s="29">
        <v>0.25</v>
      </c>
      <c r="N122" s="28" t="str">
        <f t="shared" si="38"/>
        <v>,{"CollectableType":"HomeCollector.Models.StampBase, HomeCollector, Version=1.0.0.0, Culture=neutral, PublicKeyToken=null"</v>
      </c>
      <c r="O122" s="16" t="str">
        <f t="shared" si="17"/>
        <v xml:space="preserve">,"DisplayName":"Birds-Flowers" </v>
      </c>
      <c r="P122" s="16" t="str">
        <f t="shared" si="18"/>
        <v xml:space="preserve">,"Description":"" </v>
      </c>
      <c r="Q122" s="16" t="str">
        <f t="shared" si="19"/>
        <v xml:space="preserve">,"Country":"USA" </v>
      </c>
      <c r="R122" s="16" t="str">
        <f t="shared" si="20"/>
        <v xml:space="preserve">,"IsPostageStamp":true </v>
      </c>
      <c r="S122" s="16" t="str">
        <f t="shared" si="21"/>
        <v xml:space="preserve">,"ScottNumber":"2000" </v>
      </c>
      <c r="T122" s="16" t="str">
        <f t="shared" si="22"/>
        <v xml:space="preserve">,"AlternateId":"" </v>
      </c>
      <c r="U122" s="16" t="str">
        <f t="shared" si="23"/>
        <v>,"IssueYearStart":1982</v>
      </c>
      <c r="V122" s="16" t="str">
        <f t="shared" si="24"/>
        <v>,"IssueYearEnd":0</v>
      </c>
      <c r="W122" s="16" t="str">
        <f t="shared" si="25"/>
        <v xml:space="preserve">,"FirstDayOfIssue":" " </v>
      </c>
      <c r="X122" s="16" t="str">
        <f t="shared" si="16"/>
        <v xml:space="preserve">,"Perforation":"" </v>
      </c>
      <c r="Y122" s="16" t="str">
        <f t="shared" si="26"/>
        <v xml:space="preserve">,"IsWatermarked":false </v>
      </c>
      <c r="Z122" s="16" t="str">
        <f t="shared" si="27"/>
        <v xml:space="preserve">,"CatalogImageCode":"" </v>
      </c>
      <c r="AA122" s="16" t="str">
        <f t="shared" si="28"/>
        <v xml:space="preserve">,"Color":"" </v>
      </c>
      <c r="AB122" s="16" t="str">
        <f t="shared" si="29"/>
        <v xml:space="preserve">,"Denomination":"20" </v>
      </c>
      <c r="AD122" s="16" t="str">
        <f t="shared" si="30"/>
        <v>,"ItemInstances":[</v>
      </c>
      <c r="AE122" s="16" t="str">
        <f t="shared" si="31"/>
        <v>{"CollectableType":"HomeCollector.Models.StampBase, HomeCollector, Version=1.0.0.0, Culture=neutral, PublicKeyToken=null"</v>
      </c>
      <c r="AF122" s="16" t="str">
        <f t="shared" si="32"/>
        <v xml:space="preserve">,"ItemDetails":"" </v>
      </c>
      <c r="AG122" s="16" t="str">
        <f t="shared" si="33"/>
        <v xml:space="preserve">,"IsFavorite":false </v>
      </c>
      <c r="AH122" s="16" t="str">
        <f t="shared" si="34"/>
        <v xml:space="preserve">,"EstimatedValue":0 </v>
      </c>
      <c r="AI122" s="16" t="str">
        <f t="shared" si="35"/>
        <v xml:space="preserve">,"IsMintCondition":false </v>
      </c>
      <c r="AJ122" s="16" t="str">
        <f t="shared" si="36"/>
        <v xml:space="preserve">,"Condition":"UNDEFINED" </v>
      </c>
      <c r="AK122" s="16" t="str">
        <f xml:space="preserve"> IF($D122+$E122&gt;0,  CONCATENATE($AD122,$AE122,$AF122,$AG122,$AH122,$AI122,$AJ122)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2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,"ScottNumber":"2000"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3" spans="1:38" x14ac:dyDescent="0.25">
      <c r="A123" s="17" t="s">
        <v>280</v>
      </c>
      <c r="B123" s="29" t="s">
        <v>156</v>
      </c>
      <c r="C123" s="30"/>
      <c r="D123" s="31">
        <v>1</v>
      </c>
      <c r="E123" s="32"/>
      <c r="F123" s="42"/>
      <c r="G123" s="38"/>
      <c r="H123" s="19" t="s">
        <v>1017</v>
      </c>
      <c r="I123" s="29">
        <v>1869</v>
      </c>
      <c r="J123" s="29">
        <v>1982</v>
      </c>
      <c r="K123" s="33"/>
      <c r="L123" s="34">
        <v>0.4</v>
      </c>
      <c r="M123" s="29">
        <v>0.25</v>
      </c>
      <c r="N123" s="28" t="str">
        <f t="shared" si="38"/>
        <v>,{"CollectableType":"HomeCollector.Models.StampBase, HomeCollector, Version=1.0.0.0, Culture=neutral, PublicKeyToken=null"</v>
      </c>
      <c r="O123" s="16" t="str">
        <f t="shared" si="17"/>
        <v xml:space="preserve">,"DisplayName":"Birds-Flowers" </v>
      </c>
      <c r="P123" s="16" t="str">
        <f t="shared" si="18"/>
        <v xml:space="preserve">,"Description":"" </v>
      </c>
      <c r="Q123" s="16" t="str">
        <f t="shared" si="19"/>
        <v xml:space="preserve">,"Country":"USA" </v>
      </c>
      <c r="R123" s="16" t="str">
        <f t="shared" si="20"/>
        <v xml:space="preserve">,"IsPostageStamp":true </v>
      </c>
      <c r="S123" s="16" t="str">
        <f t="shared" si="21"/>
        <v xml:space="preserve">,"ScottNumber":"2001" </v>
      </c>
      <c r="T123" s="16" t="str">
        <f t="shared" si="22"/>
        <v xml:space="preserve">,"AlternateId":"" </v>
      </c>
      <c r="U123" s="16" t="str">
        <f t="shared" si="23"/>
        <v>,"IssueYearStart":1982</v>
      </c>
      <c r="V123" s="16" t="str">
        <f t="shared" si="24"/>
        <v>,"IssueYearEnd":0</v>
      </c>
      <c r="W123" s="16" t="str">
        <f t="shared" si="25"/>
        <v xml:space="preserve">,"FirstDayOfIssue":" " </v>
      </c>
      <c r="X123" s="16" t="str">
        <f t="shared" si="16"/>
        <v xml:space="preserve">,"Perforation":"" </v>
      </c>
      <c r="Y123" s="16" t="str">
        <f t="shared" si="26"/>
        <v xml:space="preserve">,"IsWatermarked":false </v>
      </c>
      <c r="Z123" s="16" t="str">
        <f t="shared" si="27"/>
        <v xml:space="preserve">,"CatalogImageCode":"" </v>
      </c>
      <c r="AA123" s="16" t="str">
        <f t="shared" si="28"/>
        <v xml:space="preserve">,"Color":"" </v>
      </c>
      <c r="AB123" s="16" t="str">
        <f t="shared" si="29"/>
        <v xml:space="preserve">,"Denomination":"20" </v>
      </c>
      <c r="AD123" s="16" t="str">
        <f t="shared" si="30"/>
        <v>,"ItemInstances":[</v>
      </c>
      <c r="AE123" s="16" t="str">
        <f t="shared" si="31"/>
        <v>{"CollectableType":"HomeCollector.Models.StampBase, HomeCollector, Version=1.0.0.0, Culture=neutral, PublicKeyToken=null"</v>
      </c>
      <c r="AF123" s="16" t="str">
        <f t="shared" si="32"/>
        <v xml:space="preserve">,"ItemDetails":"" </v>
      </c>
      <c r="AG123" s="16" t="str">
        <f t="shared" si="33"/>
        <v xml:space="preserve">,"IsFavorite":false </v>
      </c>
      <c r="AH123" s="16" t="str">
        <f t="shared" si="34"/>
        <v xml:space="preserve">,"EstimatedValue":0 </v>
      </c>
      <c r="AI123" s="16" t="str">
        <f t="shared" si="35"/>
        <v xml:space="preserve">,"IsMintCondition":true </v>
      </c>
      <c r="AJ123" s="16" t="str">
        <f t="shared" si="36"/>
        <v xml:space="preserve">,"Condition":"UNDEFINED" </v>
      </c>
      <c r="AK123" s="16" t="str">
        <f xml:space="preserve"> IF($D123+$E123&gt;0,  CONCATENATE($AD123,$AE123,$AF123,$AG123,$AH123,$AI123,$AJ123)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23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,"ScottNumber":"2001"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24" spans="1:38" x14ac:dyDescent="0.25">
      <c r="A124" s="17" t="s">
        <v>281</v>
      </c>
      <c r="B124" s="29" t="s">
        <v>156</v>
      </c>
      <c r="C124" s="30"/>
      <c r="D124" s="31"/>
      <c r="E124" s="32"/>
      <c r="F124" s="42"/>
      <c r="G124" s="38"/>
      <c r="H124" s="19" t="s">
        <v>1017</v>
      </c>
      <c r="I124" s="29">
        <v>1869</v>
      </c>
      <c r="J124" s="29">
        <v>1982</v>
      </c>
      <c r="K124" s="33"/>
      <c r="L124" s="34">
        <v>0.4</v>
      </c>
      <c r="M124" s="29">
        <v>0.25</v>
      </c>
      <c r="N124" s="28" t="str">
        <f t="shared" si="38"/>
        <v>,{"CollectableType":"HomeCollector.Models.StampBase, HomeCollector, Version=1.0.0.0, Culture=neutral, PublicKeyToken=null"</v>
      </c>
      <c r="O124" s="16" t="str">
        <f t="shared" si="17"/>
        <v xml:space="preserve">,"DisplayName":"Birds-Flowers" </v>
      </c>
      <c r="P124" s="16" t="str">
        <f t="shared" si="18"/>
        <v xml:space="preserve">,"Description":"" </v>
      </c>
      <c r="Q124" s="16" t="str">
        <f t="shared" si="19"/>
        <v xml:space="preserve">,"Country":"USA" </v>
      </c>
      <c r="R124" s="16" t="str">
        <f t="shared" si="20"/>
        <v xml:space="preserve">,"IsPostageStamp":true </v>
      </c>
      <c r="S124" s="16" t="str">
        <f t="shared" si="21"/>
        <v xml:space="preserve">,"ScottNumber":"2002" </v>
      </c>
      <c r="T124" s="16" t="str">
        <f t="shared" si="22"/>
        <v xml:space="preserve">,"AlternateId":"" </v>
      </c>
      <c r="U124" s="16" t="str">
        <f t="shared" si="23"/>
        <v>,"IssueYearStart":1982</v>
      </c>
      <c r="V124" s="16" t="str">
        <f t="shared" si="24"/>
        <v>,"IssueYearEnd":0</v>
      </c>
      <c r="W124" s="16" t="str">
        <f t="shared" si="25"/>
        <v xml:space="preserve">,"FirstDayOfIssue":" " </v>
      </c>
      <c r="X124" s="16" t="str">
        <f t="shared" si="16"/>
        <v xml:space="preserve">,"Perforation":"" </v>
      </c>
      <c r="Y124" s="16" t="str">
        <f t="shared" si="26"/>
        <v xml:space="preserve">,"IsWatermarked":false </v>
      </c>
      <c r="Z124" s="16" t="str">
        <f t="shared" si="27"/>
        <v xml:space="preserve">,"CatalogImageCode":"" </v>
      </c>
      <c r="AA124" s="16" t="str">
        <f t="shared" si="28"/>
        <v xml:space="preserve">,"Color":"" </v>
      </c>
      <c r="AB124" s="16" t="str">
        <f t="shared" si="29"/>
        <v xml:space="preserve">,"Denomination":"20" </v>
      </c>
      <c r="AD124" s="16" t="str">
        <f t="shared" si="30"/>
        <v/>
      </c>
      <c r="AE124" s="16" t="str">
        <f t="shared" si="31"/>
        <v>{"CollectableType":"HomeCollector.Models.StampBase, HomeCollector, Version=1.0.0.0, Culture=neutral, PublicKeyToken=null"</v>
      </c>
      <c r="AF124" s="16" t="str">
        <f t="shared" si="32"/>
        <v xml:space="preserve">,"ItemDetails":"" </v>
      </c>
      <c r="AG124" s="16" t="str">
        <f t="shared" si="33"/>
        <v xml:space="preserve">,"IsFavorite":false </v>
      </c>
      <c r="AH124" s="16" t="str">
        <f t="shared" si="34"/>
        <v xml:space="preserve">,"EstimatedValue":0 </v>
      </c>
      <c r="AI124" s="16" t="str">
        <f t="shared" si="35"/>
        <v xml:space="preserve">,"IsMintCondition":false </v>
      </c>
      <c r="AJ124" s="16" t="str">
        <f t="shared" si="36"/>
        <v xml:space="preserve">,"Condition":"UNDEFINED" </v>
      </c>
      <c r="AK124" s="16" t="str">
        <f xml:space="preserve"> IF($D124+$E124&gt;0,  CONCATENATE($AD124,$AE124,$AF124,$AG124,$AH124,$AI124,$AJ124) &amp; "} ]}","}")</f>
        <v>}</v>
      </c>
      <c r="AL124" s="16" t="str">
        <f t="shared" si="37"/>
        <v>,{"CollectableType":"HomeCollector.Models.StampBase, HomeCollector, Version=1.0.0.0, Culture=neutral, PublicKeyToken=null","DisplayName":"Birds-Flowers" ,"Description":"" ,"Country":"USA" ,"IsPostageStamp":true ,"ScottNumber":"2002" ,"AlternateId":"" ,"IssueYearStart":1982,"IssueYearEnd":0,"FirstDayOfIssue":" " ,"Perforation":"" ,"IsWatermarked":false ,"CatalogImageCode":"" ,"Color":"" ,"Denomination":"20" }</v>
      </c>
    </row>
    <row r="125" spans="1:38" x14ac:dyDescent="0.25">
      <c r="A125" s="17" t="s">
        <v>282</v>
      </c>
      <c r="B125" s="29" t="s">
        <v>156</v>
      </c>
      <c r="C125" s="30"/>
      <c r="D125" s="31"/>
      <c r="E125" s="32"/>
      <c r="F125" s="42"/>
      <c r="G125" s="38" t="s">
        <v>1018</v>
      </c>
      <c r="H125" s="19" t="s">
        <v>1017</v>
      </c>
      <c r="I125" s="29">
        <v>1869</v>
      </c>
      <c r="J125" s="29">
        <v>1982</v>
      </c>
      <c r="K125" s="33"/>
      <c r="L125" s="34">
        <v>20</v>
      </c>
      <c r="M125" s="29"/>
      <c r="N125" s="28" t="str">
        <f t="shared" si="38"/>
        <v>,{"CollectableType":"HomeCollector.Models.StampBase, HomeCollector, Version=1.0.0.0, Culture=neutral, PublicKeyToken=null"</v>
      </c>
      <c r="O125" s="16" t="str">
        <f t="shared" si="17"/>
        <v xml:space="preserve">,"DisplayName":"Birds-Flowers" </v>
      </c>
      <c r="P125" s="16" t="str">
        <f t="shared" si="18"/>
        <v xml:space="preserve">,"Description":"sheet 50" </v>
      </c>
      <c r="Q125" s="16" t="str">
        <f t="shared" si="19"/>
        <v xml:space="preserve">,"Country":"USA" </v>
      </c>
      <c r="R125" s="16" t="str">
        <f t="shared" si="20"/>
        <v xml:space="preserve">,"IsPostageStamp":true </v>
      </c>
      <c r="S125" s="16" t="str">
        <f t="shared" si="21"/>
        <v xml:space="preserve">,"ScottNumber":"2002b" </v>
      </c>
      <c r="T125" s="16" t="str">
        <f t="shared" si="22"/>
        <v xml:space="preserve">,"AlternateId":"" </v>
      </c>
      <c r="U125" s="16" t="str">
        <f t="shared" si="23"/>
        <v>,"IssueYearStart":1982</v>
      </c>
      <c r="V125" s="16" t="str">
        <f t="shared" si="24"/>
        <v>,"IssueYearEnd":0</v>
      </c>
      <c r="W125" s="16" t="str">
        <f t="shared" si="25"/>
        <v xml:space="preserve">,"FirstDayOfIssue":" " </v>
      </c>
      <c r="X125" s="16" t="str">
        <f t="shared" si="16"/>
        <v xml:space="preserve">,"Perforation":"" </v>
      </c>
      <c r="Y125" s="16" t="str">
        <f t="shared" si="26"/>
        <v xml:space="preserve">,"IsWatermarked":false </v>
      </c>
      <c r="Z125" s="16" t="str">
        <f t="shared" si="27"/>
        <v xml:space="preserve">,"CatalogImageCode":"" </v>
      </c>
      <c r="AA125" s="16" t="str">
        <f t="shared" si="28"/>
        <v xml:space="preserve">,"Color":"" </v>
      </c>
      <c r="AB125" s="16" t="str">
        <f t="shared" si="29"/>
        <v xml:space="preserve">,"Denomination":"20" </v>
      </c>
      <c r="AD125" s="16" t="str">
        <f t="shared" si="30"/>
        <v/>
      </c>
      <c r="AE125" s="16" t="str">
        <f t="shared" si="31"/>
        <v>{"CollectableType":"HomeCollector.Models.StampBase, HomeCollector, Version=1.0.0.0, Culture=neutral, PublicKeyToken=null"</v>
      </c>
      <c r="AF125" s="16" t="str">
        <f t="shared" si="32"/>
        <v xml:space="preserve">,"ItemDetails":"sheet 50" </v>
      </c>
      <c r="AG125" s="16" t="str">
        <f t="shared" si="33"/>
        <v xml:space="preserve">,"IsFavorite":false </v>
      </c>
      <c r="AH125" s="16" t="str">
        <f t="shared" si="34"/>
        <v xml:space="preserve">,"EstimatedValue":0 </v>
      </c>
      <c r="AI125" s="16" t="str">
        <f t="shared" si="35"/>
        <v xml:space="preserve">,"IsMintCondition":false </v>
      </c>
      <c r="AJ125" s="16" t="str">
        <f t="shared" si="36"/>
        <v xml:space="preserve">,"Condition":"UNDEFINED" </v>
      </c>
      <c r="AK125" s="16" t="str">
        <f xml:space="preserve"> IF($D125+$E125&gt;0,  CONCATENATE($AD125,$AE125,$AF125,$AG125,$AH125,$AI125,$AJ125) &amp; "} ]}","}")</f>
        <v>}</v>
      </c>
      <c r="AL125" s="16" t="str">
        <f t="shared" si="37"/>
        <v>,{"CollectableType":"HomeCollector.Models.StampBase, HomeCollector, Version=1.0.0.0, Culture=neutral, PublicKeyToken=null","DisplayName":"Birds-Flowers" ,"Description":"sheet 50" ,"Country":"USA" ,"IsPostageStamp":true ,"ScottNumber":"2002b" ,"AlternateId":"" ,"IssueYearStart":1982,"IssueYearEnd":0,"FirstDayOfIssue":" " ,"Perforation":"" ,"IsWatermarked":false ,"CatalogImageCode":"" ,"Color":"" ,"Denomination":"20" }</v>
      </c>
    </row>
    <row r="126" spans="1:38" x14ac:dyDescent="0.25">
      <c r="A126" s="17" t="s">
        <v>283</v>
      </c>
      <c r="B126" s="29" t="s">
        <v>156</v>
      </c>
      <c r="C126" s="30"/>
      <c r="D126" s="31"/>
      <c r="E126" s="32">
        <v>5</v>
      </c>
      <c r="F126" s="42"/>
      <c r="G126" s="38"/>
      <c r="H126" s="19" t="s">
        <v>1019</v>
      </c>
      <c r="I126" s="29">
        <v>1869</v>
      </c>
      <c r="J126" s="29">
        <v>1982</v>
      </c>
      <c r="K126" s="33"/>
      <c r="L126" s="34">
        <v>0.38</v>
      </c>
      <c r="M126" s="29">
        <v>0.15</v>
      </c>
      <c r="N126" s="28" t="str">
        <f t="shared" si="38"/>
        <v>,{"CollectableType":"HomeCollector.Models.StampBase, HomeCollector, Version=1.0.0.0, Culture=neutral, PublicKeyToken=null"</v>
      </c>
      <c r="O126" s="16" t="str">
        <f t="shared" si="17"/>
        <v xml:space="preserve">,"DisplayName":"US-Netherlands" </v>
      </c>
      <c r="P126" s="16" t="str">
        <f t="shared" si="18"/>
        <v xml:space="preserve">,"Description":"" </v>
      </c>
      <c r="Q126" s="16" t="str">
        <f t="shared" si="19"/>
        <v xml:space="preserve">,"Country":"USA" </v>
      </c>
      <c r="R126" s="16" t="str">
        <f t="shared" si="20"/>
        <v xml:space="preserve">,"IsPostageStamp":true </v>
      </c>
      <c r="S126" s="16" t="str">
        <f t="shared" si="21"/>
        <v xml:space="preserve">,"ScottNumber":"2003" </v>
      </c>
      <c r="T126" s="16" t="str">
        <f t="shared" si="22"/>
        <v xml:space="preserve">,"AlternateId":"" </v>
      </c>
      <c r="U126" s="16" t="str">
        <f t="shared" si="23"/>
        <v>,"IssueYearStart":1982</v>
      </c>
      <c r="V126" s="16" t="str">
        <f t="shared" si="24"/>
        <v>,"IssueYearEnd":0</v>
      </c>
      <c r="W126" s="16" t="str">
        <f t="shared" si="25"/>
        <v xml:space="preserve">,"FirstDayOfIssue":" " </v>
      </c>
      <c r="X126" s="16" t="str">
        <f t="shared" si="16"/>
        <v xml:space="preserve">,"Perforation":"" </v>
      </c>
      <c r="Y126" s="16" t="str">
        <f t="shared" si="26"/>
        <v xml:space="preserve">,"IsWatermarked":false </v>
      </c>
      <c r="Z126" s="16" t="str">
        <f t="shared" si="27"/>
        <v xml:space="preserve">,"CatalogImageCode":"" </v>
      </c>
      <c r="AA126" s="16" t="str">
        <f t="shared" si="28"/>
        <v xml:space="preserve">,"Color":"" </v>
      </c>
      <c r="AB126" s="16" t="str">
        <f t="shared" si="29"/>
        <v xml:space="preserve">,"Denomination":"20" </v>
      </c>
      <c r="AD126" s="16" t="str">
        <f t="shared" si="30"/>
        <v>,"ItemInstances":[</v>
      </c>
      <c r="AE126" s="16" t="str">
        <f t="shared" si="31"/>
        <v>{"CollectableType":"HomeCollector.Models.StampBase, HomeCollector, Version=1.0.0.0, Culture=neutral, PublicKeyToken=null"</v>
      </c>
      <c r="AF126" s="16" t="str">
        <f t="shared" si="32"/>
        <v xml:space="preserve">,"ItemDetails":"" </v>
      </c>
      <c r="AG126" s="16" t="str">
        <f t="shared" si="33"/>
        <v xml:space="preserve">,"IsFavorite":false </v>
      </c>
      <c r="AH126" s="16" t="str">
        <f t="shared" si="34"/>
        <v xml:space="preserve">,"EstimatedValue":0 </v>
      </c>
      <c r="AI126" s="16" t="str">
        <f t="shared" si="35"/>
        <v xml:space="preserve">,"IsMintCondition":false </v>
      </c>
      <c r="AJ126" s="16" t="str">
        <f t="shared" si="36"/>
        <v xml:space="preserve">,"Condition":"UNDEFINED" </v>
      </c>
      <c r="AK126" s="16" t="str">
        <f xml:space="preserve"> IF($D126+$E126&gt;0,  CONCATENATE($AD126,$AE126,$AF126,$AG126,$AH126,$AI126,$AJ126)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6" s="16" t="str">
        <f t="shared" si="37"/>
        <v>,{"CollectableType":"HomeCollector.Models.StampBase, HomeCollector, Version=1.0.0.0, Culture=neutral, PublicKeyToken=null","DisplayName":"US-Netherlands" ,"Description":"" ,"Country":"USA" ,"IsPostageStamp":true ,"ScottNumber":"2003"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7" spans="1:38" x14ac:dyDescent="0.25">
      <c r="A127" s="17" t="s">
        <v>284</v>
      </c>
      <c r="B127" s="29" t="s">
        <v>156</v>
      </c>
      <c r="C127" s="30"/>
      <c r="D127" s="31"/>
      <c r="E127" s="32">
        <v>2</v>
      </c>
      <c r="F127" s="42"/>
      <c r="G127" s="38"/>
      <c r="H127" s="19" t="s">
        <v>1020</v>
      </c>
      <c r="I127" s="29">
        <v>1869</v>
      </c>
      <c r="J127" s="29">
        <v>1982</v>
      </c>
      <c r="K127" s="33"/>
      <c r="L127" s="34">
        <v>0.38</v>
      </c>
      <c r="M127" s="29">
        <v>0.15</v>
      </c>
      <c r="N127" s="28" t="str">
        <f t="shared" si="38"/>
        <v>,{"CollectableType":"HomeCollector.Models.StampBase, HomeCollector, Version=1.0.0.0, Culture=neutral, PublicKeyToken=null"</v>
      </c>
      <c r="O127" s="16" t="str">
        <f t="shared" si="17"/>
        <v xml:space="preserve">,"DisplayName":"Lib. Congress" </v>
      </c>
      <c r="P127" s="16" t="str">
        <f t="shared" si="18"/>
        <v xml:space="preserve">,"Description":"" </v>
      </c>
      <c r="Q127" s="16" t="str">
        <f t="shared" si="19"/>
        <v xml:space="preserve">,"Country":"USA" </v>
      </c>
      <c r="R127" s="16" t="str">
        <f t="shared" si="20"/>
        <v xml:space="preserve">,"IsPostageStamp":true </v>
      </c>
      <c r="S127" s="16" t="str">
        <f t="shared" si="21"/>
        <v xml:space="preserve">,"ScottNumber":"2004" </v>
      </c>
      <c r="T127" s="16" t="str">
        <f t="shared" si="22"/>
        <v xml:space="preserve">,"AlternateId":"" </v>
      </c>
      <c r="U127" s="16" t="str">
        <f t="shared" si="23"/>
        <v>,"IssueYearStart":1982</v>
      </c>
      <c r="V127" s="16" t="str">
        <f t="shared" si="24"/>
        <v>,"IssueYearEnd":0</v>
      </c>
      <c r="W127" s="16" t="str">
        <f t="shared" si="25"/>
        <v xml:space="preserve">,"FirstDayOfIssue":" " </v>
      </c>
      <c r="X127" s="16" t="str">
        <f t="shared" si="16"/>
        <v xml:space="preserve">,"Perforation":"" </v>
      </c>
      <c r="Y127" s="16" t="str">
        <f t="shared" si="26"/>
        <v xml:space="preserve">,"IsWatermarked":false </v>
      </c>
      <c r="Z127" s="16" t="str">
        <f t="shared" si="27"/>
        <v xml:space="preserve">,"CatalogImageCode":"" </v>
      </c>
      <c r="AA127" s="16" t="str">
        <f t="shared" si="28"/>
        <v xml:space="preserve">,"Color":"" </v>
      </c>
      <c r="AB127" s="16" t="str">
        <f t="shared" si="29"/>
        <v xml:space="preserve">,"Denomination":"20" </v>
      </c>
      <c r="AD127" s="16" t="str">
        <f t="shared" si="30"/>
        <v>,"ItemInstances":[</v>
      </c>
      <c r="AE127" s="16" t="str">
        <f t="shared" si="31"/>
        <v>{"CollectableType":"HomeCollector.Models.StampBase, HomeCollector, Version=1.0.0.0, Culture=neutral, PublicKeyToken=null"</v>
      </c>
      <c r="AF127" s="16" t="str">
        <f t="shared" si="32"/>
        <v xml:space="preserve">,"ItemDetails":"" </v>
      </c>
      <c r="AG127" s="16" t="str">
        <f t="shared" si="33"/>
        <v xml:space="preserve">,"IsFavorite":false </v>
      </c>
      <c r="AH127" s="16" t="str">
        <f t="shared" si="34"/>
        <v xml:space="preserve">,"EstimatedValue":0 </v>
      </c>
      <c r="AI127" s="16" t="str">
        <f t="shared" si="35"/>
        <v xml:space="preserve">,"IsMintCondition":false </v>
      </c>
      <c r="AJ127" s="16" t="str">
        <f t="shared" si="36"/>
        <v xml:space="preserve">,"Condition":"UNDEFINED" </v>
      </c>
      <c r="AK127" s="16" t="str">
        <f xml:space="preserve"> IF($D127+$E127&gt;0,  CONCATENATE($AD127,$AE127,$AF127,$AG127,$AH127,$AI127,$AJ127)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7" s="16" t="str">
        <f t="shared" si="37"/>
        <v>,{"CollectableType":"HomeCollector.Models.StampBase, HomeCollector, Version=1.0.0.0, Culture=neutral, PublicKeyToken=null","DisplayName":"Lib. Congress" ,"Description":"" ,"Country":"USA" ,"IsPostageStamp":true ,"ScottNumber":"2004"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8" spans="1:38" x14ac:dyDescent="0.25">
      <c r="A128" s="17" t="s">
        <v>285</v>
      </c>
      <c r="B128" s="29" t="s">
        <v>156</v>
      </c>
      <c r="C128" s="30"/>
      <c r="D128" s="31"/>
      <c r="E128" s="32">
        <v>2</v>
      </c>
      <c r="F128" s="42" t="s">
        <v>41</v>
      </c>
      <c r="G128" s="38"/>
      <c r="H128" s="19" t="s">
        <v>1021</v>
      </c>
      <c r="I128" s="29">
        <v>1869</v>
      </c>
      <c r="J128" s="29">
        <v>1982</v>
      </c>
      <c r="K128" s="33"/>
      <c r="L128" s="34">
        <v>0.75</v>
      </c>
      <c r="M128" s="29">
        <v>0.15</v>
      </c>
      <c r="N128" s="28" t="str">
        <f t="shared" si="38"/>
        <v>,{"CollectableType":"HomeCollector.Models.StampBase, HomeCollector, Version=1.0.0.0, Culture=neutral, PublicKeyToken=null"</v>
      </c>
      <c r="O128" s="16" t="str">
        <f t="shared" si="17"/>
        <v xml:space="preserve">,"DisplayName":"Consumer Ed" </v>
      </c>
      <c r="P128" s="16" t="str">
        <f t="shared" si="18"/>
        <v xml:space="preserve">,"Description":"" </v>
      </c>
      <c r="Q128" s="16" t="str">
        <f t="shared" si="19"/>
        <v xml:space="preserve">,"Country":"USA" </v>
      </c>
      <c r="R128" s="16" t="str">
        <f t="shared" si="20"/>
        <v xml:space="preserve">,"IsPostageStamp":true </v>
      </c>
      <c r="S128" s="16" t="str">
        <f t="shared" si="21"/>
        <v xml:space="preserve">,"ScottNumber":"2005" </v>
      </c>
      <c r="T128" s="16" t="str">
        <f t="shared" si="22"/>
        <v xml:space="preserve">,"AlternateId":"" </v>
      </c>
      <c r="U128" s="16" t="str">
        <f t="shared" si="23"/>
        <v>,"IssueYearStart":1982</v>
      </c>
      <c r="V128" s="16" t="str">
        <f t="shared" si="24"/>
        <v>,"IssueYearEnd":0</v>
      </c>
      <c r="W128" s="16" t="str">
        <f t="shared" si="25"/>
        <v xml:space="preserve">,"FirstDayOfIssue":" " </v>
      </c>
      <c r="X128" s="16" t="str">
        <f t="shared" si="16"/>
        <v xml:space="preserve">,"Perforation":"v10" </v>
      </c>
      <c r="Y128" s="16" t="str">
        <f t="shared" si="26"/>
        <v xml:space="preserve">,"IsWatermarked":false </v>
      </c>
      <c r="Z128" s="16" t="str">
        <f t="shared" si="27"/>
        <v xml:space="preserve">,"CatalogImageCode":"" </v>
      </c>
      <c r="AA128" s="16" t="str">
        <f t="shared" si="28"/>
        <v xml:space="preserve">,"Color":"" </v>
      </c>
      <c r="AB128" s="16" t="str">
        <f t="shared" si="29"/>
        <v xml:space="preserve">,"Denomination":"20" </v>
      </c>
      <c r="AD128" s="16" t="str">
        <f t="shared" si="30"/>
        <v>,"ItemInstances":[</v>
      </c>
      <c r="AE128" s="16" t="str">
        <f t="shared" si="31"/>
        <v>{"CollectableType":"HomeCollector.Models.StampBase, HomeCollector, Version=1.0.0.0, Culture=neutral, PublicKeyToken=null"</v>
      </c>
      <c r="AF128" s="16" t="str">
        <f t="shared" si="32"/>
        <v xml:space="preserve">,"ItemDetails":"" </v>
      </c>
      <c r="AG128" s="16" t="str">
        <f t="shared" si="33"/>
        <v xml:space="preserve">,"IsFavorite":false </v>
      </c>
      <c r="AH128" s="16" t="str">
        <f t="shared" si="34"/>
        <v xml:space="preserve">,"EstimatedValue":0 </v>
      </c>
      <c r="AI128" s="16" t="str">
        <f t="shared" si="35"/>
        <v xml:space="preserve">,"IsMintCondition":false </v>
      </c>
      <c r="AJ128" s="16" t="str">
        <f t="shared" si="36"/>
        <v xml:space="preserve">,"Condition":"UNDEFINED" </v>
      </c>
      <c r="AK128" s="16" t="str">
        <f xml:space="preserve"> IF($D128+$E128&gt;0,  CONCATENATE($AD128,$AE128,$AF128,$AG128,$AH128,$AI128,$AJ128)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28" s="16" t="str">
        <f t="shared" si="37"/>
        <v>,{"CollectableType":"HomeCollector.Models.StampBase, HomeCollector, Version=1.0.0.0, Culture=neutral, PublicKeyToken=null","DisplayName":"Consumer Ed" ,"Description":"" ,"Country":"USA" ,"IsPostageStamp":true ,"ScottNumber":"2005" ,"AlternateId":"" ,"IssueYearStart":1982,"IssueYearEnd":0,"FirstDayOfIssue":" " ,"Perforation":"v10"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29" spans="1:38" x14ac:dyDescent="0.25">
      <c r="A129" s="34" t="s">
        <v>286</v>
      </c>
      <c r="B129" s="29" t="s">
        <v>156</v>
      </c>
      <c r="C129" s="30"/>
      <c r="D129" s="31"/>
      <c r="E129" s="32"/>
      <c r="F129" s="42"/>
      <c r="G129" s="38"/>
      <c r="H129" s="19" t="s">
        <v>1022</v>
      </c>
      <c r="I129" s="29">
        <v>1869</v>
      </c>
      <c r="J129" s="29">
        <v>1982</v>
      </c>
      <c r="K129" s="33"/>
      <c r="L129" s="34">
        <v>0.38</v>
      </c>
      <c r="M129" s="29">
        <v>0.15</v>
      </c>
      <c r="N129" s="28" t="str">
        <f t="shared" si="38"/>
        <v>,{"CollectableType":"HomeCollector.Models.StampBase, HomeCollector, Version=1.0.0.0, Culture=neutral, PublicKeyToken=null"</v>
      </c>
      <c r="O129" s="16" t="str">
        <f t="shared" si="17"/>
        <v xml:space="preserve">,"DisplayName":"Knoxville W. Fair" </v>
      </c>
      <c r="P129" s="16" t="str">
        <f t="shared" si="18"/>
        <v xml:space="preserve">,"Description":"" </v>
      </c>
      <c r="Q129" s="16" t="str">
        <f t="shared" si="19"/>
        <v xml:space="preserve">,"Country":"USA" </v>
      </c>
      <c r="R129" s="16" t="str">
        <f t="shared" si="20"/>
        <v xml:space="preserve">,"IsPostageStamp":true </v>
      </c>
      <c r="S129" s="16" t="str">
        <f t="shared" si="21"/>
        <v xml:space="preserve">,"ScottNumber":"2006" </v>
      </c>
      <c r="T129" s="16" t="str">
        <f t="shared" si="22"/>
        <v xml:space="preserve">,"AlternateId":"" </v>
      </c>
      <c r="U129" s="16" t="str">
        <f t="shared" si="23"/>
        <v>,"IssueYearStart":1982</v>
      </c>
      <c r="V129" s="16" t="str">
        <f t="shared" si="24"/>
        <v>,"IssueYearEnd":0</v>
      </c>
      <c r="W129" s="16" t="str">
        <f t="shared" si="25"/>
        <v xml:space="preserve">,"FirstDayOfIssue":" " </v>
      </c>
      <c r="X129" s="16" t="str">
        <f t="shared" si="16"/>
        <v xml:space="preserve">,"Perforation":"" </v>
      </c>
      <c r="Y129" s="16" t="str">
        <f t="shared" si="26"/>
        <v xml:space="preserve">,"IsWatermarked":false </v>
      </c>
      <c r="Z129" s="16" t="str">
        <f t="shared" si="27"/>
        <v xml:space="preserve">,"CatalogImageCode":"" </v>
      </c>
      <c r="AA129" s="16" t="str">
        <f t="shared" si="28"/>
        <v xml:space="preserve">,"Color":"" </v>
      </c>
      <c r="AB129" s="16" t="str">
        <f t="shared" si="29"/>
        <v xml:space="preserve">,"Denomination":"20" </v>
      </c>
      <c r="AD129" s="16" t="str">
        <f t="shared" si="30"/>
        <v/>
      </c>
      <c r="AE129" s="16" t="str">
        <f t="shared" si="31"/>
        <v>{"CollectableType":"HomeCollector.Models.StampBase, HomeCollector, Version=1.0.0.0, Culture=neutral, PublicKeyToken=null"</v>
      </c>
      <c r="AF129" s="16" t="str">
        <f t="shared" si="32"/>
        <v xml:space="preserve">,"ItemDetails":"" </v>
      </c>
      <c r="AG129" s="16" t="str">
        <f t="shared" si="33"/>
        <v xml:space="preserve">,"IsFavorite":false </v>
      </c>
      <c r="AH129" s="16" t="str">
        <f t="shared" si="34"/>
        <v xml:space="preserve">,"EstimatedValue":0 </v>
      </c>
      <c r="AI129" s="16" t="str">
        <f t="shared" si="35"/>
        <v xml:space="preserve">,"IsMintCondition":false </v>
      </c>
      <c r="AJ129" s="16" t="str">
        <f t="shared" si="36"/>
        <v xml:space="preserve">,"Condition":"UNDEFINED" </v>
      </c>
      <c r="AK129" s="16" t="str">
        <f xml:space="preserve"> IF($D129+$E129&gt;0,  CONCATENATE($AD129,$AE129,$AF129,$AG129,$AH129,$AI129,$AJ129) &amp; "} ]}","}")</f>
        <v>}</v>
      </c>
      <c r="AL129" s="16" t="str">
        <f t="shared" si="37"/>
        <v>,{"CollectableType":"HomeCollector.Models.StampBase, HomeCollector, Version=1.0.0.0, Culture=neutral, PublicKeyToken=null","DisplayName":"Knoxville W. Fair" ,"Description":"" ,"Country":"USA" ,"IsPostageStamp":true ,"ScottNumber":"2006" ,"AlternateId":"" ,"IssueYearStart":1982,"IssueYearEnd":0,"FirstDayOfIssue":" " ,"Perforation":"" ,"IsWatermarked":false ,"CatalogImageCode":"" ,"Color":"" ,"Denomination":"20" }</v>
      </c>
    </row>
    <row r="130" spans="1:38" x14ac:dyDescent="0.25">
      <c r="A130" s="17" t="s">
        <v>287</v>
      </c>
      <c r="B130" s="29" t="s">
        <v>156</v>
      </c>
      <c r="C130" s="19"/>
      <c r="D130" s="31"/>
      <c r="E130" s="32"/>
      <c r="F130" s="42"/>
      <c r="G130" s="38"/>
      <c r="H130" s="19" t="s">
        <v>1022</v>
      </c>
      <c r="I130" s="29">
        <v>1869</v>
      </c>
      <c r="J130" s="29">
        <v>1982</v>
      </c>
      <c r="K130" s="33"/>
      <c r="L130" s="34">
        <v>0.38</v>
      </c>
      <c r="M130" s="29">
        <v>0.15</v>
      </c>
      <c r="N130" s="28" t="str">
        <f t="shared" si="38"/>
        <v>,{"CollectableType":"HomeCollector.Models.StampBase, HomeCollector, Version=1.0.0.0, Culture=neutral, PublicKeyToken=null"</v>
      </c>
      <c r="O130" s="16" t="str">
        <f t="shared" si="17"/>
        <v xml:space="preserve">,"DisplayName":"Knoxville W. Fair" </v>
      </c>
      <c r="P130" s="16" t="str">
        <f t="shared" si="18"/>
        <v xml:space="preserve">,"Description":"" </v>
      </c>
      <c r="Q130" s="16" t="str">
        <f t="shared" si="19"/>
        <v xml:space="preserve">,"Country":"USA" </v>
      </c>
      <c r="R130" s="16" t="str">
        <f t="shared" si="20"/>
        <v xml:space="preserve">,"IsPostageStamp":true </v>
      </c>
      <c r="S130" s="16" t="str">
        <f t="shared" si="21"/>
        <v xml:space="preserve">,"ScottNumber":"2007" </v>
      </c>
      <c r="T130" s="16" t="str">
        <f t="shared" si="22"/>
        <v xml:space="preserve">,"AlternateId":"" </v>
      </c>
      <c r="U130" s="16" t="str">
        <f t="shared" si="23"/>
        <v>,"IssueYearStart":1982</v>
      </c>
      <c r="V130" s="16" t="str">
        <f t="shared" si="24"/>
        <v>,"IssueYearEnd":0</v>
      </c>
      <c r="W130" s="16" t="str">
        <f t="shared" si="25"/>
        <v xml:space="preserve">,"FirstDayOfIssue":" " </v>
      </c>
      <c r="X130" s="16" t="str">
        <f t="shared" si="16"/>
        <v xml:space="preserve">,"Perforation":"" </v>
      </c>
      <c r="Y130" s="16" t="str">
        <f t="shared" si="26"/>
        <v xml:space="preserve">,"IsWatermarked":false </v>
      </c>
      <c r="Z130" s="16" t="str">
        <f t="shared" si="27"/>
        <v xml:space="preserve">,"CatalogImageCode":"" </v>
      </c>
      <c r="AA130" s="16" t="str">
        <f t="shared" si="28"/>
        <v xml:space="preserve">,"Color":"" </v>
      </c>
      <c r="AB130" s="16" t="str">
        <f t="shared" si="29"/>
        <v xml:space="preserve">,"Denomination":"20" </v>
      </c>
      <c r="AD130" s="16" t="str">
        <f t="shared" si="30"/>
        <v/>
      </c>
      <c r="AE130" s="16" t="str">
        <f t="shared" si="31"/>
        <v>{"CollectableType":"HomeCollector.Models.StampBase, HomeCollector, Version=1.0.0.0, Culture=neutral, PublicKeyToken=null"</v>
      </c>
      <c r="AF130" s="16" t="str">
        <f t="shared" si="32"/>
        <v xml:space="preserve">,"ItemDetails":"" </v>
      </c>
      <c r="AG130" s="16" t="str">
        <f t="shared" si="33"/>
        <v xml:space="preserve">,"IsFavorite":false </v>
      </c>
      <c r="AH130" s="16" t="str">
        <f t="shared" si="34"/>
        <v xml:space="preserve">,"EstimatedValue":0 </v>
      </c>
      <c r="AI130" s="16" t="str">
        <f t="shared" si="35"/>
        <v xml:space="preserve">,"IsMintCondition":false </v>
      </c>
      <c r="AJ130" s="16" t="str">
        <f t="shared" si="36"/>
        <v xml:space="preserve">,"Condition":"UNDEFINED" </v>
      </c>
      <c r="AK130" s="16" t="str">
        <f xml:space="preserve"> IF($D130+$E130&gt;0,  CONCATENATE($AD130,$AE130,$AF130,$AG130,$AH130,$AI130,$AJ130) &amp; "} ]}","}")</f>
        <v>}</v>
      </c>
      <c r="AL130" s="16" t="str">
        <f t="shared" si="37"/>
        <v>,{"CollectableType":"HomeCollector.Models.StampBase, HomeCollector, Version=1.0.0.0, Culture=neutral, PublicKeyToken=null","DisplayName":"Knoxville W. Fair" ,"Description":"" ,"Country":"USA" ,"IsPostageStamp":true ,"ScottNumber":"2007" ,"AlternateId":"" ,"IssueYearStart":1982,"IssueYearEnd":0,"FirstDayOfIssue":" " ,"Perforation":"" ,"IsWatermarked":false ,"CatalogImageCode":"" ,"Color":"" ,"Denomination":"20" }</v>
      </c>
    </row>
    <row r="131" spans="1:38" x14ac:dyDescent="0.25">
      <c r="A131" s="17" t="s">
        <v>288</v>
      </c>
      <c r="B131" s="29" t="s">
        <v>156</v>
      </c>
      <c r="C131" s="30"/>
      <c r="D131" s="31"/>
      <c r="E131" s="32"/>
      <c r="F131" s="42"/>
      <c r="G131" s="30"/>
      <c r="H131" s="19" t="s">
        <v>1022</v>
      </c>
      <c r="I131" s="29">
        <v>1869</v>
      </c>
      <c r="J131" s="29">
        <v>1982</v>
      </c>
      <c r="K131" s="33"/>
      <c r="L131" s="34">
        <v>0.38</v>
      </c>
      <c r="M131" s="29">
        <v>0.15</v>
      </c>
      <c r="N131" s="28" t="str">
        <f t="shared" si="38"/>
        <v>,{"CollectableType":"HomeCollector.Models.StampBase, HomeCollector, Version=1.0.0.0, Culture=neutral, PublicKeyToken=null"</v>
      </c>
      <c r="O131" s="16" t="str">
        <f t="shared" si="17"/>
        <v xml:space="preserve">,"DisplayName":"Knoxville W. Fair" </v>
      </c>
      <c r="P131" s="16" t="str">
        <f t="shared" si="18"/>
        <v xml:space="preserve">,"Description":"" </v>
      </c>
      <c r="Q131" s="16" t="str">
        <f t="shared" si="19"/>
        <v xml:space="preserve">,"Country":"USA" </v>
      </c>
      <c r="R131" s="16" t="str">
        <f t="shared" si="20"/>
        <v xml:space="preserve">,"IsPostageStamp":true </v>
      </c>
      <c r="S131" s="16" t="str">
        <f t="shared" si="21"/>
        <v xml:space="preserve">,"ScottNumber":"2008" </v>
      </c>
      <c r="T131" s="16" t="str">
        <f t="shared" si="22"/>
        <v xml:space="preserve">,"AlternateId":"" </v>
      </c>
      <c r="U131" s="16" t="str">
        <f t="shared" si="23"/>
        <v>,"IssueYearStart":1982</v>
      </c>
      <c r="V131" s="16" t="str">
        <f t="shared" si="24"/>
        <v>,"IssueYearEnd":0</v>
      </c>
      <c r="W131" s="16" t="str">
        <f t="shared" si="25"/>
        <v xml:space="preserve">,"FirstDayOfIssue":" " </v>
      </c>
      <c r="X131" s="16" t="str">
        <f t="shared" si="16"/>
        <v xml:space="preserve">,"Perforation":"" </v>
      </c>
      <c r="Y131" s="16" t="str">
        <f t="shared" si="26"/>
        <v xml:space="preserve">,"IsWatermarked":false </v>
      </c>
      <c r="Z131" s="16" t="str">
        <f t="shared" si="27"/>
        <v xml:space="preserve">,"CatalogImageCode":"" </v>
      </c>
      <c r="AA131" s="16" t="str">
        <f t="shared" si="28"/>
        <v xml:space="preserve">,"Color":"" </v>
      </c>
      <c r="AB131" s="16" t="str">
        <f t="shared" si="29"/>
        <v xml:space="preserve">,"Denomination":"20" </v>
      </c>
      <c r="AD131" s="16" t="str">
        <f t="shared" si="30"/>
        <v/>
      </c>
      <c r="AE131" s="16" t="str">
        <f t="shared" si="31"/>
        <v>{"CollectableType":"HomeCollector.Models.StampBase, HomeCollector, Version=1.0.0.0, Culture=neutral, PublicKeyToken=null"</v>
      </c>
      <c r="AF131" s="16" t="str">
        <f t="shared" si="32"/>
        <v xml:space="preserve">,"ItemDetails":"" </v>
      </c>
      <c r="AG131" s="16" t="str">
        <f t="shared" si="33"/>
        <v xml:space="preserve">,"IsFavorite":false </v>
      </c>
      <c r="AH131" s="16" t="str">
        <f t="shared" si="34"/>
        <v xml:space="preserve">,"EstimatedValue":0 </v>
      </c>
      <c r="AI131" s="16" t="str">
        <f t="shared" si="35"/>
        <v xml:space="preserve">,"IsMintCondition":false </v>
      </c>
      <c r="AJ131" s="16" t="str">
        <f t="shared" si="36"/>
        <v xml:space="preserve">,"Condition":"UNDEFINED" </v>
      </c>
      <c r="AK131" s="16" t="str">
        <f xml:space="preserve"> IF($D131+$E131&gt;0,  CONCATENATE($AD131,$AE131,$AF131,$AG131,$AH131,$AI131,$AJ131) &amp; "} ]}","}")</f>
        <v>}</v>
      </c>
      <c r="AL131" s="16" t="str">
        <f t="shared" si="37"/>
        <v>,{"CollectableType":"HomeCollector.Models.StampBase, HomeCollector, Version=1.0.0.0, Culture=neutral, PublicKeyToken=null","DisplayName":"Knoxville W. Fair" ,"Description":"" ,"Country":"USA" ,"IsPostageStamp":true ,"ScottNumber":"2008" ,"AlternateId":"" ,"IssueYearStart":1982,"IssueYearEnd":0,"FirstDayOfIssue":" " ,"Perforation":"" ,"IsWatermarked":false ,"CatalogImageCode":"" ,"Color":"" ,"Denomination":"20" }</v>
      </c>
    </row>
    <row r="132" spans="1:38" x14ac:dyDescent="0.25">
      <c r="A132" s="17" t="s">
        <v>289</v>
      </c>
      <c r="B132" s="29" t="s">
        <v>156</v>
      </c>
      <c r="C132" s="30"/>
      <c r="D132" s="31"/>
      <c r="E132" s="32">
        <v>1</v>
      </c>
      <c r="F132" s="42"/>
      <c r="G132" s="30"/>
      <c r="H132" s="19" t="s">
        <v>1022</v>
      </c>
      <c r="I132" s="29">
        <v>1869</v>
      </c>
      <c r="J132" s="29">
        <v>1982</v>
      </c>
      <c r="K132" s="33"/>
      <c r="L132" s="34">
        <v>0.38</v>
      </c>
      <c r="M132" s="29">
        <v>0.15</v>
      </c>
      <c r="N132" s="28" t="str">
        <f t="shared" si="38"/>
        <v>,{"CollectableType":"HomeCollector.Models.StampBase, HomeCollector, Version=1.0.0.0, Culture=neutral, PublicKeyToken=null"</v>
      </c>
      <c r="O132" s="16" t="str">
        <f t="shared" si="17"/>
        <v xml:space="preserve">,"DisplayName":"Knoxville W. Fair" </v>
      </c>
      <c r="P132" s="16" t="str">
        <f t="shared" si="18"/>
        <v xml:space="preserve">,"Description":"" </v>
      </c>
      <c r="Q132" s="16" t="str">
        <f t="shared" si="19"/>
        <v xml:space="preserve">,"Country":"USA" </v>
      </c>
      <c r="R132" s="16" t="str">
        <f t="shared" si="20"/>
        <v xml:space="preserve">,"IsPostageStamp":true </v>
      </c>
      <c r="S132" s="16" t="str">
        <f t="shared" si="21"/>
        <v xml:space="preserve">,"ScottNumber":"2009" </v>
      </c>
      <c r="T132" s="16" t="str">
        <f t="shared" si="22"/>
        <v xml:space="preserve">,"AlternateId":"" </v>
      </c>
      <c r="U132" s="16" t="str">
        <f t="shared" si="23"/>
        <v>,"IssueYearStart":1982</v>
      </c>
      <c r="V132" s="16" t="str">
        <f t="shared" si="24"/>
        <v>,"IssueYearEnd":0</v>
      </c>
      <c r="W132" s="16" t="str">
        <f t="shared" si="25"/>
        <v xml:space="preserve">,"FirstDayOfIssue":" " </v>
      </c>
      <c r="X132" s="16" t="str">
        <f t="shared" ref="X132:X195" si="39">",""Perforation"":""" &amp; IF(ISBLANK($F132)=1,"",$F132) &amp; """ "</f>
        <v xml:space="preserve">,"Perforation":"" </v>
      </c>
      <c r="Y132" s="16" t="str">
        <f t="shared" si="26"/>
        <v xml:space="preserve">,"IsWatermarked":false </v>
      </c>
      <c r="Z132" s="16" t="str">
        <f t="shared" si="27"/>
        <v xml:space="preserve">,"CatalogImageCode":"" </v>
      </c>
      <c r="AA132" s="16" t="str">
        <f t="shared" si="28"/>
        <v xml:space="preserve">,"Color":"" </v>
      </c>
      <c r="AB132" s="16" t="str">
        <f t="shared" si="29"/>
        <v xml:space="preserve">,"Denomination":"20" </v>
      </c>
      <c r="AD132" s="16" t="str">
        <f t="shared" si="30"/>
        <v>,"ItemInstances":[</v>
      </c>
      <c r="AE132" s="16" t="str">
        <f t="shared" si="31"/>
        <v>{"CollectableType":"HomeCollector.Models.StampBase, HomeCollector, Version=1.0.0.0, Culture=neutral, PublicKeyToken=null"</v>
      </c>
      <c r="AF132" s="16" t="str">
        <f t="shared" si="32"/>
        <v xml:space="preserve">,"ItemDetails":"" </v>
      </c>
      <c r="AG132" s="16" t="str">
        <f t="shared" si="33"/>
        <v xml:space="preserve">,"IsFavorite":false </v>
      </c>
      <c r="AH132" s="16" t="str">
        <f t="shared" si="34"/>
        <v xml:space="preserve">,"EstimatedValue":0 </v>
      </c>
      <c r="AI132" s="16" t="str">
        <f t="shared" si="35"/>
        <v xml:space="preserve">,"IsMintCondition":false </v>
      </c>
      <c r="AJ132" s="16" t="str">
        <f t="shared" si="36"/>
        <v xml:space="preserve">,"Condition":"UNDEFINED" </v>
      </c>
      <c r="AK132" s="16" t="str">
        <f xml:space="preserve"> IF($D132+$E132&gt;0,  CONCATENATE($AD132,$AE132,$AF132,$AG132,$AH132,$AI132,$AJ132)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2" s="16" t="str">
        <f t="shared" si="37"/>
        <v>,{"CollectableType":"HomeCollector.Models.StampBase, HomeCollector, Version=1.0.0.0, Culture=neutral, PublicKeyToken=null","DisplayName":"Knoxville W. Fair" ,"Description":"" ,"Country":"USA" ,"IsPostageStamp":true ,"ScottNumber":"2009"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3" spans="1:38" x14ac:dyDescent="0.25">
      <c r="A133" s="17" t="s">
        <v>290</v>
      </c>
      <c r="B133" s="29" t="s">
        <v>156</v>
      </c>
      <c r="C133" s="30"/>
      <c r="D133" s="31">
        <v>1</v>
      </c>
      <c r="E133" s="32"/>
      <c r="F133" s="42"/>
      <c r="G133" s="30" t="s">
        <v>81</v>
      </c>
      <c r="H133" s="19" t="s">
        <v>1022</v>
      </c>
      <c r="I133" s="29">
        <v>1869</v>
      </c>
      <c r="J133" s="29">
        <v>1982</v>
      </c>
      <c r="K133" s="33"/>
      <c r="L133" s="34">
        <v>1.55</v>
      </c>
      <c r="M133" s="29">
        <v>0.85</v>
      </c>
      <c r="N133" s="28" t="str">
        <f t="shared" si="38"/>
        <v>,{"CollectableType":"HomeCollector.Models.StampBase, HomeCollector, Version=1.0.0.0, Culture=neutral, PublicKeyToken=null"</v>
      </c>
      <c r="O133" s="16" t="str">
        <f t="shared" ref="O133:O196" si="40">",""DisplayName"":""" &amp; $H133 &amp; """ "</f>
        <v xml:space="preserve">,"DisplayName":"Knoxville W. Fair" </v>
      </c>
      <c r="P133" s="16" t="str">
        <f t="shared" ref="P133:P196" si="41">",""Description"":""" &amp; IF(ISBLANK($G133),"",$G133) &amp; """ "</f>
        <v xml:space="preserve">,"Description":"block 4" </v>
      </c>
      <c r="Q133" s="16" t="str">
        <f t="shared" ref="Q133:Q196" si="42">",""Country"":""" &amp; $B$1 &amp; """ "</f>
        <v xml:space="preserve">,"Country":"USA" </v>
      </c>
      <c r="R133" s="16" t="str">
        <f t="shared" ref="R133:R196" si="43">",""IsPostageStamp"":" &amp; "true" &amp; " "</f>
        <v xml:space="preserve">,"IsPostageStamp":true </v>
      </c>
      <c r="S133" s="16" t="str">
        <f t="shared" ref="S133:S196" si="44">",""ScottNumber"":""" &amp; $A133 &amp; """ "</f>
        <v xml:space="preserve">,"ScottNumber":"2009a" </v>
      </c>
      <c r="T133" s="16" t="str">
        <f t="shared" ref="T133:T196" si="45">",""AlternateId"":""" &amp; "" &amp; """ "</f>
        <v xml:space="preserve">,"AlternateId":"" </v>
      </c>
      <c r="U133" s="16" t="str">
        <f t="shared" ref="U133:U196" si="46">",""IssueYearStart"":" &amp; TEXT(IF(ISNUMBER($J133)=0,0,$J133),"0")</f>
        <v>,"IssueYearStart":1982</v>
      </c>
      <c r="V133" s="16" t="str">
        <f t="shared" ref="V133:V196" si="47">",""IssueYearEnd"":" &amp; TEXT(IF(ISNUMBER($K133)=0,0,$K133),"0")</f>
        <v>,"IssueYearEnd":0</v>
      </c>
      <c r="W133" s="16" t="str">
        <f t="shared" ref="W133:W196" si="48">",""FirstDayOfIssue"":""" &amp; " " &amp; """ "</f>
        <v xml:space="preserve">,"FirstDayOfIssue":" " </v>
      </c>
      <c r="X133" s="16" t="str">
        <f t="shared" si="39"/>
        <v xml:space="preserve">,"Perforation":"" </v>
      </c>
      <c r="Y133" s="16" t="str">
        <f t="shared" ref="Y133:Y196" si="49">",""IsWatermarked"":" &amp; IF(ISNUMBER(FIND("mk",$G150)) =1,"true","false") &amp; " "</f>
        <v xml:space="preserve">,"IsWatermarked":false </v>
      </c>
      <c r="Z133" s="16" t="str">
        <f t="shared" ref="Z133:Z196" si="50">",""CatalogImageCode"":""" &amp; "" &amp; """ "</f>
        <v xml:space="preserve">,"CatalogImageCode":"" </v>
      </c>
      <c r="AA133" s="16" t="str">
        <f t="shared" ref="AA133:AA196" si="51">",""Color"":""" &amp; IF(ISBLANK($C133)=1,"",$C133) &amp; """ "</f>
        <v xml:space="preserve">,"Color":"" </v>
      </c>
      <c r="AB133" s="16" t="str">
        <f t="shared" ref="AB133:AB196" si="52">",""Denomination"":""" &amp; IF(ISNUMBER($B133),TEXT($B133,"0"),$B133) &amp; """ "</f>
        <v xml:space="preserve">,"Denomination":"20" </v>
      </c>
      <c r="AD133" s="16" t="str">
        <f t="shared" ref="AD133:AD196" si="53" xml:space="preserve"> IF($D133 + $E133 &gt; 0,",""ItemInstances"":[","")</f>
        <v>,"ItemInstances":[</v>
      </c>
      <c r="AE133" s="16" t="str">
        <f t="shared" ref="AE133:AE196" si="5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33" s="16" t="str">
        <f t="shared" ref="AF133:AF196" si="55">",""ItemDetails"":""" &amp; IF(ISBLANK($G133)=1,"",$G133) &amp; """ "</f>
        <v xml:space="preserve">,"ItemDetails":"block 4" </v>
      </c>
      <c r="AG133" s="16" t="str">
        <f t="shared" ref="AG133:AG196" si="56">",""IsFavorite"":" &amp; "false" &amp; " "</f>
        <v xml:space="preserve">,"IsFavorite":false </v>
      </c>
      <c r="AH133" s="16" t="str">
        <f t="shared" ref="AH133:AH196" si="57">",""EstimatedValue"":" &amp; "0" &amp; " "</f>
        <v xml:space="preserve">,"EstimatedValue":0 </v>
      </c>
      <c r="AI133" s="16" t="str">
        <f t="shared" ref="AI133:AI196" si="58">",""IsMintCondition"":" &amp; IF($D133&gt;0,"true","false") &amp; " "</f>
        <v xml:space="preserve">,"IsMintCondition":true </v>
      </c>
      <c r="AJ133" s="16" t="str">
        <f t="shared" ref="AJ133:AJ196" si="59">",""Condition"":" &amp; """UNDEFINED""" &amp; " "</f>
        <v xml:space="preserve">,"Condition":"UNDEFINED" </v>
      </c>
      <c r="AK133" s="16" t="str">
        <f xml:space="preserve"> IF($D133+$E133&gt;0,  CONCATENATE($AD133,$AE133,$AF133,$AG133,$AH133,$AI133,$AJ133)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133" s="16" t="str">
        <f t="shared" ref="AL133:AL196" si="60">CONCATENATE( $N133, $O133, $P133,$Q133,$R133,$S133,$T133,$U133,$V133,$W133,$X133, $Y133,$Z133,$AA133, $AB133) &amp; $AK133</f>
        <v>,{"CollectableType":"HomeCollector.Models.StampBase, HomeCollector, Version=1.0.0.0, Culture=neutral, PublicKeyToken=null","DisplayName":"Knoxville W. Fair" ,"Description":"block 4" ,"Country":"USA" ,"IsPostageStamp":true ,"ScottNumber":"2009a"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134" spans="1:38" x14ac:dyDescent="0.25">
      <c r="A134" s="17" t="s">
        <v>291</v>
      </c>
      <c r="B134" s="29" t="s">
        <v>156</v>
      </c>
      <c r="C134" s="19"/>
      <c r="D134" s="31"/>
      <c r="E134" s="32">
        <v>2</v>
      </c>
      <c r="F134" s="42"/>
      <c r="G134" s="38"/>
      <c r="H134" s="19" t="s">
        <v>1023</v>
      </c>
      <c r="I134" s="29">
        <v>1875</v>
      </c>
      <c r="J134" s="29">
        <v>1982</v>
      </c>
      <c r="K134" s="33"/>
      <c r="L134" s="34">
        <v>0.38</v>
      </c>
      <c r="M134" s="29">
        <v>0.15</v>
      </c>
      <c r="N134" s="28" t="str">
        <f t="shared" ref="N134:N197" si="6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34" s="16" t="str">
        <f t="shared" si="40"/>
        <v xml:space="preserve">,"DisplayName":"Alger" </v>
      </c>
      <c r="P134" s="16" t="str">
        <f t="shared" si="41"/>
        <v xml:space="preserve">,"Description":"" </v>
      </c>
      <c r="Q134" s="16" t="str">
        <f t="shared" si="42"/>
        <v xml:space="preserve">,"Country":"USA" </v>
      </c>
      <c r="R134" s="16" t="str">
        <f t="shared" si="43"/>
        <v xml:space="preserve">,"IsPostageStamp":true </v>
      </c>
      <c r="S134" s="16" t="str">
        <f t="shared" si="44"/>
        <v xml:space="preserve">,"ScottNumber":"2010" </v>
      </c>
      <c r="T134" s="16" t="str">
        <f t="shared" si="45"/>
        <v xml:space="preserve">,"AlternateId":"" </v>
      </c>
      <c r="U134" s="16" t="str">
        <f t="shared" si="46"/>
        <v>,"IssueYearStart":1982</v>
      </c>
      <c r="V134" s="16" t="str">
        <f t="shared" si="47"/>
        <v>,"IssueYearEnd":0</v>
      </c>
      <c r="W134" s="16" t="str">
        <f t="shared" si="48"/>
        <v xml:space="preserve">,"FirstDayOfIssue":" " </v>
      </c>
      <c r="X134" s="16" t="str">
        <f t="shared" si="39"/>
        <v xml:space="preserve">,"Perforation":"" </v>
      </c>
      <c r="Y134" s="16" t="str">
        <f t="shared" si="49"/>
        <v xml:space="preserve">,"IsWatermarked":false </v>
      </c>
      <c r="Z134" s="16" t="str">
        <f t="shared" si="50"/>
        <v xml:space="preserve">,"CatalogImageCode":"" </v>
      </c>
      <c r="AA134" s="16" t="str">
        <f t="shared" si="51"/>
        <v xml:space="preserve">,"Color":"" </v>
      </c>
      <c r="AB134" s="16" t="str">
        <f t="shared" si="52"/>
        <v xml:space="preserve">,"Denomination":"20" </v>
      </c>
      <c r="AD134" s="16" t="str">
        <f t="shared" si="53"/>
        <v>,"ItemInstances":[</v>
      </c>
      <c r="AE134" s="16" t="str">
        <f t="shared" si="54"/>
        <v>{"CollectableType":"HomeCollector.Models.StampBase, HomeCollector, Version=1.0.0.0, Culture=neutral, PublicKeyToken=null"</v>
      </c>
      <c r="AF134" s="16" t="str">
        <f t="shared" si="55"/>
        <v xml:space="preserve">,"ItemDetails":"" </v>
      </c>
      <c r="AG134" s="16" t="str">
        <f t="shared" si="56"/>
        <v xml:space="preserve">,"IsFavorite":false </v>
      </c>
      <c r="AH134" s="16" t="str">
        <f t="shared" si="57"/>
        <v xml:space="preserve">,"EstimatedValue":0 </v>
      </c>
      <c r="AI134" s="16" t="str">
        <f t="shared" si="58"/>
        <v xml:space="preserve">,"IsMintCondition":false </v>
      </c>
      <c r="AJ134" s="16" t="str">
        <f t="shared" si="59"/>
        <v xml:space="preserve">,"Condition":"UNDEFINED" </v>
      </c>
      <c r="AK134" s="16" t="str">
        <f xml:space="preserve"> IF($D134+$E134&gt;0,  CONCATENATE($AD134,$AE134,$AF134,$AG134,$AH134,$AI134,$AJ134)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4" s="16" t="str">
        <f t="shared" si="60"/>
        <v>,{"CollectableType":"HomeCollector.Models.StampBase, HomeCollector, Version=1.0.0.0, Culture=neutral, PublicKeyToken=null","DisplayName":"Alger" ,"Description":"" ,"Country":"USA" ,"IsPostageStamp":true ,"ScottNumber":"2010"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5" spans="1:38" x14ac:dyDescent="0.25">
      <c r="A135" s="17" t="s">
        <v>292</v>
      </c>
      <c r="B135" s="29" t="s">
        <v>156</v>
      </c>
      <c r="C135" s="19"/>
      <c r="D135" s="31"/>
      <c r="E135" s="32">
        <v>2</v>
      </c>
      <c r="F135" s="42"/>
      <c r="G135" s="38"/>
      <c r="H135" s="19" t="s">
        <v>1024</v>
      </c>
      <c r="I135" s="29">
        <v>1875</v>
      </c>
      <c r="J135" s="29">
        <v>1982</v>
      </c>
      <c r="K135" s="33"/>
      <c r="L135" s="34">
        <v>0.38</v>
      </c>
      <c r="M135" s="29">
        <v>0.15</v>
      </c>
      <c r="N135" s="28" t="str">
        <f t="shared" si="61"/>
        <v>,{"CollectableType":"HomeCollector.Models.StampBase, HomeCollector, Version=1.0.0.0, Culture=neutral, PublicKeyToken=null"</v>
      </c>
      <c r="O135" s="16" t="str">
        <f t="shared" si="40"/>
        <v xml:space="preserve">,"DisplayName":"Aging" </v>
      </c>
      <c r="P135" s="16" t="str">
        <f t="shared" si="41"/>
        <v xml:space="preserve">,"Description":"" </v>
      </c>
      <c r="Q135" s="16" t="str">
        <f t="shared" si="42"/>
        <v xml:space="preserve">,"Country":"USA" </v>
      </c>
      <c r="R135" s="16" t="str">
        <f t="shared" si="43"/>
        <v xml:space="preserve">,"IsPostageStamp":true </v>
      </c>
      <c r="S135" s="16" t="str">
        <f t="shared" si="44"/>
        <v xml:space="preserve">,"ScottNumber":"2011" </v>
      </c>
      <c r="T135" s="16" t="str">
        <f t="shared" si="45"/>
        <v xml:space="preserve">,"AlternateId":"" </v>
      </c>
      <c r="U135" s="16" t="str">
        <f t="shared" si="46"/>
        <v>,"IssueYearStart":1982</v>
      </c>
      <c r="V135" s="16" t="str">
        <f t="shared" si="47"/>
        <v>,"IssueYearEnd":0</v>
      </c>
      <c r="W135" s="16" t="str">
        <f t="shared" si="48"/>
        <v xml:space="preserve">,"FirstDayOfIssue":" " </v>
      </c>
      <c r="X135" s="16" t="str">
        <f t="shared" si="39"/>
        <v xml:space="preserve">,"Perforation":"" </v>
      </c>
      <c r="Y135" s="16" t="str">
        <f t="shared" si="49"/>
        <v xml:space="preserve">,"IsWatermarked":false </v>
      </c>
      <c r="Z135" s="16" t="str">
        <f t="shared" si="50"/>
        <v xml:space="preserve">,"CatalogImageCode":"" </v>
      </c>
      <c r="AA135" s="16" t="str">
        <f t="shared" si="51"/>
        <v xml:space="preserve">,"Color":"" </v>
      </c>
      <c r="AB135" s="16" t="str">
        <f t="shared" si="52"/>
        <v xml:space="preserve">,"Denomination":"20" </v>
      </c>
      <c r="AD135" s="16" t="str">
        <f t="shared" si="53"/>
        <v>,"ItemInstances":[</v>
      </c>
      <c r="AE135" s="16" t="str">
        <f t="shared" si="54"/>
        <v>{"CollectableType":"HomeCollector.Models.StampBase, HomeCollector, Version=1.0.0.0, Culture=neutral, PublicKeyToken=null"</v>
      </c>
      <c r="AF135" s="16" t="str">
        <f t="shared" si="55"/>
        <v xml:space="preserve">,"ItemDetails":"" </v>
      </c>
      <c r="AG135" s="16" t="str">
        <f t="shared" si="56"/>
        <v xml:space="preserve">,"IsFavorite":false </v>
      </c>
      <c r="AH135" s="16" t="str">
        <f t="shared" si="57"/>
        <v xml:space="preserve">,"EstimatedValue":0 </v>
      </c>
      <c r="AI135" s="16" t="str">
        <f t="shared" si="58"/>
        <v xml:space="preserve">,"IsMintCondition":false </v>
      </c>
      <c r="AJ135" s="16" t="str">
        <f t="shared" si="59"/>
        <v xml:space="preserve">,"Condition":"UNDEFINED" </v>
      </c>
      <c r="AK135" s="16" t="str">
        <f xml:space="preserve"> IF($D135+$E135&gt;0,  CONCATENATE($AD135,$AE135,$AF135,$AG135,$AH135,$AI135,$AJ135)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5" s="16" t="str">
        <f t="shared" si="60"/>
        <v>,{"CollectableType":"HomeCollector.Models.StampBase, HomeCollector, Version=1.0.0.0, Culture=neutral, PublicKeyToken=null","DisplayName":"Aging" ,"Description":"" ,"Country":"USA" ,"IsPostageStamp":true ,"ScottNumber":"2011"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6" spans="1:38" x14ac:dyDescent="0.25">
      <c r="A136" s="17" t="s">
        <v>293</v>
      </c>
      <c r="B136" s="29" t="s">
        <v>156</v>
      </c>
      <c r="C136" s="19"/>
      <c r="D136" s="31"/>
      <c r="E136" s="32">
        <v>2</v>
      </c>
      <c r="F136" s="42"/>
      <c r="G136" s="38"/>
      <c r="H136" s="19" t="s">
        <v>1025</v>
      </c>
      <c r="I136" s="29">
        <v>1875</v>
      </c>
      <c r="J136" s="29">
        <v>1982</v>
      </c>
      <c r="K136" s="33"/>
      <c r="L136" s="34">
        <v>0.38</v>
      </c>
      <c r="M136" s="29">
        <v>0.15</v>
      </c>
      <c r="N136" s="28" t="str">
        <f t="shared" si="61"/>
        <v>,{"CollectableType":"HomeCollector.Models.StampBase, HomeCollector, Version=1.0.0.0, Culture=neutral, PublicKeyToken=null"</v>
      </c>
      <c r="O136" s="16" t="str">
        <f t="shared" si="40"/>
        <v xml:space="preserve">,"DisplayName":"Barrymores" </v>
      </c>
      <c r="P136" s="16" t="str">
        <f t="shared" si="41"/>
        <v xml:space="preserve">,"Description":"" </v>
      </c>
      <c r="Q136" s="16" t="str">
        <f t="shared" si="42"/>
        <v xml:space="preserve">,"Country":"USA" </v>
      </c>
      <c r="R136" s="16" t="str">
        <f t="shared" si="43"/>
        <v xml:space="preserve">,"IsPostageStamp":true </v>
      </c>
      <c r="S136" s="16" t="str">
        <f t="shared" si="44"/>
        <v xml:space="preserve">,"ScottNumber":"2012" </v>
      </c>
      <c r="T136" s="16" t="str">
        <f t="shared" si="45"/>
        <v xml:space="preserve">,"AlternateId":"" </v>
      </c>
      <c r="U136" s="16" t="str">
        <f t="shared" si="46"/>
        <v>,"IssueYearStart":1982</v>
      </c>
      <c r="V136" s="16" t="str">
        <f t="shared" si="47"/>
        <v>,"IssueYearEnd":0</v>
      </c>
      <c r="W136" s="16" t="str">
        <f t="shared" si="48"/>
        <v xml:space="preserve">,"FirstDayOfIssue":" " </v>
      </c>
      <c r="X136" s="16" t="str">
        <f t="shared" si="39"/>
        <v xml:space="preserve">,"Perforation":"" </v>
      </c>
      <c r="Y136" s="16" t="str">
        <f t="shared" si="49"/>
        <v xml:space="preserve">,"IsWatermarked":false </v>
      </c>
      <c r="Z136" s="16" t="str">
        <f t="shared" si="50"/>
        <v xml:space="preserve">,"CatalogImageCode":"" </v>
      </c>
      <c r="AA136" s="16" t="str">
        <f t="shared" si="51"/>
        <v xml:space="preserve">,"Color":"" </v>
      </c>
      <c r="AB136" s="16" t="str">
        <f t="shared" si="52"/>
        <v xml:space="preserve">,"Denomination":"20" </v>
      </c>
      <c r="AD136" s="16" t="str">
        <f t="shared" si="53"/>
        <v>,"ItemInstances":[</v>
      </c>
      <c r="AE136" s="16" t="str">
        <f t="shared" si="54"/>
        <v>{"CollectableType":"HomeCollector.Models.StampBase, HomeCollector, Version=1.0.0.0, Culture=neutral, PublicKeyToken=null"</v>
      </c>
      <c r="AF136" s="16" t="str">
        <f t="shared" si="55"/>
        <v xml:space="preserve">,"ItemDetails":"" </v>
      </c>
      <c r="AG136" s="16" t="str">
        <f t="shared" si="56"/>
        <v xml:space="preserve">,"IsFavorite":false </v>
      </c>
      <c r="AH136" s="16" t="str">
        <f t="shared" si="57"/>
        <v xml:space="preserve">,"EstimatedValue":0 </v>
      </c>
      <c r="AI136" s="16" t="str">
        <f t="shared" si="58"/>
        <v xml:space="preserve">,"IsMintCondition":false </v>
      </c>
      <c r="AJ136" s="16" t="str">
        <f t="shared" si="59"/>
        <v xml:space="preserve">,"Condition":"UNDEFINED" </v>
      </c>
      <c r="AK136" s="16" t="str">
        <f xml:space="preserve"> IF($D136+$E136&gt;0,  CONCATENATE($AD136,$AE136,$AF136,$AG136,$AH136,$AI136,$AJ136)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6" s="16" t="str">
        <f t="shared" si="60"/>
        <v>,{"CollectableType":"HomeCollector.Models.StampBase, HomeCollector, Version=1.0.0.0, Culture=neutral, PublicKeyToken=null","DisplayName":"Barrymores" ,"Description":"" ,"Country":"USA" ,"IsPostageStamp":true ,"ScottNumber":"2012"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7" spans="1:38" x14ac:dyDescent="0.25">
      <c r="A137" s="17" t="s">
        <v>294</v>
      </c>
      <c r="B137" s="29" t="s">
        <v>156</v>
      </c>
      <c r="C137" s="19"/>
      <c r="D137" s="31"/>
      <c r="E137" s="32">
        <v>2</v>
      </c>
      <c r="F137" s="42"/>
      <c r="G137" s="38"/>
      <c r="H137" s="19" t="s">
        <v>1026</v>
      </c>
      <c r="I137" s="29">
        <v>1875</v>
      </c>
      <c r="J137" s="29">
        <v>1982</v>
      </c>
      <c r="K137" s="33"/>
      <c r="L137" s="34">
        <v>0.38</v>
      </c>
      <c r="M137" s="29">
        <v>0.15</v>
      </c>
      <c r="N137" s="28" t="str">
        <f t="shared" si="61"/>
        <v>,{"CollectableType":"HomeCollector.Models.StampBase, HomeCollector, Version=1.0.0.0, Culture=neutral, PublicKeyToken=null"</v>
      </c>
      <c r="O137" s="16" t="str">
        <f t="shared" si="40"/>
        <v xml:space="preserve">,"DisplayName":"Walker" </v>
      </c>
      <c r="P137" s="16" t="str">
        <f t="shared" si="41"/>
        <v xml:space="preserve">,"Description":"" </v>
      </c>
      <c r="Q137" s="16" t="str">
        <f t="shared" si="42"/>
        <v xml:space="preserve">,"Country":"USA" </v>
      </c>
      <c r="R137" s="16" t="str">
        <f t="shared" si="43"/>
        <v xml:space="preserve">,"IsPostageStamp":true </v>
      </c>
      <c r="S137" s="16" t="str">
        <f t="shared" si="44"/>
        <v xml:space="preserve">,"ScottNumber":"2013" </v>
      </c>
      <c r="T137" s="16" t="str">
        <f t="shared" si="45"/>
        <v xml:space="preserve">,"AlternateId":"" </v>
      </c>
      <c r="U137" s="16" t="str">
        <f t="shared" si="46"/>
        <v>,"IssueYearStart":1982</v>
      </c>
      <c r="V137" s="16" t="str">
        <f t="shared" si="47"/>
        <v>,"IssueYearEnd":0</v>
      </c>
      <c r="W137" s="16" t="str">
        <f t="shared" si="48"/>
        <v xml:space="preserve">,"FirstDayOfIssue":" " </v>
      </c>
      <c r="X137" s="16" t="str">
        <f t="shared" si="39"/>
        <v xml:space="preserve">,"Perforation":"" </v>
      </c>
      <c r="Y137" s="16" t="str">
        <f t="shared" si="49"/>
        <v xml:space="preserve">,"IsWatermarked":false </v>
      </c>
      <c r="Z137" s="16" t="str">
        <f t="shared" si="50"/>
        <v xml:space="preserve">,"CatalogImageCode":"" </v>
      </c>
      <c r="AA137" s="16" t="str">
        <f t="shared" si="51"/>
        <v xml:space="preserve">,"Color":"" </v>
      </c>
      <c r="AB137" s="16" t="str">
        <f t="shared" si="52"/>
        <v xml:space="preserve">,"Denomination":"20" </v>
      </c>
      <c r="AD137" s="16" t="str">
        <f t="shared" si="53"/>
        <v>,"ItemInstances":[</v>
      </c>
      <c r="AE137" s="16" t="str">
        <f t="shared" si="54"/>
        <v>{"CollectableType":"HomeCollector.Models.StampBase, HomeCollector, Version=1.0.0.0, Culture=neutral, PublicKeyToken=null"</v>
      </c>
      <c r="AF137" s="16" t="str">
        <f t="shared" si="55"/>
        <v xml:space="preserve">,"ItemDetails":"" </v>
      </c>
      <c r="AG137" s="16" t="str">
        <f t="shared" si="56"/>
        <v xml:space="preserve">,"IsFavorite":false </v>
      </c>
      <c r="AH137" s="16" t="str">
        <f t="shared" si="57"/>
        <v xml:space="preserve">,"EstimatedValue":0 </v>
      </c>
      <c r="AI137" s="16" t="str">
        <f t="shared" si="58"/>
        <v xml:space="preserve">,"IsMintCondition":false </v>
      </c>
      <c r="AJ137" s="16" t="str">
        <f t="shared" si="59"/>
        <v xml:space="preserve">,"Condition":"UNDEFINED" </v>
      </c>
      <c r="AK137" s="16" t="str">
        <f xml:space="preserve"> IF($D137+$E137&gt;0,  CONCATENATE($AD137,$AE137,$AF137,$AG137,$AH137,$AI137,$AJ137)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37" s="16" t="str">
        <f t="shared" si="60"/>
        <v>,{"CollectableType":"HomeCollector.Models.StampBase, HomeCollector, Version=1.0.0.0, Culture=neutral, PublicKeyToken=null","DisplayName":"Walker" ,"Description":"" ,"Country":"USA" ,"IsPostageStamp":true ,"ScottNumber":"2013"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38" spans="1:38" x14ac:dyDescent="0.25">
      <c r="A138" s="17" t="s">
        <v>295</v>
      </c>
      <c r="B138" s="29" t="s">
        <v>156</v>
      </c>
      <c r="C138" s="19"/>
      <c r="D138" s="31">
        <v>1</v>
      </c>
      <c r="E138" s="32">
        <v>1</v>
      </c>
      <c r="F138" s="42"/>
      <c r="G138" s="38"/>
      <c r="H138" s="19" t="s">
        <v>1027</v>
      </c>
      <c r="I138" s="29">
        <v>1875</v>
      </c>
      <c r="J138" s="29">
        <v>1982</v>
      </c>
      <c r="K138" s="33"/>
      <c r="L138" s="34">
        <v>0.38</v>
      </c>
      <c r="M138" s="29">
        <v>0.15</v>
      </c>
      <c r="N138" s="28" t="str">
        <f t="shared" si="61"/>
        <v>,{"CollectableType":"HomeCollector.Models.StampBase, HomeCollector, Version=1.0.0.0, Culture=neutral, PublicKeyToken=null"</v>
      </c>
      <c r="O138" s="16" t="str">
        <f t="shared" si="40"/>
        <v xml:space="preserve">,"DisplayName":"Int Peace Garden" </v>
      </c>
      <c r="P138" s="16" t="str">
        <f t="shared" si="41"/>
        <v xml:space="preserve">,"Description":"" </v>
      </c>
      <c r="Q138" s="16" t="str">
        <f t="shared" si="42"/>
        <v xml:space="preserve">,"Country":"USA" </v>
      </c>
      <c r="R138" s="16" t="str">
        <f t="shared" si="43"/>
        <v xml:space="preserve">,"IsPostageStamp":true </v>
      </c>
      <c r="S138" s="16" t="str">
        <f t="shared" si="44"/>
        <v xml:space="preserve">,"ScottNumber":"2014" </v>
      </c>
      <c r="T138" s="16" t="str">
        <f t="shared" si="45"/>
        <v xml:space="preserve">,"AlternateId":"" </v>
      </c>
      <c r="U138" s="16" t="str">
        <f t="shared" si="46"/>
        <v>,"IssueYearStart":1982</v>
      </c>
      <c r="V138" s="16" t="str">
        <f t="shared" si="47"/>
        <v>,"IssueYearEnd":0</v>
      </c>
      <c r="W138" s="16" t="str">
        <f t="shared" si="48"/>
        <v xml:space="preserve">,"FirstDayOfIssue":" " </v>
      </c>
      <c r="X138" s="16" t="str">
        <f t="shared" si="39"/>
        <v xml:space="preserve">,"Perforation":"" </v>
      </c>
      <c r="Y138" s="16" t="str">
        <f t="shared" si="49"/>
        <v xml:space="preserve">,"IsWatermarked":false </v>
      </c>
      <c r="Z138" s="16" t="str">
        <f t="shared" si="50"/>
        <v xml:space="preserve">,"CatalogImageCode":"" </v>
      </c>
      <c r="AA138" s="16" t="str">
        <f t="shared" si="51"/>
        <v xml:space="preserve">,"Color":"" </v>
      </c>
      <c r="AB138" s="16" t="str">
        <f t="shared" si="52"/>
        <v xml:space="preserve">,"Denomination":"20" </v>
      </c>
      <c r="AD138" s="16" t="str">
        <f t="shared" si="53"/>
        <v>,"ItemInstances":[</v>
      </c>
      <c r="AE138" s="16" t="str">
        <f t="shared" si="54"/>
        <v>{"CollectableType":"HomeCollector.Models.StampBase, HomeCollector, Version=1.0.0.0, Culture=neutral, PublicKeyToken=null"</v>
      </c>
      <c r="AF138" s="16" t="str">
        <f t="shared" si="55"/>
        <v xml:space="preserve">,"ItemDetails":"" </v>
      </c>
      <c r="AG138" s="16" t="str">
        <f t="shared" si="56"/>
        <v xml:space="preserve">,"IsFavorite":false </v>
      </c>
      <c r="AH138" s="16" t="str">
        <f t="shared" si="57"/>
        <v xml:space="preserve">,"EstimatedValue":0 </v>
      </c>
      <c r="AI138" s="16" t="str">
        <f t="shared" si="58"/>
        <v xml:space="preserve">,"IsMintCondition":true </v>
      </c>
      <c r="AJ138" s="16" t="str">
        <f t="shared" si="59"/>
        <v xml:space="preserve">,"Condition":"UNDEFINED" </v>
      </c>
      <c r="AK138" s="16" t="str">
        <f xml:space="preserve"> IF($D138+$E138&gt;0,  CONCATENATE($AD138,$AE138,$AF138,$AG138,$AH138,$AI138,$AJ138)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8" s="16" t="str">
        <f t="shared" si="60"/>
        <v>,{"CollectableType":"HomeCollector.Models.StampBase, HomeCollector, Version=1.0.0.0, Culture=neutral, PublicKeyToken=null","DisplayName":"Int Peace Garden" ,"Description":"" ,"Country":"USA" ,"IsPostageStamp":true ,"ScottNumber":"2014"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39" spans="1:38" x14ac:dyDescent="0.25">
      <c r="A139" s="17" t="s">
        <v>296</v>
      </c>
      <c r="B139" s="29" t="s">
        <v>156</v>
      </c>
      <c r="C139" s="19"/>
      <c r="D139" s="31">
        <v>1</v>
      </c>
      <c r="E139" s="32">
        <v>1</v>
      </c>
      <c r="F139" s="42"/>
      <c r="G139" s="38"/>
      <c r="H139" s="19" t="s">
        <v>1028</v>
      </c>
      <c r="I139" s="29">
        <v>1875</v>
      </c>
      <c r="J139" s="29">
        <v>1982</v>
      </c>
      <c r="K139" s="33"/>
      <c r="L139" s="34">
        <v>0.38</v>
      </c>
      <c r="M139" s="29">
        <v>0.15</v>
      </c>
      <c r="N139" s="28" t="str">
        <f t="shared" si="61"/>
        <v>,{"CollectableType":"HomeCollector.Models.StampBase, HomeCollector, Version=1.0.0.0, Culture=neutral, PublicKeyToken=null"</v>
      </c>
      <c r="O139" s="16" t="str">
        <f t="shared" si="40"/>
        <v xml:space="preserve">,"DisplayName":"Libraries" </v>
      </c>
      <c r="P139" s="16" t="str">
        <f t="shared" si="41"/>
        <v xml:space="preserve">,"Description":"" </v>
      </c>
      <c r="Q139" s="16" t="str">
        <f t="shared" si="42"/>
        <v xml:space="preserve">,"Country":"USA" </v>
      </c>
      <c r="R139" s="16" t="str">
        <f t="shared" si="43"/>
        <v xml:space="preserve">,"IsPostageStamp":true </v>
      </c>
      <c r="S139" s="16" t="str">
        <f t="shared" si="44"/>
        <v xml:space="preserve">,"ScottNumber":"2015" </v>
      </c>
      <c r="T139" s="16" t="str">
        <f t="shared" si="45"/>
        <v xml:space="preserve">,"AlternateId":"" </v>
      </c>
      <c r="U139" s="16" t="str">
        <f t="shared" si="46"/>
        <v>,"IssueYearStart":1982</v>
      </c>
      <c r="V139" s="16" t="str">
        <f t="shared" si="47"/>
        <v>,"IssueYearEnd":0</v>
      </c>
      <c r="W139" s="16" t="str">
        <f t="shared" si="48"/>
        <v xml:space="preserve">,"FirstDayOfIssue":" " </v>
      </c>
      <c r="X139" s="16" t="str">
        <f t="shared" si="39"/>
        <v xml:space="preserve">,"Perforation":"" </v>
      </c>
      <c r="Y139" s="16" t="str">
        <f t="shared" si="49"/>
        <v xml:space="preserve">,"IsWatermarked":false </v>
      </c>
      <c r="Z139" s="16" t="str">
        <f t="shared" si="50"/>
        <v xml:space="preserve">,"CatalogImageCode":"" </v>
      </c>
      <c r="AA139" s="16" t="str">
        <f t="shared" si="51"/>
        <v xml:space="preserve">,"Color":"" </v>
      </c>
      <c r="AB139" s="16" t="str">
        <f t="shared" si="52"/>
        <v xml:space="preserve">,"Denomination":"20" </v>
      </c>
      <c r="AD139" s="16" t="str">
        <f t="shared" si="53"/>
        <v>,"ItemInstances":[</v>
      </c>
      <c r="AE139" s="16" t="str">
        <f t="shared" si="54"/>
        <v>{"CollectableType":"HomeCollector.Models.StampBase, HomeCollector, Version=1.0.0.0, Culture=neutral, PublicKeyToken=null"</v>
      </c>
      <c r="AF139" s="16" t="str">
        <f t="shared" si="55"/>
        <v xml:space="preserve">,"ItemDetails":"" </v>
      </c>
      <c r="AG139" s="16" t="str">
        <f t="shared" si="56"/>
        <v xml:space="preserve">,"IsFavorite":false </v>
      </c>
      <c r="AH139" s="16" t="str">
        <f t="shared" si="57"/>
        <v xml:space="preserve">,"EstimatedValue":0 </v>
      </c>
      <c r="AI139" s="16" t="str">
        <f t="shared" si="58"/>
        <v xml:space="preserve">,"IsMintCondition":true </v>
      </c>
      <c r="AJ139" s="16" t="str">
        <f t="shared" si="59"/>
        <v xml:space="preserve">,"Condition":"UNDEFINED" </v>
      </c>
      <c r="AK139" s="16" t="str">
        <f xml:space="preserve"> IF($D139+$E139&gt;0,  CONCATENATE($AD139,$AE139,$AF139,$AG139,$AH139,$AI139,$AJ139)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139" s="16" t="str">
        <f t="shared" si="60"/>
        <v>,{"CollectableType":"HomeCollector.Models.StampBase, HomeCollector, Version=1.0.0.0, Culture=neutral, PublicKeyToken=null","DisplayName":"Libraries" ,"Description":"" ,"Country":"USA" ,"IsPostageStamp":true ,"ScottNumber":"2015"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140" spans="1:38" x14ac:dyDescent="0.25">
      <c r="A140" s="17" t="s">
        <v>297</v>
      </c>
      <c r="B140" s="29" t="s">
        <v>156</v>
      </c>
      <c r="C140" s="19"/>
      <c r="D140" s="31"/>
      <c r="E140" s="32">
        <v>2</v>
      </c>
      <c r="F140" s="42"/>
      <c r="G140" s="38"/>
      <c r="H140" s="19" t="s">
        <v>1029</v>
      </c>
      <c r="I140" s="29">
        <v>1875</v>
      </c>
      <c r="J140" s="29">
        <v>1982</v>
      </c>
      <c r="K140" s="33"/>
      <c r="L140" s="34">
        <v>0.75</v>
      </c>
      <c r="M140" s="29">
        <v>0.15</v>
      </c>
      <c r="N140" s="28" t="str">
        <f t="shared" si="61"/>
        <v>,{"CollectableType":"HomeCollector.Models.StampBase, HomeCollector, Version=1.0.0.0, Culture=neutral, PublicKeyToken=null"</v>
      </c>
      <c r="O140" s="16" t="str">
        <f t="shared" si="40"/>
        <v xml:space="preserve">,"DisplayName":"Robinson" </v>
      </c>
      <c r="P140" s="16" t="str">
        <f t="shared" si="41"/>
        <v xml:space="preserve">,"Description":"" </v>
      </c>
      <c r="Q140" s="16" t="str">
        <f t="shared" si="42"/>
        <v xml:space="preserve">,"Country":"USA" </v>
      </c>
      <c r="R140" s="16" t="str">
        <f t="shared" si="43"/>
        <v xml:space="preserve">,"IsPostageStamp":true </v>
      </c>
      <c r="S140" s="16" t="str">
        <f t="shared" si="44"/>
        <v xml:space="preserve">,"ScottNumber":"2016" </v>
      </c>
      <c r="T140" s="16" t="str">
        <f t="shared" si="45"/>
        <v xml:space="preserve">,"AlternateId":"" </v>
      </c>
      <c r="U140" s="16" t="str">
        <f t="shared" si="46"/>
        <v>,"IssueYearStart":1982</v>
      </c>
      <c r="V140" s="16" t="str">
        <f t="shared" si="47"/>
        <v>,"IssueYearEnd":0</v>
      </c>
      <c r="W140" s="16" t="str">
        <f t="shared" si="48"/>
        <v xml:space="preserve">,"FirstDayOfIssue":" " </v>
      </c>
      <c r="X140" s="16" t="str">
        <f t="shared" si="39"/>
        <v xml:space="preserve">,"Perforation":"" </v>
      </c>
      <c r="Y140" s="16" t="str">
        <f t="shared" si="49"/>
        <v xml:space="preserve">,"IsWatermarked":false </v>
      </c>
      <c r="Z140" s="16" t="str">
        <f t="shared" si="50"/>
        <v xml:space="preserve">,"CatalogImageCode":"" </v>
      </c>
      <c r="AA140" s="16" t="str">
        <f t="shared" si="51"/>
        <v xml:space="preserve">,"Color":"" </v>
      </c>
      <c r="AB140" s="16" t="str">
        <f t="shared" si="52"/>
        <v xml:space="preserve">,"Denomination":"20" </v>
      </c>
      <c r="AD140" s="16" t="str">
        <f t="shared" si="53"/>
        <v>,"ItemInstances":[</v>
      </c>
      <c r="AE140" s="16" t="str">
        <f t="shared" si="54"/>
        <v>{"CollectableType":"HomeCollector.Models.StampBase, HomeCollector, Version=1.0.0.0, Culture=neutral, PublicKeyToken=null"</v>
      </c>
      <c r="AF140" s="16" t="str">
        <f t="shared" si="55"/>
        <v xml:space="preserve">,"ItemDetails":"" </v>
      </c>
      <c r="AG140" s="16" t="str">
        <f t="shared" si="56"/>
        <v xml:space="preserve">,"IsFavorite":false </v>
      </c>
      <c r="AH140" s="16" t="str">
        <f t="shared" si="57"/>
        <v xml:space="preserve">,"EstimatedValue":0 </v>
      </c>
      <c r="AI140" s="16" t="str">
        <f t="shared" si="58"/>
        <v xml:space="preserve">,"IsMintCondition":false </v>
      </c>
      <c r="AJ140" s="16" t="str">
        <f t="shared" si="59"/>
        <v xml:space="preserve">,"Condition":"UNDEFINED" </v>
      </c>
      <c r="AK140" s="16" t="str">
        <f xml:space="preserve"> IF($D140+$E140&gt;0,  CONCATENATE($AD140,$AE140,$AF140,$AG140,$AH140,$AI140,$AJ140)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0" s="16" t="str">
        <f t="shared" si="60"/>
        <v>,{"CollectableType":"HomeCollector.Models.StampBase, HomeCollector, Version=1.0.0.0, Culture=neutral, PublicKeyToken=null","DisplayName":"Robinson" ,"Description":"" ,"Country":"USA" ,"IsPostageStamp":true ,"ScottNumber":"2016"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1" spans="1:38" x14ac:dyDescent="0.25">
      <c r="A141" s="17" t="s">
        <v>298</v>
      </c>
      <c r="B141" s="29" t="s">
        <v>156</v>
      </c>
      <c r="C141" s="19"/>
      <c r="D141" s="31"/>
      <c r="E141" s="32">
        <v>2</v>
      </c>
      <c r="F141" s="42"/>
      <c r="G141" s="38"/>
      <c r="H141" s="19" t="s">
        <v>1030</v>
      </c>
      <c r="I141" s="29">
        <v>1875</v>
      </c>
      <c r="J141" s="29">
        <v>1982</v>
      </c>
      <c r="K141" s="33"/>
      <c r="L141" s="34">
        <v>0.38</v>
      </c>
      <c r="M141" s="29">
        <v>0.15</v>
      </c>
      <c r="N141" s="28" t="str">
        <f t="shared" si="61"/>
        <v>,{"CollectableType":"HomeCollector.Models.StampBase, HomeCollector, Version=1.0.0.0, Culture=neutral, PublicKeyToken=null"</v>
      </c>
      <c r="O141" s="16" t="str">
        <f t="shared" si="40"/>
        <v xml:space="preserve">,"DisplayName":"Touro" </v>
      </c>
      <c r="P141" s="16" t="str">
        <f t="shared" si="41"/>
        <v xml:space="preserve">,"Description":"" </v>
      </c>
      <c r="Q141" s="16" t="str">
        <f t="shared" si="42"/>
        <v xml:space="preserve">,"Country":"USA" </v>
      </c>
      <c r="R141" s="16" t="str">
        <f t="shared" si="43"/>
        <v xml:space="preserve">,"IsPostageStamp":true </v>
      </c>
      <c r="S141" s="16" t="str">
        <f t="shared" si="44"/>
        <v xml:space="preserve">,"ScottNumber":"2017" </v>
      </c>
      <c r="T141" s="16" t="str">
        <f t="shared" si="45"/>
        <v xml:space="preserve">,"AlternateId":"" </v>
      </c>
      <c r="U141" s="16" t="str">
        <f t="shared" si="46"/>
        <v>,"IssueYearStart":1982</v>
      </c>
      <c r="V141" s="16" t="str">
        <f t="shared" si="47"/>
        <v>,"IssueYearEnd":0</v>
      </c>
      <c r="W141" s="16" t="str">
        <f t="shared" si="48"/>
        <v xml:space="preserve">,"FirstDayOfIssue":" " </v>
      </c>
      <c r="X141" s="16" t="str">
        <f t="shared" si="39"/>
        <v xml:space="preserve">,"Perforation":"" </v>
      </c>
      <c r="Y141" s="16" t="str">
        <f t="shared" si="49"/>
        <v xml:space="preserve">,"IsWatermarked":false </v>
      </c>
      <c r="Z141" s="16" t="str">
        <f t="shared" si="50"/>
        <v xml:space="preserve">,"CatalogImageCode":"" </v>
      </c>
      <c r="AA141" s="16" t="str">
        <f t="shared" si="51"/>
        <v xml:space="preserve">,"Color":"" </v>
      </c>
      <c r="AB141" s="16" t="str">
        <f t="shared" si="52"/>
        <v xml:space="preserve">,"Denomination":"20" </v>
      </c>
      <c r="AD141" s="16" t="str">
        <f t="shared" si="53"/>
        <v>,"ItemInstances":[</v>
      </c>
      <c r="AE141" s="16" t="str">
        <f t="shared" si="54"/>
        <v>{"CollectableType":"HomeCollector.Models.StampBase, HomeCollector, Version=1.0.0.0, Culture=neutral, PublicKeyToken=null"</v>
      </c>
      <c r="AF141" s="16" t="str">
        <f t="shared" si="55"/>
        <v xml:space="preserve">,"ItemDetails":"" </v>
      </c>
      <c r="AG141" s="16" t="str">
        <f t="shared" si="56"/>
        <v xml:space="preserve">,"IsFavorite":false </v>
      </c>
      <c r="AH141" s="16" t="str">
        <f t="shared" si="57"/>
        <v xml:space="preserve">,"EstimatedValue":0 </v>
      </c>
      <c r="AI141" s="16" t="str">
        <f t="shared" si="58"/>
        <v xml:space="preserve">,"IsMintCondition":false </v>
      </c>
      <c r="AJ141" s="16" t="str">
        <f t="shared" si="59"/>
        <v xml:space="preserve">,"Condition":"UNDEFINED" </v>
      </c>
      <c r="AK141" s="16" t="str">
        <f xml:space="preserve"> IF($D141+$E141&gt;0,  CONCATENATE($AD141,$AE141,$AF141,$AG141,$AH141,$AI141,$AJ141)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1" s="16" t="str">
        <f t="shared" si="60"/>
        <v>,{"CollectableType":"HomeCollector.Models.StampBase, HomeCollector, Version=1.0.0.0, Culture=neutral, PublicKeyToken=null","DisplayName":"Touro" ,"Description":"" ,"Country":"USA" ,"IsPostageStamp":true ,"ScottNumber":"2017"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2" spans="1:38" x14ac:dyDescent="0.25">
      <c r="A142" s="17" t="s">
        <v>299</v>
      </c>
      <c r="B142" s="29" t="s">
        <v>156</v>
      </c>
      <c r="C142" s="19"/>
      <c r="D142" s="31"/>
      <c r="E142" s="32">
        <v>8</v>
      </c>
      <c r="F142" s="42"/>
      <c r="G142" s="38"/>
      <c r="H142" s="19" t="s">
        <v>1031</v>
      </c>
      <c r="I142" s="29">
        <v>1875</v>
      </c>
      <c r="J142" s="29">
        <v>1982</v>
      </c>
      <c r="K142" s="33"/>
      <c r="L142" s="34">
        <v>0.38</v>
      </c>
      <c r="M142" s="29">
        <v>0.15</v>
      </c>
      <c r="N142" s="28" t="str">
        <f t="shared" si="61"/>
        <v>,{"CollectableType":"HomeCollector.Models.StampBase, HomeCollector, Version=1.0.0.0, Culture=neutral, PublicKeyToken=null"</v>
      </c>
      <c r="O142" s="16" t="str">
        <f t="shared" si="40"/>
        <v xml:space="preserve">,"DisplayName":"Wolf Trap Farm" </v>
      </c>
      <c r="P142" s="16" t="str">
        <f t="shared" si="41"/>
        <v xml:space="preserve">,"Description":"" </v>
      </c>
      <c r="Q142" s="16" t="str">
        <f t="shared" si="42"/>
        <v xml:space="preserve">,"Country":"USA" </v>
      </c>
      <c r="R142" s="16" t="str">
        <f t="shared" si="43"/>
        <v xml:space="preserve">,"IsPostageStamp":true </v>
      </c>
      <c r="S142" s="16" t="str">
        <f t="shared" si="44"/>
        <v xml:space="preserve">,"ScottNumber":"2018" </v>
      </c>
      <c r="T142" s="16" t="str">
        <f t="shared" si="45"/>
        <v xml:space="preserve">,"AlternateId":"" </v>
      </c>
      <c r="U142" s="16" t="str">
        <f t="shared" si="46"/>
        <v>,"IssueYearStart":1982</v>
      </c>
      <c r="V142" s="16" t="str">
        <f t="shared" si="47"/>
        <v>,"IssueYearEnd":0</v>
      </c>
      <c r="W142" s="16" t="str">
        <f t="shared" si="48"/>
        <v xml:space="preserve">,"FirstDayOfIssue":" " </v>
      </c>
      <c r="X142" s="16" t="str">
        <f t="shared" si="39"/>
        <v xml:space="preserve">,"Perforation":"" </v>
      </c>
      <c r="Y142" s="16" t="str">
        <f t="shared" si="49"/>
        <v xml:space="preserve">,"IsWatermarked":false </v>
      </c>
      <c r="Z142" s="16" t="str">
        <f t="shared" si="50"/>
        <v xml:space="preserve">,"CatalogImageCode":"" </v>
      </c>
      <c r="AA142" s="16" t="str">
        <f t="shared" si="51"/>
        <v xml:space="preserve">,"Color":"" </v>
      </c>
      <c r="AB142" s="16" t="str">
        <f t="shared" si="52"/>
        <v xml:space="preserve">,"Denomination":"20" </v>
      </c>
      <c r="AD142" s="16" t="str">
        <f t="shared" si="53"/>
        <v>,"ItemInstances":[</v>
      </c>
      <c r="AE142" s="16" t="str">
        <f t="shared" si="54"/>
        <v>{"CollectableType":"HomeCollector.Models.StampBase, HomeCollector, Version=1.0.0.0, Culture=neutral, PublicKeyToken=null"</v>
      </c>
      <c r="AF142" s="16" t="str">
        <f t="shared" si="55"/>
        <v xml:space="preserve">,"ItemDetails":"" </v>
      </c>
      <c r="AG142" s="16" t="str">
        <f t="shared" si="56"/>
        <v xml:space="preserve">,"IsFavorite":false </v>
      </c>
      <c r="AH142" s="16" t="str">
        <f t="shared" si="57"/>
        <v xml:space="preserve">,"EstimatedValue":0 </v>
      </c>
      <c r="AI142" s="16" t="str">
        <f t="shared" si="58"/>
        <v xml:space="preserve">,"IsMintCondition":false </v>
      </c>
      <c r="AJ142" s="16" t="str">
        <f t="shared" si="59"/>
        <v xml:space="preserve">,"Condition":"UNDEFINED" </v>
      </c>
      <c r="AK142" s="16" t="str">
        <f xml:space="preserve"> IF($D142+$E142&gt;0,  CONCATENATE($AD142,$AE142,$AF142,$AG142,$AH142,$AI142,$AJ142)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2" s="16" t="str">
        <f t="shared" si="60"/>
        <v>,{"CollectableType":"HomeCollector.Models.StampBase, HomeCollector, Version=1.0.0.0, Culture=neutral, PublicKeyToken=null","DisplayName":"Wolf Trap Farm" ,"Description":"" ,"Country":"USA" ,"IsPostageStamp":true ,"ScottNumber":"2018"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3" spans="1:38" x14ac:dyDescent="0.25">
      <c r="A143" s="17" t="s">
        <v>300</v>
      </c>
      <c r="B143" s="29" t="s">
        <v>156</v>
      </c>
      <c r="C143" s="19"/>
      <c r="D143" s="31"/>
      <c r="E143" s="32">
        <v>1</v>
      </c>
      <c r="F143" s="42"/>
      <c r="G143" s="38"/>
      <c r="H143" s="19" t="s">
        <v>109</v>
      </c>
      <c r="I143" s="29">
        <v>1875</v>
      </c>
      <c r="J143" s="29">
        <v>1982</v>
      </c>
      <c r="K143" s="33"/>
      <c r="L143" s="34">
        <v>0.38</v>
      </c>
      <c r="M143" s="29">
        <v>0.15</v>
      </c>
      <c r="N143" s="28" t="str">
        <f t="shared" si="61"/>
        <v>,{"CollectableType":"HomeCollector.Models.StampBase, HomeCollector, Version=1.0.0.0, Culture=neutral, PublicKeyToken=null"</v>
      </c>
      <c r="O143" s="16" t="str">
        <f t="shared" si="40"/>
        <v xml:space="preserve">,"DisplayName":"Architecture" </v>
      </c>
      <c r="P143" s="16" t="str">
        <f t="shared" si="41"/>
        <v xml:space="preserve">,"Description":"" </v>
      </c>
      <c r="Q143" s="16" t="str">
        <f t="shared" si="42"/>
        <v xml:space="preserve">,"Country":"USA" </v>
      </c>
      <c r="R143" s="16" t="str">
        <f t="shared" si="43"/>
        <v xml:space="preserve">,"IsPostageStamp":true </v>
      </c>
      <c r="S143" s="16" t="str">
        <f t="shared" si="44"/>
        <v xml:space="preserve">,"ScottNumber":"2019" </v>
      </c>
      <c r="T143" s="16" t="str">
        <f t="shared" si="45"/>
        <v xml:space="preserve">,"AlternateId":"" </v>
      </c>
      <c r="U143" s="16" t="str">
        <f t="shared" si="46"/>
        <v>,"IssueYearStart":1982</v>
      </c>
      <c r="V143" s="16" t="str">
        <f t="shared" si="47"/>
        <v>,"IssueYearEnd":0</v>
      </c>
      <c r="W143" s="16" t="str">
        <f t="shared" si="48"/>
        <v xml:space="preserve">,"FirstDayOfIssue":" " </v>
      </c>
      <c r="X143" s="16" t="str">
        <f t="shared" si="39"/>
        <v xml:space="preserve">,"Perforation":"" </v>
      </c>
      <c r="Y143" s="16" t="str">
        <f t="shared" si="49"/>
        <v xml:space="preserve">,"IsWatermarked":false </v>
      </c>
      <c r="Z143" s="16" t="str">
        <f t="shared" si="50"/>
        <v xml:space="preserve">,"CatalogImageCode":"" </v>
      </c>
      <c r="AA143" s="16" t="str">
        <f t="shared" si="51"/>
        <v xml:space="preserve">,"Color":"" </v>
      </c>
      <c r="AB143" s="16" t="str">
        <f t="shared" si="52"/>
        <v xml:space="preserve">,"Denomination":"20" </v>
      </c>
      <c r="AD143" s="16" t="str">
        <f t="shared" si="53"/>
        <v>,"ItemInstances":[</v>
      </c>
      <c r="AE143" s="16" t="str">
        <f t="shared" si="54"/>
        <v>{"CollectableType":"HomeCollector.Models.StampBase, HomeCollector, Version=1.0.0.0, Culture=neutral, PublicKeyToken=null"</v>
      </c>
      <c r="AF143" s="16" t="str">
        <f t="shared" si="55"/>
        <v xml:space="preserve">,"ItemDetails":"" </v>
      </c>
      <c r="AG143" s="16" t="str">
        <f t="shared" si="56"/>
        <v xml:space="preserve">,"IsFavorite":false </v>
      </c>
      <c r="AH143" s="16" t="str">
        <f t="shared" si="57"/>
        <v xml:space="preserve">,"EstimatedValue":0 </v>
      </c>
      <c r="AI143" s="16" t="str">
        <f t="shared" si="58"/>
        <v xml:space="preserve">,"IsMintCondition":false </v>
      </c>
      <c r="AJ143" s="16" t="str">
        <f t="shared" si="59"/>
        <v xml:space="preserve">,"Condition":"UNDEFINED" </v>
      </c>
      <c r="AK143" s="16" t="str">
        <f xml:space="preserve"> IF($D143+$E143&gt;0,  CONCATENATE($AD143,$AE143,$AF143,$AG143,$AH143,$AI143,$AJ143)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3" s="16" t="str">
        <f t="shared" si="60"/>
        <v>,{"CollectableType":"HomeCollector.Models.StampBase, HomeCollector, Version=1.0.0.0, Culture=neutral, PublicKeyToken=null","DisplayName":"Architecture" ,"Description":"" ,"Country":"USA" ,"IsPostageStamp":true ,"ScottNumber":"2019"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4" spans="1:38" x14ac:dyDescent="0.25">
      <c r="A144" s="34" t="s">
        <v>301</v>
      </c>
      <c r="B144" s="29" t="s">
        <v>156</v>
      </c>
      <c r="C144" s="19"/>
      <c r="D144" s="31"/>
      <c r="E144" s="32">
        <v>1</v>
      </c>
      <c r="F144" s="42"/>
      <c r="G144" s="30"/>
      <c r="H144" s="19" t="s">
        <v>109</v>
      </c>
      <c r="I144" s="29">
        <v>1880</v>
      </c>
      <c r="J144" s="29">
        <v>1982</v>
      </c>
      <c r="K144" s="33"/>
      <c r="L144" s="34">
        <v>0.38</v>
      </c>
      <c r="M144" s="29">
        <v>0.15</v>
      </c>
      <c r="N144" s="28" t="str">
        <f t="shared" si="61"/>
        <v>,{"CollectableType":"HomeCollector.Models.StampBase, HomeCollector, Version=1.0.0.0, Culture=neutral, PublicKeyToken=null"</v>
      </c>
      <c r="O144" s="16" t="str">
        <f t="shared" si="40"/>
        <v xml:space="preserve">,"DisplayName":"Architecture" </v>
      </c>
      <c r="P144" s="16" t="str">
        <f t="shared" si="41"/>
        <v xml:space="preserve">,"Description":"" </v>
      </c>
      <c r="Q144" s="16" t="str">
        <f t="shared" si="42"/>
        <v xml:space="preserve">,"Country":"USA" </v>
      </c>
      <c r="R144" s="16" t="str">
        <f t="shared" si="43"/>
        <v xml:space="preserve">,"IsPostageStamp":true </v>
      </c>
      <c r="S144" s="16" t="str">
        <f t="shared" si="44"/>
        <v xml:space="preserve">,"ScottNumber":"2020" </v>
      </c>
      <c r="T144" s="16" t="str">
        <f t="shared" si="45"/>
        <v xml:space="preserve">,"AlternateId":"" </v>
      </c>
      <c r="U144" s="16" t="str">
        <f t="shared" si="46"/>
        <v>,"IssueYearStart":1982</v>
      </c>
      <c r="V144" s="16" t="str">
        <f t="shared" si="47"/>
        <v>,"IssueYearEnd":0</v>
      </c>
      <c r="W144" s="16" t="str">
        <f t="shared" si="48"/>
        <v xml:space="preserve">,"FirstDayOfIssue":" " </v>
      </c>
      <c r="X144" s="16" t="str">
        <f t="shared" si="39"/>
        <v xml:space="preserve">,"Perforation":"" </v>
      </c>
      <c r="Y144" s="16" t="str">
        <f t="shared" si="49"/>
        <v xml:space="preserve">,"IsWatermarked":false </v>
      </c>
      <c r="Z144" s="16" t="str">
        <f t="shared" si="50"/>
        <v xml:space="preserve">,"CatalogImageCode":"" </v>
      </c>
      <c r="AA144" s="16" t="str">
        <f t="shared" si="51"/>
        <v xml:space="preserve">,"Color":"" </v>
      </c>
      <c r="AB144" s="16" t="str">
        <f t="shared" si="52"/>
        <v xml:space="preserve">,"Denomination":"20" </v>
      </c>
      <c r="AD144" s="16" t="str">
        <f t="shared" si="53"/>
        <v>,"ItemInstances":[</v>
      </c>
      <c r="AE144" s="16" t="str">
        <f t="shared" si="54"/>
        <v>{"CollectableType":"HomeCollector.Models.StampBase, HomeCollector, Version=1.0.0.0, Culture=neutral, PublicKeyToken=null"</v>
      </c>
      <c r="AF144" s="16" t="str">
        <f t="shared" si="55"/>
        <v xml:space="preserve">,"ItemDetails":"" </v>
      </c>
      <c r="AG144" s="16" t="str">
        <f t="shared" si="56"/>
        <v xml:space="preserve">,"IsFavorite":false </v>
      </c>
      <c r="AH144" s="16" t="str">
        <f t="shared" si="57"/>
        <v xml:space="preserve">,"EstimatedValue":0 </v>
      </c>
      <c r="AI144" s="16" t="str">
        <f t="shared" si="58"/>
        <v xml:space="preserve">,"IsMintCondition":false </v>
      </c>
      <c r="AJ144" s="16" t="str">
        <f t="shared" si="59"/>
        <v xml:space="preserve">,"Condition":"UNDEFINED" </v>
      </c>
      <c r="AK144" s="16" t="str">
        <f xml:space="preserve"> IF($D144+$E144&gt;0,  CONCATENATE($AD144,$AE144,$AF144,$AG144,$AH144,$AI144,$AJ144)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4" s="16" t="str">
        <f t="shared" si="60"/>
        <v>,{"CollectableType":"HomeCollector.Models.StampBase, HomeCollector, Version=1.0.0.0, Culture=neutral, PublicKeyToken=null","DisplayName":"Architecture" ,"Description":"" ,"Country":"USA" ,"IsPostageStamp":true ,"ScottNumber":"2020"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5" spans="1:38" x14ac:dyDescent="0.25">
      <c r="A145" s="34" t="s">
        <v>302</v>
      </c>
      <c r="B145" s="29" t="s">
        <v>156</v>
      </c>
      <c r="C145" s="30"/>
      <c r="D145" s="31"/>
      <c r="E145" s="32">
        <v>2</v>
      </c>
      <c r="F145" s="42"/>
      <c r="G145" s="38"/>
      <c r="H145" s="19" t="s">
        <v>109</v>
      </c>
      <c r="I145" s="19" t="s">
        <v>27</v>
      </c>
      <c r="J145" s="19">
        <v>1982</v>
      </c>
      <c r="K145" s="21"/>
      <c r="L145" s="34">
        <v>0.38</v>
      </c>
      <c r="M145" s="29">
        <v>0.15</v>
      </c>
      <c r="N145" s="28" t="str">
        <f t="shared" si="61"/>
        <v>,{"CollectableType":"HomeCollector.Models.StampBase, HomeCollector, Version=1.0.0.0, Culture=neutral, PublicKeyToken=null"</v>
      </c>
      <c r="O145" s="16" t="str">
        <f t="shared" si="40"/>
        <v xml:space="preserve">,"DisplayName":"Architecture" </v>
      </c>
      <c r="P145" s="16" t="str">
        <f t="shared" si="41"/>
        <v xml:space="preserve">,"Description":"" </v>
      </c>
      <c r="Q145" s="16" t="str">
        <f t="shared" si="42"/>
        <v xml:space="preserve">,"Country":"USA" </v>
      </c>
      <c r="R145" s="16" t="str">
        <f t="shared" si="43"/>
        <v xml:space="preserve">,"IsPostageStamp":true </v>
      </c>
      <c r="S145" s="16" t="str">
        <f t="shared" si="44"/>
        <v xml:space="preserve">,"ScottNumber":"2021" </v>
      </c>
      <c r="T145" s="16" t="str">
        <f t="shared" si="45"/>
        <v xml:space="preserve">,"AlternateId":"" </v>
      </c>
      <c r="U145" s="16" t="str">
        <f t="shared" si="46"/>
        <v>,"IssueYearStart":1982</v>
      </c>
      <c r="V145" s="16" t="str">
        <f t="shared" si="47"/>
        <v>,"IssueYearEnd":0</v>
      </c>
      <c r="W145" s="16" t="str">
        <f t="shared" si="48"/>
        <v xml:space="preserve">,"FirstDayOfIssue":" " </v>
      </c>
      <c r="X145" s="16" t="str">
        <f t="shared" si="39"/>
        <v xml:space="preserve">,"Perforation":"" </v>
      </c>
      <c r="Y145" s="16" t="str">
        <f t="shared" si="49"/>
        <v xml:space="preserve">,"IsWatermarked":false </v>
      </c>
      <c r="Z145" s="16" t="str">
        <f t="shared" si="50"/>
        <v xml:space="preserve">,"CatalogImageCode":"" </v>
      </c>
      <c r="AA145" s="16" t="str">
        <f t="shared" si="51"/>
        <v xml:space="preserve">,"Color":"" </v>
      </c>
      <c r="AB145" s="16" t="str">
        <f t="shared" si="52"/>
        <v xml:space="preserve">,"Denomination":"20" </v>
      </c>
      <c r="AD145" s="16" t="str">
        <f t="shared" si="53"/>
        <v>,"ItemInstances":[</v>
      </c>
      <c r="AE145" s="16" t="str">
        <f t="shared" si="54"/>
        <v>{"CollectableType":"HomeCollector.Models.StampBase, HomeCollector, Version=1.0.0.0, Culture=neutral, PublicKeyToken=null"</v>
      </c>
      <c r="AF145" s="16" t="str">
        <f t="shared" si="55"/>
        <v xml:space="preserve">,"ItemDetails":"" </v>
      </c>
      <c r="AG145" s="16" t="str">
        <f t="shared" si="56"/>
        <v xml:space="preserve">,"IsFavorite":false </v>
      </c>
      <c r="AH145" s="16" t="str">
        <f t="shared" si="57"/>
        <v xml:space="preserve">,"EstimatedValue":0 </v>
      </c>
      <c r="AI145" s="16" t="str">
        <f t="shared" si="58"/>
        <v xml:space="preserve">,"IsMintCondition":false </v>
      </c>
      <c r="AJ145" s="16" t="str">
        <f t="shared" si="59"/>
        <v xml:space="preserve">,"Condition":"UNDEFINED" </v>
      </c>
      <c r="AK145" s="16" t="str">
        <f xml:space="preserve"> IF($D145+$E145&gt;0,  CONCATENATE($AD145,$AE145,$AF145,$AG145,$AH145,$AI145,$AJ145)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5" s="16" t="str">
        <f t="shared" si="60"/>
        <v>,{"CollectableType":"HomeCollector.Models.StampBase, HomeCollector, Version=1.0.0.0, Culture=neutral, PublicKeyToken=null","DisplayName":"Architecture" ,"Description":"" ,"Country":"USA" ,"IsPostageStamp":true ,"ScottNumber":"2021"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6" spans="1:38" x14ac:dyDescent="0.25">
      <c r="A146" s="34" t="s">
        <v>303</v>
      </c>
      <c r="B146" s="29" t="s">
        <v>156</v>
      </c>
      <c r="C146" s="30"/>
      <c r="D146" s="31"/>
      <c r="E146" s="32">
        <v>2</v>
      </c>
      <c r="F146" s="42"/>
      <c r="G146" s="38"/>
      <c r="H146" s="19" t="s">
        <v>109</v>
      </c>
      <c r="I146" s="19" t="s">
        <v>27</v>
      </c>
      <c r="J146" s="19">
        <v>1982</v>
      </c>
      <c r="K146" s="21"/>
      <c r="L146" s="34">
        <v>0.38</v>
      </c>
      <c r="M146" s="29">
        <v>0.15</v>
      </c>
      <c r="N146" s="28" t="str">
        <f t="shared" si="61"/>
        <v>,{"CollectableType":"HomeCollector.Models.StampBase, HomeCollector, Version=1.0.0.0, Culture=neutral, PublicKeyToken=null"</v>
      </c>
      <c r="O146" s="16" t="str">
        <f t="shared" si="40"/>
        <v xml:space="preserve">,"DisplayName":"Architecture" </v>
      </c>
      <c r="P146" s="16" t="str">
        <f t="shared" si="41"/>
        <v xml:space="preserve">,"Description":"" </v>
      </c>
      <c r="Q146" s="16" t="str">
        <f t="shared" si="42"/>
        <v xml:space="preserve">,"Country":"USA" </v>
      </c>
      <c r="R146" s="16" t="str">
        <f t="shared" si="43"/>
        <v xml:space="preserve">,"IsPostageStamp":true </v>
      </c>
      <c r="S146" s="16" t="str">
        <f t="shared" si="44"/>
        <v xml:space="preserve">,"ScottNumber":"2022" </v>
      </c>
      <c r="T146" s="16" t="str">
        <f t="shared" si="45"/>
        <v xml:space="preserve">,"AlternateId":"" </v>
      </c>
      <c r="U146" s="16" t="str">
        <f t="shared" si="46"/>
        <v>,"IssueYearStart":1982</v>
      </c>
      <c r="V146" s="16" t="str">
        <f t="shared" si="47"/>
        <v>,"IssueYearEnd":0</v>
      </c>
      <c r="W146" s="16" t="str">
        <f t="shared" si="48"/>
        <v xml:space="preserve">,"FirstDayOfIssue":" " </v>
      </c>
      <c r="X146" s="16" t="str">
        <f t="shared" si="39"/>
        <v xml:space="preserve">,"Perforation":"" </v>
      </c>
      <c r="Y146" s="16" t="str">
        <f t="shared" si="49"/>
        <v xml:space="preserve">,"IsWatermarked":false </v>
      </c>
      <c r="Z146" s="16" t="str">
        <f t="shared" si="50"/>
        <v xml:space="preserve">,"CatalogImageCode":"" </v>
      </c>
      <c r="AA146" s="16" t="str">
        <f t="shared" si="51"/>
        <v xml:space="preserve">,"Color":"" </v>
      </c>
      <c r="AB146" s="16" t="str">
        <f t="shared" si="52"/>
        <v xml:space="preserve">,"Denomination":"20" </v>
      </c>
      <c r="AD146" s="16" t="str">
        <f t="shared" si="53"/>
        <v>,"ItemInstances":[</v>
      </c>
      <c r="AE146" s="16" t="str">
        <f t="shared" si="54"/>
        <v>{"CollectableType":"HomeCollector.Models.StampBase, HomeCollector, Version=1.0.0.0, Culture=neutral, PublicKeyToken=null"</v>
      </c>
      <c r="AF146" s="16" t="str">
        <f t="shared" si="55"/>
        <v xml:space="preserve">,"ItemDetails":"" </v>
      </c>
      <c r="AG146" s="16" t="str">
        <f t="shared" si="56"/>
        <v xml:space="preserve">,"IsFavorite":false </v>
      </c>
      <c r="AH146" s="16" t="str">
        <f t="shared" si="57"/>
        <v xml:space="preserve">,"EstimatedValue":0 </v>
      </c>
      <c r="AI146" s="16" t="str">
        <f t="shared" si="58"/>
        <v xml:space="preserve">,"IsMintCondition":false </v>
      </c>
      <c r="AJ146" s="16" t="str">
        <f t="shared" si="59"/>
        <v xml:space="preserve">,"Condition":"UNDEFINED" </v>
      </c>
      <c r="AK146" s="16" t="str">
        <f xml:space="preserve"> IF($D146+$E146&gt;0,  CONCATENATE($AD146,$AE146,$AF146,$AG146,$AH146,$AI146,$AJ146)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6" s="16" t="str">
        <f t="shared" si="60"/>
        <v>,{"CollectableType":"HomeCollector.Models.StampBase, HomeCollector, Version=1.0.0.0, Culture=neutral, PublicKeyToken=null","DisplayName":"Architecture" ,"Description":"" ,"Country":"USA" ,"IsPostageStamp":true ,"ScottNumber":"2022"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7" spans="1:38" x14ac:dyDescent="0.25">
      <c r="A147" s="34" t="s">
        <v>304</v>
      </c>
      <c r="B147" s="29" t="s">
        <v>156</v>
      </c>
      <c r="C147" s="30"/>
      <c r="D147" s="31"/>
      <c r="E147" s="32"/>
      <c r="F147" s="42"/>
      <c r="G147" s="38" t="s">
        <v>81</v>
      </c>
      <c r="H147" s="19" t="s">
        <v>109</v>
      </c>
      <c r="I147" s="19" t="s">
        <v>27</v>
      </c>
      <c r="J147" s="19">
        <v>1982</v>
      </c>
      <c r="K147" s="21"/>
      <c r="L147" s="34">
        <v>1.9</v>
      </c>
      <c r="M147" s="29">
        <v>1</v>
      </c>
      <c r="N147" s="28" t="str">
        <f t="shared" si="61"/>
        <v>,{"CollectableType":"HomeCollector.Models.StampBase, HomeCollector, Version=1.0.0.0, Culture=neutral, PublicKeyToken=null"</v>
      </c>
      <c r="O147" s="16" t="str">
        <f t="shared" si="40"/>
        <v xml:space="preserve">,"DisplayName":"Architecture" </v>
      </c>
      <c r="P147" s="16" t="str">
        <f t="shared" si="41"/>
        <v xml:space="preserve">,"Description":"block 4" </v>
      </c>
      <c r="Q147" s="16" t="str">
        <f t="shared" si="42"/>
        <v xml:space="preserve">,"Country":"USA" </v>
      </c>
      <c r="R147" s="16" t="str">
        <f t="shared" si="43"/>
        <v xml:space="preserve">,"IsPostageStamp":true </v>
      </c>
      <c r="S147" s="16" t="str">
        <f t="shared" si="44"/>
        <v xml:space="preserve">,"ScottNumber":"2022a" </v>
      </c>
      <c r="T147" s="16" t="str">
        <f t="shared" si="45"/>
        <v xml:space="preserve">,"AlternateId":"" </v>
      </c>
      <c r="U147" s="16" t="str">
        <f t="shared" si="46"/>
        <v>,"IssueYearStart":1982</v>
      </c>
      <c r="V147" s="16" t="str">
        <f t="shared" si="47"/>
        <v>,"IssueYearEnd":0</v>
      </c>
      <c r="W147" s="16" t="str">
        <f t="shared" si="48"/>
        <v xml:space="preserve">,"FirstDayOfIssue":" " </v>
      </c>
      <c r="X147" s="16" t="str">
        <f t="shared" si="39"/>
        <v xml:space="preserve">,"Perforation":"" </v>
      </c>
      <c r="Y147" s="16" t="str">
        <f t="shared" si="49"/>
        <v xml:space="preserve">,"IsWatermarked":false </v>
      </c>
      <c r="Z147" s="16" t="str">
        <f t="shared" si="50"/>
        <v xml:space="preserve">,"CatalogImageCode":"" </v>
      </c>
      <c r="AA147" s="16" t="str">
        <f t="shared" si="51"/>
        <v xml:space="preserve">,"Color":"" </v>
      </c>
      <c r="AB147" s="16" t="str">
        <f t="shared" si="52"/>
        <v xml:space="preserve">,"Denomination":"20" </v>
      </c>
      <c r="AD147" s="16" t="str">
        <f t="shared" si="53"/>
        <v/>
      </c>
      <c r="AE147" s="16" t="str">
        <f t="shared" si="54"/>
        <v>{"CollectableType":"HomeCollector.Models.StampBase, HomeCollector, Version=1.0.0.0, Culture=neutral, PublicKeyToken=null"</v>
      </c>
      <c r="AF147" s="16" t="str">
        <f t="shared" si="55"/>
        <v xml:space="preserve">,"ItemDetails":"block 4" </v>
      </c>
      <c r="AG147" s="16" t="str">
        <f t="shared" si="56"/>
        <v xml:space="preserve">,"IsFavorite":false </v>
      </c>
      <c r="AH147" s="16" t="str">
        <f t="shared" si="57"/>
        <v xml:space="preserve">,"EstimatedValue":0 </v>
      </c>
      <c r="AI147" s="16" t="str">
        <f t="shared" si="58"/>
        <v xml:space="preserve">,"IsMintCondition":false </v>
      </c>
      <c r="AJ147" s="16" t="str">
        <f t="shared" si="59"/>
        <v xml:space="preserve">,"Condition":"UNDEFINED" </v>
      </c>
      <c r="AK147" s="16" t="str">
        <f xml:space="preserve"> IF($D147+$E147&gt;0,  CONCATENATE($AD147,$AE147,$AF147,$AG147,$AH147,$AI147,$AJ147) &amp; "} ]}","}")</f>
        <v>}</v>
      </c>
      <c r="AL147" s="16" t="str">
        <f t="shared" si="60"/>
        <v>,{"CollectableType":"HomeCollector.Models.StampBase, HomeCollector, Version=1.0.0.0, Culture=neutral, PublicKeyToken=null","DisplayName":"Architecture" ,"Description":"block 4" ,"Country":"USA" ,"IsPostageStamp":true ,"ScottNumber":"2022a" ,"AlternateId":"" ,"IssueYearStart":1982,"IssueYearEnd":0,"FirstDayOfIssue":" " ,"Perforation":"" ,"IsWatermarked":false ,"CatalogImageCode":"" ,"Color":"" ,"Denomination":"20" }</v>
      </c>
    </row>
    <row r="148" spans="1:38" x14ac:dyDescent="0.25">
      <c r="A148" s="34" t="s">
        <v>305</v>
      </c>
      <c r="B148" s="29" t="s">
        <v>156</v>
      </c>
      <c r="C148" s="30"/>
      <c r="D148" s="31"/>
      <c r="E148" s="32">
        <v>2</v>
      </c>
      <c r="F148" s="42"/>
      <c r="G148" s="38"/>
      <c r="H148" s="19" t="s">
        <v>1032</v>
      </c>
      <c r="I148" s="19" t="s">
        <v>27</v>
      </c>
      <c r="J148" s="19">
        <v>1982</v>
      </c>
      <c r="K148" s="21"/>
      <c r="L148" s="34">
        <v>0.38</v>
      </c>
      <c r="M148" s="29">
        <v>0.15</v>
      </c>
      <c r="N148" s="28" t="str">
        <f t="shared" si="61"/>
        <v>,{"CollectableType":"HomeCollector.Models.StampBase, HomeCollector, Version=1.0.0.0, Culture=neutral, PublicKeyToken=null"</v>
      </c>
      <c r="O148" s="16" t="str">
        <f t="shared" si="40"/>
        <v xml:space="preserve">,"DisplayName":"Francis Assisi" </v>
      </c>
      <c r="P148" s="16" t="str">
        <f t="shared" si="41"/>
        <v xml:space="preserve">,"Description":"" </v>
      </c>
      <c r="Q148" s="16" t="str">
        <f t="shared" si="42"/>
        <v xml:space="preserve">,"Country":"USA" </v>
      </c>
      <c r="R148" s="16" t="str">
        <f t="shared" si="43"/>
        <v xml:space="preserve">,"IsPostageStamp":true </v>
      </c>
      <c r="S148" s="16" t="str">
        <f t="shared" si="44"/>
        <v xml:space="preserve">,"ScottNumber":"2023" </v>
      </c>
      <c r="T148" s="16" t="str">
        <f t="shared" si="45"/>
        <v xml:space="preserve">,"AlternateId":"" </v>
      </c>
      <c r="U148" s="16" t="str">
        <f t="shared" si="46"/>
        <v>,"IssueYearStart":1982</v>
      </c>
      <c r="V148" s="16" t="str">
        <f t="shared" si="47"/>
        <v>,"IssueYearEnd":0</v>
      </c>
      <c r="W148" s="16" t="str">
        <f t="shared" si="48"/>
        <v xml:space="preserve">,"FirstDayOfIssue":" " </v>
      </c>
      <c r="X148" s="16" t="str">
        <f t="shared" si="39"/>
        <v xml:space="preserve">,"Perforation":"" </v>
      </c>
      <c r="Y148" s="16" t="str">
        <f t="shared" si="49"/>
        <v xml:space="preserve">,"IsWatermarked":false </v>
      </c>
      <c r="Z148" s="16" t="str">
        <f t="shared" si="50"/>
        <v xml:space="preserve">,"CatalogImageCode":"" </v>
      </c>
      <c r="AA148" s="16" t="str">
        <f t="shared" si="51"/>
        <v xml:space="preserve">,"Color":"" </v>
      </c>
      <c r="AB148" s="16" t="str">
        <f t="shared" si="52"/>
        <v xml:space="preserve">,"Denomination":"20" </v>
      </c>
      <c r="AD148" s="16" t="str">
        <f t="shared" si="53"/>
        <v>,"ItemInstances":[</v>
      </c>
      <c r="AE148" s="16" t="str">
        <f t="shared" si="54"/>
        <v>{"CollectableType":"HomeCollector.Models.StampBase, HomeCollector, Version=1.0.0.0, Culture=neutral, PublicKeyToken=null"</v>
      </c>
      <c r="AF148" s="16" t="str">
        <f t="shared" si="55"/>
        <v xml:space="preserve">,"ItemDetails":"" </v>
      </c>
      <c r="AG148" s="16" t="str">
        <f t="shared" si="56"/>
        <v xml:space="preserve">,"IsFavorite":false </v>
      </c>
      <c r="AH148" s="16" t="str">
        <f t="shared" si="57"/>
        <v xml:space="preserve">,"EstimatedValue":0 </v>
      </c>
      <c r="AI148" s="16" t="str">
        <f t="shared" si="58"/>
        <v xml:space="preserve">,"IsMintCondition":false </v>
      </c>
      <c r="AJ148" s="16" t="str">
        <f t="shared" si="59"/>
        <v xml:space="preserve">,"Condition":"UNDEFINED" </v>
      </c>
      <c r="AK148" s="16" t="str">
        <f xml:space="preserve"> IF($D148+$E148&gt;0,  CONCATENATE($AD148,$AE148,$AF148,$AG148,$AH148,$AI148,$AJ148)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8" s="16" t="str">
        <f t="shared" si="60"/>
        <v>,{"CollectableType":"HomeCollector.Models.StampBase, HomeCollector, Version=1.0.0.0, Culture=neutral, PublicKeyToken=null","DisplayName":"Francis Assisi" ,"Description":"" ,"Country":"USA" ,"IsPostageStamp":true ,"ScottNumber":"2023"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49" spans="1:38" x14ac:dyDescent="0.25">
      <c r="A149" s="34" t="s">
        <v>306</v>
      </c>
      <c r="B149" s="29" t="s">
        <v>156</v>
      </c>
      <c r="C149" s="30"/>
      <c r="D149" s="31"/>
      <c r="E149" s="32">
        <v>2</v>
      </c>
      <c r="F149" s="42"/>
      <c r="G149" s="38"/>
      <c r="H149" s="19" t="s">
        <v>1033</v>
      </c>
      <c r="I149" s="19" t="s">
        <v>27</v>
      </c>
      <c r="J149" s="19">
        <v>1982</v>
      </c>
      <c r="K149" s="21"/>
      <c r="L149" s="34">
        <v>0.38</v>
      </c>
      <c r="M149" s="29">
        <v>0.15</v>
      </c>
      <c r="N149" s="28" t="str">
        <f t="shared" si="61"/>
        <v>,{"CollectableType":"HomeCollector.Models.StampBase, HomeCollector, Version=1.0.0.0, Culture=neutral, PublicKeyToken=null"</v>
      </c>
      <c r="O149" s="16" t="str">
        <f t="shared" si="40"/>
        <v xml:space="preserve">,"DisplayName":"Ponce de Leon" </v>
      </c>
      <c r="P149" s="16" t="str">
        <f t="shared" si="41"/>
        <v xml:space="preserve">,"Description":"" </v>
      </c>
      <c r="Q149" s="16" t="str">
        <f t="shared" si="42"/>
        <v xml:space="preserve">,"Country":"USA" </v>
      </c>
      <c r="R149" s="16" t="str">
        <f t="shared" si="43"/>
        <v xml:space="preserve">,"IsPostageStamp":true </v>
      </c>
      <c r="S149" s="16" t="str">
        <f t="shared" si="44"/>
        <v xml:space="preserve">,"ScottNumber":"2024" </v>
      </c>
      <c r="T149" s="16" t="str">
        <f t="shared" si="45"/>
        <v xml:space="preserve">,"AlternateId":"" </v>
      </c>
      <c r="U149" s="16" t="str">
        <f t="shared" si="46"/>
        <v>,"IssueYearStart":1982</v>
      </c>
      <c r="V149" s="16" t="str">
        <f t="shared" si="47"/>
        <v>,"IssueYearEnd":0</v>
      </c>
      <c r="W149" s="16" t="str">
        <f t="shared" si="48"/>
        <v xml:space="preserve">,"FirstDayOfIssue":" " </v>
      </c>
      <c r="X149" s="16" t="str">
        <f t="shared" si="39"/>
        <v xml:space="preserve">,"Perforation":"" </v>
      </c>
      <c r="Y149" s="16" t="str">
        <f t="shared" si="49"/>
        <v xml:space="preserve">,"IsWatermarked":false </v>
      </c>
      <c r="Z149" s="16" t="str">
        <f t="shared" si="50"/>
        <v xml:space="preserve">,"CatalogImageCode":"" </v>
      </c>
      <c r="AA149" s="16" t="str">
        <f t="shared" si="51"/>
        <v xml:space="preserve">,"Color":"" </v>
      </c>
      <c r="AB149" s="16" t="str">
        <f t="shared" si="52"/>
        <v xml:space="preserve">,"Denomination":"20" </v>
      </c>
      <c r="AD149" s="16" t="str">
        <f t="shared" si="53"/>
        <v>,"ItemInstances":[</v>
      </c>
      <c r="AE149" s="16" t="str">
        <f t="shared" si="54"/>
        <v>{"CollectableType":"HomeCollector.Models.StampBase, HomeCollector, Version=1.0.0.0, Culture=neutral, PublicKeyToken=null"</v>
      </c>
      <c r="AF149" s="16" t="str">
        <f t="shared" si="55"/>
        <v xml:space="preserve">,"ItemDetails":"" </v>
      </c>
      <c r="AG149" s="16" t="str">
        <f t="shared" si="56"/>
        <v xml:space="preserve">,"IsFavorite":false </v>
      </c>
      <c r="AH149" s="16" t="str">
        <f t="shared" si="57"/>
        <v xml:space="preserve">,"EstimatedValue":0 </v>
      </c>
      <c r="AI149" s="16" t="str">
        <f t="shared" si="58"/>
        <v xml:space="preserve">,"IsMintCondition":false </v>
      </c>
      <c r="AJ149" s="16" t="str">
        <f t="shared" si="59"/>
        <v xml:space="preserve">,"Condition":"UNDEFINED" </v>
      </c>
      <c r="AK149" s="16" t="str">
        <f xml:space="preserve"> IF($D149+$E149&gt;0,  CONCATENATE($AD149,$AE149,$AF149,$AG149,$AH149,$AI149,$AJ149)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49" s="16" t="str">
        <f t="shared" si="60"/>
        <v>,{"CollectableType":"HomeCollector.Models.StampBase, HomeCollector, Version=1.0.0.0, Culture=neutral, PublicKeyToken=null","DisplayName":"Ponce de Leon" ,"Description":"" ,"Country":"USA" ,"IsPostageStamp":true ,"ScottNumber":"2024"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0" spans="1:38" x14ac:dyDescent="0.25">
      <c r="A150" s="34" t="s">
        <v>307</v>
      </c>
      <c r="B150" s="29" t="s">
        <v>156</v>
      </c>
      <c r="C150" s="30"/>
      <c r="D150" s="31"/>
      <c r="E150" s="32">
        <v>2</v>
      </c>
      <c r="F150" s="42"/>
      <c r="G150" s="38"/>
      <c r="H150" s="19" t="s">
        <v>1034</v>
      </c>
      <c r="I150" s="19" t="s">
        <v>27</v>
      </c>
      <c r="J150" s="19">
        <v>1982</v>
      </c>
      <c r="K150" s="21"/>
      <c r="L150" s="34">
        <v>0.24</v>
      </c>
      <c r="M150" s="29">
        <v>0.15</v>
      </c>
      <c r="N150" s="28" t="str">
        <f t="shared" si="61"/>
        <v>,{"CollectableType":"HomeCollector.Models.StampBase, HomeCollector, Version=1.0.0.0, Culture=neutral, PublicKeyToken=null"</v>
      </c>
      <c r="O150" s="16" t="str">
        <f t="shared" si="40"/>
        <v xml:space="preserve">,"DisplayName":"Puppies" </v>
      </c>
      <c r="P150" s="16" t="str">
        <f t="shared" si="41"/>
        <v xml:space="preserve">,"Description":"" </v>
      </c>
      <c r="Q150" s="16" t="str">
        <f t="shared" si="42"/>
        <v xml:space="preserve">,"Country":"USA" </v>
      </c>
      <c r="R150" s="16" t="str">
        <f t="shared" si="43"/>
        <v xml:space="preserve">,"IsPostageStamp":true </v>
      </c>
      <c r="S150" s="16" t="str">
        <f t="shared" si="44"/>
        <v xml:space="preserve">,"ScottNumber":"2025" </v>
      </c>
      <c r="T150" s="16" t="str">
        <f t="shared" si="45"/>
        <v xml:space="preserve">,"AlternateId":"" </v>
      </c>
      <c r="U150" s="16" t="str">
        <f t="shared" si="46"/>
        <v>,"IssueYearStart":1982</v>
      </c>
      <c r="V150" s="16" t="str">
        <f t="shared" si="47"/>
        <v>,"IssueYearEnd":0</v>
      </c>
      <c r="W150" s="16" t="str">
        <f t="shared" si="48"/>
        <v xml:space="preserve">,"FirstDayOfIssue":" " </v>
      </c>
      <c r="X150" s="16" t="str">
        <f t="shared" si="39"/>
        <v xml:space="preserve">,"Perforation":"" </v>
      </c>
      <c r="Y150" s="16" t="str">
        <f t="shared" si="49"/>
        <v xml:space="preserve">,"IsWatermarked":false </v>
      </c>
      <c r="Z150" s="16" t="str">
        <f t="shared" si="50"/>
        <v xml:space="preserve">,"CatalogImageCode":"" </v>
      </c>
      <c r="AA150" s="16" t="str">
        <f t="shared" si="51"/>
        <v xml:space="preserve">,"Color":"" </v>
      </c>
      <c r="AB150" s="16" t="str">
        <f t="shared" si="52"/>
        <v xml:space="preserve">,"Denomination":"20" </v>
      </c>
      <c r="AD150" s="16" t="str">
        <f t="shared" si="53"/>
        <v>,"ItemInstances":[</v>
      </c>
      <c r="AE150" s="16" t="str">
        <f t="shared" si="54"/>
        <v>{"CollectableType":"HomeCollector.Models.StampBase, HomeCollector, Version=1.0.0.0, Culture=neutral, PublicKeyToken=null"</v>
      </c>
      <c r="AF150" s="16" t="str">
        <f t="shared" si="55"/>
        <v xml:space="preserve">,"ItemDetails":"" </v>
      </c>
      <c r="AG150" s="16" t="str">
        <f t="shared" si="56"/>
        <v xml:space="preserve">,"IsFavorite":false </v>
      </c>
      <c r="AH150" s="16" t="str">
        <f t="shared" si="57"/>
        <v xml:space="preserve">,"EstimatedValue":0 </v>
      </c>
      <c r="AI150" s="16" t="str">
        <f t="shared" si="58"/>
        <v xml:space="preserve">,"IsMintCondition":false </v>
      </c>
      <c r="AJ150" s="16" t="str">
        <f t="shared" si="59"/>
        <v xml:space="preserve">,"Condition":"UNDEFINED" </v>
      </c>
      <c r="AK150" s="16" t="str">
        <f xml:space="preserve"> IF($D150+$E150&gt;0,  CONCATENATE($AD150,$AE150,$AF150,$AG150,$AH150,$AI150,$AJ150)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0" s="16" t="str">
        <f t="shared" si="60"/>
        <v>,{"CollectableType":"HomeCollector.Models.StampBase, HomeCollector, Version=1.0.0.0, Culture=neutral, PublicKeyToken=null","DisplayName":"Puppies" ,"Description":"" ,"Country":"USA" ,"IsPostageStamp":true ,"ScottNumber":"2025"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1" spans="1:38" x14ac:dyDescent="0.25">
      <c r="A151" s="34" t="s">
        <v>308</v>
      </c>
      <c r="B151" s="29" t="s">
        <v>156</v>
      </c>
      <c r="C151" s="30"/>
      <c r="D151" s="31"/>
      <c r="E151" s="32">
        <v>2</v>
      </c>
      <c r="F151" s="42"/>
      <c r="G151" s="38"/>
      <c r="H151" s="19" t="s">
        <v>90</v>
      </c>
      <c r="I151" s="19" t="s">
        <v>27</v>
      </c>
      <c r="J151" s="19">
        <v>1982</v>
      </c>
      <c r="K151" s="21"/>
      <c r="L151" s="34">
        <v>0.38</v>
      </c>
      <c r="M151" s="29">
        <v>0.15</v>
      </c>
      <c r="N151" s="28" t="str">
        <f t="shared" si="61"/>
        <v>,{"CollectableType":"HomeCollector.Models.StampBase, HomeCollector, Version=1.0.0.0, Culture=neutral, PublicKeyToken=null"</v>
      </c>
      <c r="O151" s="16" t="str">
        <f t="shared" si="40"/>
        <v xml:space="preserve">,"DisplayName":"Madonna" </v>
      </c>
      <c r="P151" s="16" t="str">
        <f t="shared" si="41"/>
        <v xml:space="preserve">,"Description":"" </v>
      </c>
      <c r="Q151" s="16" t="str">
        <f t="shared" si="42"/>
        <v xml:space="preserve">,"Country":"USA" </v>
      </c>
      <c r="R151" s="16" t="str">
        <f t="shared" si="43"/>
        <v xml:space="preserve">,"IsPostageStamp":true </v>
      </c>
      <c r="S151" s="16" t="str">
        <f t="shared" si="44"/>
        <v xml:space="preserve">,"ScottNumber":"2026" </v>
      </c>
      <c r="T151" s="16" t="str">
        <f t="shared" si="45"/>
        <v xml:space="preserve">,"AlternateId":"" </v>
      </c>
      <c r="U151" s="16" t="str">
        <f t="shared" si="46"/>
        <v>,"IssueYearStart":1982</v>
      </c>
      <c r="V151" s="16" t="str">
        <f t="shared" si="47"/>
        <v>,"IssueYearEnd":0</v>
      </c>
      <c r="W151" s="16" t="str">
        <f t="shared" si="48"/>
        <v xml:space="preserve">,"FirstDayOfIssue":" " </v>
      </c>
      <c r="X151" s="16" t="str">
        <f t="shared" si="39"/>
        <v xml:space="preserve">,"Perforation":"" </v>
      </c>
      <c r="Y151" s="16" t="str">
        <f t="shared" si="49"/>
        <v xml:space="preserve">,"IsWatermarked":false </v>
      </c>
      <c r="Z151" s="16" t="str">
        <f t="shared" si="50"/>
        <v xml:space="preserve">,"CatalogImageCode":"" </v>
      </c>
      <c r="AA151" s="16" t="str">
        <f t="shared" si="51"/>
        <v xml:space="preserve">,"Color":"" </v>
      </c>
      <c r="AB151" s="16" t="str">
        <f t="shared" si="52"/>
        <v xml:space="preserve">,"Denomination":"20" </v>
      </c>
      <c r="AD151" s="16" t="str">
        <f t="shared" si="53"/>
        <v>,"ItemInstances":[</v>
      </c>
      <c r="AE151" s="16" t="str">
        <f t="shared" si="54"/>
        <v>{"CollectableType":"HomeCollector.Models.StampBase, HomeCollector, Version=1.0.0.0, Culture=neutral, PublicKeyToken=null"</v>
      </c>
      <c r="AF151" s="16" t="str">
        <f t="shared" si="55"/>
        <v xml:space="preserve">,"ItemDetails":"" </v>
      </c>
      <c r="AG151" s="16" t="str">
        <f t="shared" si="56"/>
        <v xml:space="preserve">,"IsFavorite":false </v>
      </c>
      <c r="AH151" s="16" t="str">
        <f t="shared" si="57"/>
        <v xml:space="preserve">,"EstimatedValue":0 </v>
      </c>
      <c r="AI151" s="16" t="str">
        <f t="shared" si="58"/>
        <v xml:space="preserve">,"IsMintCondition":false </v>
      </c>
      <c r="AJ151" s="16" t="str">
        <f t="shared" si="59"/>
        <v xml:space="preserve">,"Condition":"UNDEFINED" </v>
      </c>
      <c r="AK151" s="16" t="str">
        <f xml:space="preserve"> IF($D151+$E151&gt;0,  CONCATENATE($AD151,$AE151,$AF151,$AG151,$AH151,$AI151,$AJ151)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1" s="16" t="str">
        <f t="shared" si="60"/>
        <v>,{"CollectableType":"HomeCollector.Models.StampBase, HomeCollector, Version=1.0.0.0, Culture=neutral, PublicKeyToken=null","DisplayName":"Madonna" ,"Description":"" ,"Country":"USA" ,"IsPostageStamp":true ,"ScottNumber":"2026"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2" spans="1:38" x14ac:dyDescent="0.25">
      <c r="A152" s="34" t="s">
        <v>309</v>
      </c>
      <c r="B152" s="29" t="s">
        <v>156</v>
      </c>
      <c r="C152" s="30"/>
      <c r="D152" s="31"/>
      <c r="E152" s="32">
        <v>2</v>
      </c>
      <c r="F152" s="42"/>
      <c r="G152" s="38"/>
      <c r="H152" s="19" t="s">
        <v>73</v>
      </c>
      <c r="I152" s="19" t="s">
        <v>27</v>
      </c>
      <c r="J152" s="19">
        <v>1982</v>
      </c>
      <c r="K152" s="21"/>
      <c r="L152" s="34">
        <v>0.45</v>
      </c>
      <c r="M152" s="29">
        <v>0.15</v>
      </c>
      <c r="N152" s="28" t="str">
        <f t="shared" si="61"/>
        <v>,{"CollectableType":"HomeCollector.Models.StampBase, HomeCollector, Version=1.0.0.0, Culture=neutral, PublicKeyToken=null"</v>
      </c>
      <c r="O152" s="16" t="str">
        <f t="shared" si="40"/>
        <v xml:space="preserve">,"DisplayName":"Christmas" </v>
      </c>
      <c r="P152" s="16" t="str">
        <f t="shared" si="41"/>
        <v xml:space="preserve">,"Description":"" </v>
      </c>
      <c r="Q152" s="16" t="str">
        <f t="shared" si="42"/>
        <v xml:space="preserve">,"Country":"USA" </v>
      </c>
      <c r="R152" s="16" t="str">
        <f t="shared" si="43"/>
        <v xml:space="preserve">,"IsPostageStamp":true </v>
      </c>
      <c r="S152" s="16" t="str">
        <f t="shared" si="44"/>
        <v xml:space="preserve">,"ScottNumber":"2027" </v>
      </c>
      <c r="T152" s="16" t="str">
        <f t="shared" si="45"/>
        <v xml:space="preserve">,"AlternateId":"" </v>
      </c>
      <c r="U152" s="16" t="str">
        <f t="shared" si="46"/>
        <v>,"IssueYearStart":1982</v>
      </c>
      <c r="V152" s="16" t="str">
        <f t="shared" si="47"/>
        <v>,"IssueYearEnd":0</v>
      </c>
      <c r="W152" s="16" t="str">
        <f t="shared" si="48"/>
        <v xml:space="preserve">,"FirstDayOfIssue":" " </v>
      </c>
      <c r="X152" s="16" t="str">
        <f t="shared" si="39"/>
        <v xml:space="preserve">,"Perforation":"" </v>
      </c>
      <c r="Y152" s="16" t="str">
        <f t="shared" si="49"/>
        <v xml:space="preserve">,"IsWatermarked":false </v>
      </c>
      <c r="Z152" s="16" t="str">
        <f t="shared" si="50"/>
        <v xml:space="preserve">,"CatalogImageCode":"" </v>
      </c>
      <c r="AA152" s="16" t="str">
        <f t="shared" si="51"/>
        <v xml:space="preserve">,"Color":"" </v>
      </c>
      <c r="AB152" s="16" t="str">
        <f t="shared" si="52"/>
        <v xml:space="preserve">,"Denomination":"20" </v>
      </c>
      <c r="AD152" s="16" t="str">
        <f t="shared" si="53"/>
        <v>,"ItemInstances":[</v>
      </c>
      <c r="AE152" s="16" t="str">
        <f t="shared" si="54"/>
        <v>{"CollectableType":"HomeCollector.Models.StampBase, HomeCollector, Version=1.0.0.0, Culture=neutral, PublicKeyToken=null"</v>
      </c>
      <c r="AF152" s="16" t="str">
        <f t="shared" si="55"/>
        <v xml:space="preserve">,"ItemDetails":"" </v>
      </c>
      <c r="AG152" s="16" t="str">
        <f t="shared" si="56"/>
        <v xml:space="preserve">,"IsFavorite":false </v>
      </c>
      <c r="AH152" s="16" t="str">
        <f t="shared" si="57"/>
        <v xml:space="preserve">,"EstimatedValue":0 </v>
      </c>
      <c r="AI152" s="16" t="str">
        <f t="shared" si="58"/>
        <v xml:space="preserve">,"IsMintCondition":false </v>
      </c>
      <c r="AJ152" s="16" t="str">
        <f t="shared" si="59"/>
        <v xml:space="preserve">,"Condition":"UNDEFINED" </v>
      </c>
      <c r="AK152" s="16" t="str">
        <f xml:space="preserve"> IF($D152+$E152&gt;0,  CONCATENATE($AD152,$AE152,$AF152,$AG152,$AH152,$AI152,$AJ152)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2" s="16" t="str">
        <f t="shared" si="60"/>
        <v>,{"CollectableType":"HomeCollector.Models.StampBase, HomeCollector, Version=1.0.0.0, Culture=neutral, PublicKeyToken=null","DisplayName":"Christmas" ,"Description":"" ,"Country":"USA" ,"IsPostageStamp":true ,"ScottNumber":"2027"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3" spans="1:38" x14ac:dyDescent="0.25">
      <c r="A153" s="34" t="s">
        <v>310</v>
      </c>
      <c r="B153" s="29" t="s">
        <v>156</v>
      </c>
      <c r="C153" s="30"/>
      <c r="D153" s="31"/>
      <c r="E153" s="32">
        <v>2</v>
      </c>
      <c r="F153" s="42"/>
      <c r="G153" s="38"/>
      <c r="H153" s="19" t="s">
        <v>73</v>
      </c>
      <c r="I153" s="19" t="s">
        <v>27</v>
      </c>
      <c r="J153" s="19">
        <v>1982</v>
      </c>
      <c r="K153" s="21"/>
      <c r="L153" s="34">
        <v>0.45</v>
      </c>
      <c r="M153" s="29">
        <v>0.15</v>
      </c>
      <c r="N153" s="28" t="str">
        <f t="shared" si="61"/>
        <v>,{"CollectableType":"HomeCollector.Models.StampBase, HomeCollector, Version=1.0.0.0, Culture=neutral, PublicKeyToken=null"</v>
      </c>
      <c r="O153" s="16" t="str">
        <f t="shared" si="40"/>
        <v xml:space="preserve">,"DisplayName":"Christmas" </v>
      </c>
      <c r="P153" s="16" t="str">
        <f t="shared" si="41"/>
        <v xml:space="preserve">,"Description":"" </v>
      </c>
      <c r="Q153" s="16" t="str">
        <f t="shared" si="42"/>
        <v xml:space="preserve">,"Country":"USA" </v>
      </c>
      <c r="R153" s="16" t="str">
        <f t="shared" si="43"/>
        <v xml:space="preserve">,"IsPostageStamp":true </v>
      </c>
      <c r="S153" s="16" t="str">
        <f t="shared" si="44"/>
        <v xml:space="preserve">,"ScottNumber":"2028" </v>
      </c>
      <c r="T153" s="16" t="str">
        <f t="shared" si="45"/>
        <v xml:space="preserve">,"AlternateId":"" </v>
      </c>
      <c r="U153" s="16" t="str">
        <f t="shared" si="46"/>
        <v>,"IssueYearStart":1982</v>
      </c>
      <c r="V153" s="16" t="str">
        <f t="shared" si="47"/>
        <v>,"IssueYearEnd":0</v>
      </c>
      <c r="W153" s="16" t="str">
        <f t="shared" si="48"/>
        <v xml:space="preserve">,"FirstDayOfIssue":" " </v>
      </c>
      <c r="X153" s="16" t="str">
        <f t="shared" si="39"/>
        <v xml:space="preserve">,"Perforation":"" </v>
      </c>
      <c r="Y153" s="16" t="str">
        <f t="shared" si="49"/>
        <v xml:space="preserve">,"IsWatermarked":false </v>
      </c>
      <c r="Z153" s="16" t="str">
        <f t="shared" si="50"/>
        <v xml:space="preserve">,"CatalogImageCode":"" </v>
      </c>
      <c r="AA153" s="16" t="str">
        <f t="shared" si="51"/>
        <v xml:space="preserve">,"Color":"" </v>
      </c>
      <c r="AB153" s="16" t="str">
        <f t="shared" si="52"/>
        <v xml:space="preserve">,"Denomination":"20" </v>
      </c>
      <c r="AD153" s="16" t="str">
        <f t="shared" si="53"/>
        <v>,"ItemInstances":[</v>
      </c>
      <c r="AE153" s="16" t="str">
        <f t="shared" si="54"/>
        <v>{"CollectableType":"HomeCollector.Models.StampBase, HomeCollector, Version=1.0.0.0, Culture=neutral, PublicKeyToken=null"</v>
      </c>
      <c r="AF153" s="16" t="str">
        <f t="shared" si="55"/>
        <v xml:space="preserve">,"ItemDetails":"" </v>
      </c>
      <c r="AG153" s="16" t="str">
        <f t="shared" si="56"/>
        <v xml:space="preserve">,"IsFavorite":false </v>
      </c>
      <c r="AH153" s="16" t="str">
        <f t="shared" si="57"/>
        <v xml:space="preserve">,"EstimatedValue":0 </v>
      </c>
      <c r="AI153" s="16" t="str">
        <f t="shared" si="58"/>
        <v xml:space="preserve">,"IsMintCondition":false </v>
      </c>
      <c r="AJ153" s="16" t="str">
        <f t="shared" si="59"/>
        <v xml:space="preserve">,"Condition":"UNDEFINED" </v>
      </c>
      <c r="AK153" s="16" t="str">
        <f xml:space="preserve"> IF($D153+$E153&gt;0,  CONCATENATE($AD153,$AE153,$AF153,$AG153,$AH153,$AI153,$AJ153)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3" s="16" t="str">
        <f t="shared" si="60"/>
        <v>,{"CollectableType":"HomeCollector.Models.StampBase, HomeCollector, Version=1.0.0.0, Culture=neutral, PublicKeyToken=null","DisplayName":"Christmas" ,"Description":"" ,"Country":"USA" ,"IsPostageStamp":true ,"ScottNumber":"2028"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4" spans="1:38" x14ac:dyDescent="0.25">
      <c r="A154" s="34" t="s">
        <v>311</v>
      </c>
      <c r="B154" s="29" t="s">
        <v>156</v>
      </c>
      <c r="C154" s="30"/>
      <c r="D154" s="31"/>
      <c r="E154" s="32">
        <v>2</v>
      </c>
      <c r="F154" s="42"/>
      <c r="G154" s="38"/>
      <c r="H154" s="19" t="s">
        <v>73</v>
      </c>
      <c r="I154" s="19" t="s">
        <v>27</v>
      </c>
      <c r="J154" s="19">
        <v>1982</v>
      </c>
      <c r="K154" s="21"/>
      <c r="L154" s="34">
        <v>0.45</v>
      </c>
      <c r="M154" s="29">
        <v>0.15</v>
      </c>
      <c r="N154" s="28" t="str">
        <f t="shared" si="61"/>
        <v>,{"CollectableType":"HomeCollector.Models.StampBase, HomeCollector, Version=1.0.0.0, Culture=neutral, PublicKeyToken=null"</v>
      </c>
      <c r="O154" s="16" t="str">
        <f t="shared" si="40"/>
        <v xml:space="preserve">,"DisplayName":"Christmas" </v>
      </c>
      <c r="P154" s="16" t="str">
        <f t="shared" si="41"/>
        <v xml:space="preserve">,"Description":"" </v>
      </c>
      <c r="Q154" s="16" t="str">
        <f t="shared" si="42"/>
        <v xml:space="preserve">,"Country":"USA" </v>
      </c>
      <c r="R154" s="16" t="str">
        <f t="shared" si="43"/>
        <v xml:space="preserve">,"IsPostageStamp":true </v>
      </c>
      <c r="S154" s="16" t="str">
        <f t="shared" si="44"/>
        <v xml:space="preserve">,"ScottNumber":"2029" </v>
      </c>
      <c r="T154" s="16" t="str">
        <f t="shared" si="45"/>
        <v xml:space="preserve">,"AlternateId":"" </v>
      </c>
      <c r="U154" s="16" t="str">
        <f t="shared" si="46"/>
        <v>,"IssueYearStart":1982</v>
      </c>
      <c r="V154" s="16" t="str">
        <f t="shared" si="47"/>
        <v>,"IssueYearEnd":0</v>
      </c>
      <c r="W154" s="16" t="str">
        <f t="shared" si="48"/>
        <v xml:space="preserve">,"FirstDayOfIssue":" " </v>
      </c>
      <c r="X154" s="16" t="str">
        <f t="shared" si="39"/>
        <v xml:space="preserve">,"Perforation":"" </v>
      </c>
      <c r="Y154" s="16" t="str">
        <f t="shared" si="49"/>
        <v xml:space="preserve">,"IsWatermarked":false </v>
      </c>
      <c r="Z154" s="16" t="str">
        <f t="shared" si="50"/>
        <v xml:space="preserve">,"CatalogImageCode":"" </v>
      </c>
      <c r="AA154" s="16" t="str">
        <f t="shared" si="51"/>
        <v xml:space="preserve">,"Color":"" </v>
      </c>
      <c r="AB154" s="16" t="str">
        <f t="shared" si="52"/>
        <v xml:space="preserve">,"Denomination":"20" </v>
      </c>
      <c r="AD154" s="16" t="str">
        <f t="shared" si="53"/>
        <v>,"ItemInstances":[</v>
      </c>
      <c r="AE154" s="16" t="str">
        <f t="shared" si="54"/>
        <v>{"CollectableType":"HomeCollector.Models.StampBase, HomeCollector, Version=1.0.0.0, Culture=neutral, PublicKeyToken=null"</v>
      </c>
      <c r="AF154" s="16" t="str">
        <f t="shared" si="55"/>
        <v xml:space="preserve">,"ItemDetails":"" </v>
      </c>
      <c r="AG154" s="16" t="str">
        <f t="shared" si="56"/>
        <v xml:space="preserve">,"IsFavorite":false </v>
      </c>
      <c r="AH154" s="16" t="str">
        <f t="shared" si="57"/>
        <v xml:space="preserve">,"EstimatedValue":0 </v>
      </c>
      <c r="AI154" s="16" t="str">
        <f t="shared" si="58"/>
        <v xml:space="preserve">,"IsMintCondition":false </v>
      </c>
      <c r="AJ154" s="16" t="str">
        <f t="shared" si="59"/>
        <v xml:space="preserve">,"Condition":"UNDEFINED" </v>
      </c>
      <c r="AK154" s="16" t="str">
        <f xml:space="preserve"> IF($D154+$E154&gt;0,  CONCATENATE($AD154,$AE154,$AF154,$AG154,$AH154,$AI154,$AJ154)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4" s="16" t="str">
        <f t="shared" si="60"/>
        <v>,{"CollectableType":"HomeCollector.Models.StampBase, HomeCollector, Version=1.0.0.0, Culture=neutral, PublicKeyToken=null","DisplayName":"Christmas" ,"Description":"" ,"Country":"USA" ,"IsPostageStamp":true ,"ScottNumber":"2029"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5" spans="1:38" x14ac:dyDescent="0.25">
      <c r="A155" s="34" t="s">
        <v>312</v>
      </c>
      <c r="B155" s="29" t="s">
        <v>156</v>
      </c>
      <c r="C155" s="30"/>
      <c r="D155" s="31"/>
      <c r="E155" s="32">
        <v>2</v>
      </c>
      <c r="F155" s="42"/>
      <c r="G155" s="38"/>
      <c r="H155" s="19" t="s">
        <v>73</v>
      </c>
      <c r="I155" s="19" t="s">
        <v>27</v>
      </c>
      <c r="J155" s="19">
        <v>1982</v>
      </c>
      <c r="K155" s="21"/>
      <c r="L155" s="34">
        <v>0.45</v>
      </c>
      <c r="M155" s="29">
        <v>0.15</v>
      </c>
      <c r="N155" s="28" t="str">
        <f t="shared" si="61"/>
        <v>,{"CollectableType":"HomeCollector.Models.StampBase, HomeCollector, Version=1.0.0.0, Culture=neutral, PublicKeyToken=null"</v>
      </c>
      <c r="O155" s="16" t="str">
        <f t="shared" si="40"/>
        <v xml:space="preserve">,"DisplayName":"Christmas" </v>
      </c>
      <c r="P155" s="16" t="str">
        <f t="shared" si="41"/>
        <v xml:space="preserve">,"Description":"" </v>
      </c>
      <c r="Q155" s="16" t="str">
        <f t="shared" si="42"/>
        <v xml:space="preserve">,"Country":"USA" </v>
      </c>
      <c r="R155" s="16" t="str">
        <f t="shared" si="43"/>
        <v xml:space="preserve">,"IsPostageStamp":true </v>
      </c>
      <c r="S155" s="16" t="str">
        <f t="shared" si="44"/>
        <v xml:space="preserve">,"ScottNumber":"2030" </v>
      </c>
      <c r="T155" s="16" t="str">
        <f t="shared" si="45"/>
        <v xml:space="preserve">,"AlternateId":"" </v>
      </c>
      <c r="U155" s="16" t="str">
        <f t="shared" si="46"/>
        <v>,"IssueYearStart":1982</v>
      </c>
      <c r="V155" s="16" t="str">
        <f t="shared" si="47"/>
        <v>,"IssueYearEnd":0</v>
      </c>
      <c r="W155" s="16" t="str">
        <f t="shared" si="48"/>
        <v xml:space="preserve">,"FirstDayOfIssue":" " </v>
      </c>
      <c r="X155" s="16" t="str">
        <f t="shared" si="39"/>
        <v xml:space="preserve">,"Perforation":"" </v>
      </c>
      <c r="Y155" s="16" t="str">
        <f t="shared" si="49"/>
        <v xml:space="preserve">,"IsWatermarked":false </v>
      </c>
      <c r="Z155" s="16" t="str">
        <f t="shared" si="50"/>
        <v xml:space="preserve">,"CatalogImageCode":"" </v>
      </c>
      <c r="AA155" s="16" t="str">
        <f t="shared" si="51"/>
        <v xml:space="preserve">,"Color":"" </v>
      </c>
      <c r="AB155" s="16" t="str">
        <f t="shared" si="52"/>
        <v xml:space="preserve">,"Denomination":"20" </v>
      </c>
      <c r="AD155" s="16" t="str">
        <f t="shared" si="53"/>
        <v>,"ItemInstances":[</v>
      </c>
      <c r="AE155" s="16" t="str">
        <f t="shared" si="54"/>
        <v>{"CollectableType":"HomeCollector.Models.StampBase, HomeCollector, Version=1.0.0.0, Culture=neutral, PublicKeyToken=null"</v>
      </c>
      <c r="AF155" s="16" t="str">
        <f t="shared" si="55"/>
        <v xml:space="preserve">,"ItemDetails":"" </v>
      </c>
      <c r="AG155" s="16" t="str">
        <f t="shared" si="56"/>
        <v xml:space="preserve">,"IsFavorite":false </v>
      </c>
      <c r="AH155" s="16" t="str">
        <f t="shared" si="57"/>
        <v xml:space="preserve">,"EstimatedValue":0 </v>
      </c>
      <c r="AI155" s="16" t="str">
        <f t="shared" si="58"/>
        <v xml:space="preserve">,"IsMintCondition":false </v>
      </c>
      <c r="AJ155" s="16" t="str">
        <f t="shared" si="59"/>
        <v xml:space="preserve">,"Condition":"UNDEFINED" </v>
      </c>
      <c r="AK155" s="16" t="str">
        <f xml:space="preserve"> IF($D155+$E155&gt;0,  CONCATENATE($AD155,$AE155,$AF155,$AG155,$AH155,$AI155,$AJ155)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5" s="16" t="str">
        <f t="shared" si="60"/>
        <v>,{"CollectableType":"HomeCollector.Models.StampBase, HomeCollector, Version=1.0.0.0, Culture=neutral, PublicKeyToken=null","DisplayName":"Christmas" ,"Description":"" ,"Country":"USA" ,"IsPostageStamp":true ,"ScottNumber":"2030" ,"AlternateId":"" ,"IssueYearStart":1982,"IssueYearEnd":0,"FirstDayOfIssue":"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6" spans="1:38" x14ac:dyDescent="0.25">
      <c r="A156" s="34" t="s">
        <v>313</v>
      </c>
      <c r="B156" s="29" t="s">
        <v>156</v>
      </c>
      <c r="C156" s="19"/>
      <c r="D156" s="31"/>
      <c r="E156" s="32"/>
      <c r="F156" s="42"/>
      <c r="G156" s="30" t="s">
        <v>81</v>
      </c>
      <c r="H156" s="19" t="s">
        <v>73</v>
      </c>
      <c r="I156" s="19" t="s">
        <v>27</v>
      </c>
      <c r="J156" s="19">
        <v>1982</v>
      </c>
      <c r="K156" s="21"/>
      <c r="L156" s="34">
        <v>1.85</v>
      </c>
      <c r="M156" s="29">
        <v>1</v>
      </c>
      <c r="N156" s="28" t="str">
        <f t="shared" si="61"/>
        <v>,{"CollectableType":"HomeCollector.Models.StampBase, HomeCollector, Version=1.0.0.0, Culture=neutral, PublicKeyToken=null"</v>
      </c>
      <c r="O156" s="16" t="str">
        <f t="shared" si="40"/>
        <v xml:space="preserve">,"DisplayName":"Christmas" </v>
      </c>
      <c r="P156" s="16" t="str">
        <f t="shared" si="41"/>
        <v xml:space="preserve">,"Description":"block 4" </v>
      </c>
      <c r="Q156" s="16" t="str">
        <f t="shared" si="42"/>
        <v xml:space="preserve">,"Country":"USA" </v>
      </c>
      <c r="R156" s="16" t="str">
        <f t="shared" si="43"/>
        <v xml:space="preserve">,"IsPostageStamp":true </v>
      </c>
      <c r="S156" s="16" t="str">
        <f t="shared" si="44"/>
        <v xml:space="preserve">,"ScottNumber":"2030a" </v>
      </c>
      <c r="T156" s="16" t="str">
        <f t="shared" si="45"/>
        <v xml:space="preserve">,"AlternateId":"" </v>
      </c>
      <c r="U156" s="16" t="str">
        <f t="shared" si="46"/>
        <v>,"IssueYearStart":1982</v>
      </c>
      <c r="V156" s="16" t="str">
        <f t="shared" si="47"/>
        <v>,"IssueYearEnd":0</v>
      </c>
      <c r="W156" s="16" t="str">
        <f t="shared" si="48"/>
        <v xml:space="preserve">,"FirstDayOfIssue":" " </v>
      </c>
      <c r="X156" s="16" t="str">
        <f t="shared" si="39"/>
        <v xml:space="preserve">,"Perforation":"" </v>
      </c>
      <c r="Y156" s="16" t="str">
        <f t="shared" si="49"/>
        <v xml:space="preserve">,"IsWatermarked":false </v>
      </c>
      <c r="Z156" s="16" t="str">
        <f t="shared" si="50"/>
        <v xml:space="preserve">,"CatalogImageCode":"" </v>
      </c>
      <c r="AA156" s="16" t="str">
        <f t="shared" si="51"/>
        <v xml:space="preserve">,"Color":"" </v>
      </c>
      <c r="AB156" s="16" t="str">
        <f t="shared" si="52"/>
        <v xml:space="preserve">,"Denomination":"20" </v>
      </c>
      <c r="AD156" s="16" t="str">
        <f t="shared" si="53"/>
        <v/>
      </c>
      <c r="AE156" s="16" t="str">
        <f t="shared" si="54"/>
        <v>{"CollectableType":"HomeCollector.Models.StampBase, HomeCollector, Version=1.0.0.0, Culture=neutral, PublicKeyToken=null"</v>
      </c>
      <c r="AF156" s="16" t="str">
        <f t="shared" si="55"/>
        <v xml:space="preserve">,"ItemDetails":"block 4" </v>
      </c>
      <c r="AG156" s="16" t="str">
        <f t="shared" si="56"/>
        <v xml:space="preserve">,"IsFavorite":false </v>
      </c>
      <c r="AH156" s="16" t="str">
        <f t="shared" si="57"/>
        <v xml:space="preserve">,"EstimatedValue":0 </v>
      </c>
      <c r="AI156" s="16" t="str">
        <f t="shared" si="58"/>
        <v xml:space="preserve">,"IsMintCondition":false </v>
      </c>
      <c r="AJ156" s="16" t="str">
        <f t="shared" si="59"/>
        <v xml:space="preserve">,"Condition":"UNDEFINED" </v>
      </c>
      <c r="AK156" s="16" t="str">
        <f xml:space="preserve"> IF($D156+$E156&gt;0,  CONCATENATE($AD156,$AE156,$AF156,$AG156,$AH156,$AI156,$AJ156) &amp; "} ]}","}")</f>
        <v>}</v>
      </c>
      <c r="AL156" s="16" t="str">
        <f t="shared" si="60"/>
        <v>,{"CollectableType":"HomeCollector.Models.StampBase, HomeCollector, Version=1.0.0.0, Culture=neutral, PublicKeyToken=null","DisplayName":"Christmas" ,"Description":"block 4" ,"Country":"USA" ,"IsPostageStamp":true ,"ScottNumber":"2030a" ,"AlternateId":"" ,"IssueYearStart":1982,"IssueYearEnd":0,"FirstDayOfIssue":" " ,"Perforation":"" ,"IsWatermarked":false ,"CatalogImageCode":"" ,"Color":"" ,"Denomination":"20" }</v>
      </c>
    </row>
    <row r="157" spans="1:38" x14ac:dyDescent="0.25">
      <c r="A157" s="34" t="s">
        <v>314</v>
      </c>
      <c r="B157" s="29" t="s">
        <v>156</v>
      </c>
      <c r="C157" s="19"/>
      <c r="D157" s="31"/>
      <c r="E157" s="32">
        <v>2</v>
      </c>
      <c r="F157" s="42"/>
      <c r="G157" s="30"/>
      <c r="H157" s="19" t="s">
        <v>1035</v>
      </c>
      <c r="I157" s="19" t="s">
        <v>27</v>
      </c>
      <c r="J157" s="19">
        <v>1983</v>
      </c>
      <c r="K157" s="21"/>
      <c r="L157" s="34">
        <v>0.38</v>
      </c>
      <c r="M157" s="29">
        <v>0.15</v>
      </c>
      <c r="N157" s="28" t="str">
        <f t="shared" si="61"/>
        <v>,{"CollectableType":"HomeCollector.Models.StampBase, HomeCollector, Version=1.0.0.0, Culture=neutral, PublicKeyToken=null"</v>
      </c>
      <c r="O157" s="16" t="str">
        <f t="shared" si="40"/>
        <v xml:space="preserve">,"DisplayName":"Science&amp;Industry" </v>
      </c>
      <c r="P157" s="16" t="str">
        <f t="shared" si="41"/>
        <v xml:space="preserve">,"Description":"" </v>
      </c>
      <c r="Q157" s="16" t="str">
        <f t="shared" si="42"/>
        <v xml:space="preserve">,"Country":"USA" </v>
      </c>
      <c r="R157" s="16" t="str">
        <f t="shared" si="43"/>
        <v xml:space="preserve">,"IsPostageStamp":true </v>
      </c>
      <c r="S157" s="16" t="str">
        <f t="shared" si="44"/>
        <v xml:space="preserve">,"ScottNumber":"2031" </v>
      </c>
      <c r="T157" s="16" t="str">
        <f t="shared" si="45"/>
        <v xml:space="preserve">,"AlternateId":"" </v>
      </c>
      <c r="U157" s="16" t="str">
        <f t="shared" si="46"/>
        <v>,"IssueYearStart":1983</v>
      </c>
      <c r="V157" s="16" t="str">
        <f t="shared" si="47"/>
        <v>,"IssueYearEnd":0</v>
      </c>
      <c r="W157" s="16" t="str">
        <f t="shared" si="48"/>
        <v xml:space="preserve">,"FirstDayOfIssue":" " </v>
      </c>
      <c r="X157" s="16" t="str">
        <f t="shared" si="39"/>
        <v xml:space="preserve">,"Perforation":"" </v>
      </c>
      <c r="Y157" s="16" t="str">
        <f t="shared" si="49"/>
        <v xml:space="preserve">,"IsWatermarked":false </v>
      </c>
      <c r="Z157" s="16" t="str">
        <f t="shared" si="50"/>
        <v xml:space="preserve">,"CatalogImageCode":"" </v>
      </c>
      <c r="AA157" s="16" t="str">
        <f t="shared" si="51"/>
        <v xml:space="preserve">,"Color":"" </v>
      </c>
      <c r="AB157" s="16" t="str">
        <f t="shared" si="52"/>
        <v xml:space="preserve">,"Denomination":"20" </v>
      </c>
      <c r="AD157" s="16" t="str">
        <f t="shared" si="53"/>
        <v>,"ItemInstances":[</v>
      </c>
      <c r="AE157" s="16" t="str">
        <f t="shared" si="54"/>
        <v>{"CollectableType":"HomeCollector.Models.StampBase, HomeCollector, Version=1.0.0.0, Culture=neutral, PublicKeyToken=null"</v>
      </c>
      <c r="AF157" s="16" t="str">
        <f t="shared" si="55"/>
        <v xml:space="preserve">,"ItemDetails":"" </v>
      </c>
      <c r="AG157" s="16" t="str">
        <f t="shared" si="56"/>
        <v xml:space="preserve">,"IsFavorite":false </v>
      </c>
      <c r="AH157" s="16" t="str">
        <f t="shared" si="57"/>
        <v xml:space="preserve">,"EstimatedValue":0 </v>
      </c>
      <c r="AI157" s="16" t="str">
        <f t="shared" si="58"/>
        <v xml:space="preserve">,"IsMintCondition":false </v>
      </c>
      <c r="AJ157" s="16" t="str">
        <f t="shared" si="59"/>
        <v xml:space="preserve">,"Condition":"UNDEFINED" </v>
      </c>
      <c r="AK157" s="16" t="str">
        <f xml:space="preserve"> IF($D157+$E157&gt;0,  CONCATENATE($AD157,$AE157,$AF157,$AG157,$AH157,$AI157,$AJ157)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7" s="16" t="str">
        <f t="shared" si="60"/>
        <v>,{"CollectableType":"HomeCollector.Models.StampBase, HomeCollector, Version=1.0.0.0, Culture=neutral, PublicKeyToken=null","DisplayName":"Science&amp;Industry" ,"Description":"" ,"Country":"USA" ,"IsPostageStamp":true ,"ScottNumber":"2031"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8" spans="1:38" x14ac:dyDescent="0.25">
      <c r="A158" s="34" t="s">
        <v>315</v>
      </c>
      <c r="B158" s="29" t="s">
        <v>156</v>
      </c>
      <c r="C158" s="19"/>
      <c r="D158" s="31"/>
      <c r="E158" s="32">
        <v>2</v>
      </c>
      <c r="F158" s="42"/>
      <c r="G158" s="30"/>
      <c r="H158" s="19" t="s">
        <v>1036</v>
      </c>
      <c r="I158" s="19" t="s">
        <v>27</v>
      </c>
      <c r="J158" s="19">
        <v>1983</v>
      </c>
      <c r="K158" s="21"/>
      <c r="L158" s="34">
        <v>0.38</v>
      </c>
      <c r="M158" s="29">
        <v>0.15</v>
      </c>
      <c r="N158" s="28" t="str">
        <f t="shared" si="61"/>
        <v>,{"CollectableType":"HomeCollector.Models.StampBase, HomeCollector, Version=1.0.0.0, Culture=neutral, PublicKeyToken=null"</v>
      </c>
      <c r="O158" s="16" t="str">
        <f t="shared" si="40"/>
        <v xml:space="preserve">,"DisplayName":"Balloons" </v>
      </c>
      <c r="P158" s="16" t="str">
        <f t="shared" si="41"/>
        <v xml:space="preserve">,"Description":"" </v>
      </c>
      <c r="Q158" s="16" t="str">
        <f t="shared" si="42"/>
        <v xml:space="preserve">,"Country":"USA" </v>
      </c>
      <c r="R158" s="16" t="str">
        <f t="shared" si="43"/>
        <v xml:space="preserve">,"IsPostageStamp":true </v>
      </c>
      <c r="S158" s="16" t="str">
        <f t="shared" si="44"/>
        <v xml:space="preserve">,"ScottNumber":"2032" </v>
      </c>
      <c r="T158" s="16" t="str">
        <f t="shared" si="45"/>
        <v xml:space="preserve">,"AlternateId":"" </v>
      </c>
      <c r="U158" s="16" t="str">
        <f t="shared" si="46"/>
        <v>,"IssueYearStart":1983</v>
      </c>
      <c r="V158" s="16" t="str">
        <f t="shared" si="47"/>
        <v>,"IssueYearEnd":0</v>
      </c>
      <c r="W158" s="16" t="str">
        <f t="shared" si="48"/>
        <v xml:space="preserve">,"FirstDayOfIssue":" " </v>
      </c>
      <c r="X158" s="16" t="str">
        <f t="shared" si="39"/>
        <v xml:space="preserve">,"Perforation":"" </v>
      </c>
      <c r="Y158" s="16" t="str">
        <f t="shared" si="49"/>
        <v xml:space="preserve">,"IsWatermarked":false </v>
      </c>
      <c r="Z158" s="16" t="str">
        <f t="shared" si="50"/>
        <v xml:space="preserve">,"CatalogImageCode":"" </v>
      </c>
      <c r="AA158" s="16" t="str">
        <f t="shared" si="51"/>
        <v xml:space="preserve">,"Color":"" </v>
      </c>
      <c r="AB158" s="16" t="str">
        <f t="shared" si="52"/>
        <v xml:space="preserve">,"Denomination":"20" </v>
      </c>
      <c r="AD158" s="16" t="str">
        <f t="shared" si="53"/>
        <v>,"ItemInstances":[</v>
      </c>
      <c r="AE158" s="16" t="str">
        <f t="shared" si="54"/>
        <v>{"CollectableType":"HomeCollector.Models.StampBase, HomeCollector, Version=1.0.0.0, Culture=neutral, PublicKeyToken=null"</v>
      </c>
      <c r="AF158" s="16" t="str">
        <f t="shared" si="55"/>
        <v xml:space="preserve">,"ItemDetails":"" </v>
      </c>
      <c r="AG158" s="16" t="str">
        <f t="shared" si="56"/>
        <v xml:space="preserve">,"IsFavorite":false </v>
      </c>
      <c r="AH158" s="16" t="str">
        <f t="shared" si="57"/>
        <v xml:space="preserve">,"EstimatedValue":0 </v>
      </c>
      <c r="AI158" s="16" t="str">
        <f t="shared" si="58"/>
        <v xml:space="preserve">,"IsMintCondition":false </v>
      </c>
      <c r="AJ158" s="16" t="str">
        <f t="shared" si="59"/>
        <v xml:space="preserve">,"Condition":"UNDEFINED" </v>
      </c>
      <c r="AK158" s="16" t="str">
        <f xml:space="preserve"> IF($D158+$E158&gt;0,  CONCATENATE($AD158,$AE158,$AF158,$AG158,$AH158,$AI158,$AJ158)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8" s="16" t="str">
        <f t="shared" si="60"/>
        <v>,{"CollectableType":"HomeCollector.Models.StampBase, HomeCollector, Version=1.0.0.0, Culture=neutral, PublicKeyToken=null","DisplayName":"Balloons" ,"Description":"" ,"Country":"USA" ,"IsPostageStamp":true ,"ScottNumber":"2032"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59" spans="1:38" x14ac:dyDescent="0.25">
      <c r="A159" s="34" t="s">
        <v>316</v>
      </c>
      <c r="B159" s="29" t="s">
        <v>156</v>
      </c>
      <c r="C159" s="19"/>
      <c r="D159" s="31"/>
      <c r="E159" s="32">
        <v>2</v>
      </c>
      <c r="F159" s="42"/>
      <c r="G159" s="30"/>
      <c r="H159" s="19" t="s">
        <v>1036</v>
      </c>
      <c r="I159" s="19" t="s">
        <v>27</v>
      </c>
      <c r="J159" s="19">
        <v>1983</v>
      </c>
      <c r="K159" s="21"/>
      <c r="L159" s="34">
        <v>0.38</v>
      </c>
      <c r="M159" s="29">
        <v>0.15</v>
      </c>
      <c r="N159" s="28" t="str">
        <f t="shared" si="61"/>
        <v>,{"CollectableType":"HomeCollector.Models.StampBase, HomeCollector, Version=1.0.0.0, Culture=neutral, PublicKeyToken=null"</v>
      </c>
      <c r="O159" s="16" t="str">
        <f t="shared" si="40"/>
        <v xml:space="preserve">,"DisplayName":"Balloons" </v>
      </c>
      <c r="P159" s="16" t="str">
        <f t="shared" si="41"/>
        <v xml:space="preserve">,"Description":"" </v>
      </c>
      <c r="Q159" s="16" t="str">
        <f t="shared" si="42"/>
        <v xml:space="preserve">,"Country":"USA" </v>
      </c>
      <c r="R159" s="16" t="str">
        <f t="shared" si="43"/>
        <v xml:space="preserve">,"IsPostageStamp":true </v>
      </c>
      <c r="S159" s="16" t="str">
        <f t="shared" si="44"/>
        <v xml:space="preserve">,"ScottNumber":"2033" </v>
      </c>
      <c r="T159" s="16" t="str">
        <f t="shared" si="45"/>
        <v xml:space="preserve">,"AlternateId":"" </v>
      </c>
      <c r="U159" s="16" t="str">
        <f t="shared" si="46"/>
        <v>,"IssueYearStart":1983</v>
      </c>
      <c r="V159" s="16" t="str">
        <f t="shared" si="47"/>
        <v>,"IssueYearEnd":0</v>
      </c>
      <c r="W159" s="16" t="str">
        <f t="shared" si="48"/>
        <v xml:space="preserve">,"FirstDayOfIssue":" " </v>
      </c>
      <c r="X159" s="16" t="str">
        <f t="shared" si="39"/>
        <v xml:space="preserve">,"Perforation":"" </v>
      </c>
      <c r="Y159" s="16" t="str">
        <f t="shared" si="49"/>
        <v xml:space="preserve">,"IsWatermarked":false </v>
      </c>
      <c r="Z159" s="16" t="str">
        <f t="shared" si="50"/>
        <v xml:space="preserve">,"CatalogImageCode":"" </v>
      </c>
      <c r="AA159" s="16" t="str">
        <f t="shared" si="51"/>
        <v xml:space="preserve">,"Color":"" </v>
      </c>
      <c r="AB159" s="16" t="str">
        <f t="shared" si="52"/>
        <v xml:space="preserve">,"Denomination":"20" </v>
      </c>
      <c r="AD159" s="16" t="str">
        <f t="shared" si="53"/>
        <v>,"ItemInstances":[</v>
      </c>
      <c r="AE159" s="16" t="str">
        <f t="shared" si="54"/>
        <v>{"CollectableType":"HomeCollector.Models.StampBase, HomeCollector, Version=1.0.0.0, Culture=neutral, PublicKeyToken=null"</v>
      </c>
      <c r="AF159" s="16" t="str">
        <f t="shared" si="55"/>
        <v xml:space="preserve">,"ItemDetails":"" </v>
      </c>
      <c r="AG159" s="16" t="str">
        <f t="shared" si="56"/>
        <v xml:space="preserve">,"IsFavorite":false </v>
      </c>
      <c r="AH159" s="16" t="str">
        <f t="shared" si="57"/>
        <v xml:space="preserve">,"EstimatedValue":0 </v>
      </c>
      <c r="AI159" s="16" t="str">
        <f t="shared" si="58"/>
        <v xml:space="preserve">,"IsMintCondition":false </v>
      </c>
      <c r="AJ159" s="16" t="str">
        <f t="shared" si="59"/>
        <v xml:space="preserve">,"Condition":"UNDEFINED" </v>
      </c>
      <c r="AK159" s="16" t="str">
        <f xml:space="preserve"> IF($D159+$E159&gt;0,  CONCATENATE($AD159,$AE159,$AF159,$AG159,$AH159,$AI159,$AJ159)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59" s="16" t="str">
        <f t="shared" si="60"/>
        <v>,{"CollectableType":"HomeCollector.Models.StampBase, HomeCollector, Version=1.0.0.0, Culture=neutral, PublicKeyToken=null","DisplayName":"Balloons" ,"Description":"" ,"Country":"USA" ,"IsPostageStamp":true ,"ScottNumber":"2033"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0" spans="1:38" x14ac:dyDescent="0.25">
      <c r="A160" s="34" t="s">
        <v>317</v>
      </c>
      <c r="B160" s="29" t="s">
        <v>156</v>
      </c>
      <c r="C160" s="19"/>
      <c r="D160" s="31"/>
      <c r="E160" s="32">
        <v>2</v>
      </c>
      <c r="F160" s="42"/>
      <c r="G160" s="30"/>
      <c r="H160" s="19" t="s">
        <v>1036</v>
      </c>
      <c r="I160" s="19" t="s">
        <v>27</v>
      </c>
      <c r="J160" s="19">
        <v>1983</v>
      </c>
      <c r="K160" s="21"/>
      <c r="L160" s="34">
        <v>0.38</v>
      </c>
      <c r="M160" s="29">
        <v>0.15</v>
      </c>
      <c r="N160" s="28" t="str">
        <f t="shared" si="61"/>
        <v>,{"CollectableType":"HomeCollector.Models.StampBase, HomeCollector, Version=1.0.0.0, Culture=neutral, PublicKeyToken=null"</v>
      </c>
      <c r="O160" s="16" t="str">
        <f t="shared" si="40"/>
        <v xml:space="preserve">,"DisplayName":"Balloons" </v>
      </c>
      <c r="P160" s="16" t="str">
        <f t="shared" si="41"/>
        <v xml:space="preserve">,"Description":"" </v>
      </c>
      <c r="Q160" s="16" t="str">
        <f t="shared" si="42"/>
        <v xml:space="preserve">,"Country":"USA" </v>
      </c>
      <c r="R160" s="16" t="str">
        <f t="shared" si="43"/>
        <v xml:space="preserve">,"IsPostageStamp":true </v>
      </c>
      <c r="S160" s="16" t="str">
        <f t="shared" si="44"/>
        <v xml:space="preserve">,"ScottNumber":"2034" </v>
      </c>
      <c r="T160" s="16" t="str">
        <f t="shared" si="45"/>
        <v xml:space="preserve">,"AlternateId":"" </v>
      </c>
      <c r="U160" s="16" t="str">
        <f t="shared" si="46"/>
        <v>,"IssueYearStart":1983</v>
      </c>
      <c r="V160" s="16" t="str">
        <f t="shared" si="47"/>
        <v>,"IssueYearEnd":0</v>
      </c>
      <c r="W160" s="16" t="str">
        <f t="shared" si="48"/>
        <v xml:space="preserve">,"FirstDayOfIssue":" " </v>
      </c>
      <c r="X160" s="16" t="str">
        <f t="shared" si="39"/>
        <v xml:space="preserve">,"Perforation":"" </v>
      </c>
      <c r="Y160" s="16" t="str">
        <f t="shared" si="49"/>
        <v xml:space="preserve">,"IsWatermarked":false </v>
      </c>
      <c r="Z160" s="16" t="str">
        <f t="shared" si="50"/>
        <v xml:space="preserve">,"CatalogImageCode":"" </v>
      </c>
      <c r="AA160" s="16" t="str">
        <f t="shared" si="51"/>
        <v xml:space="preserve">,"Color":"" </v>
      </c>
      <c r="AB160" s="16" t="str">
        <f t="shared" si="52"/>
        <v xml:space="preserve">,"Denomination":"20" </v>
      </c>
      <c r="AD160" s="16" t="str">
        <f t="shared" si="53"/>
        <v>,"ItemInstances":[</v>
      </c>
      <c r="AE160" s="16" t="str">
        <f t="shared" si="54"/>
        <v>{"CollectableType":"HomeCollector.Models.StampBase, HomeCollector, Version=1.0.0.0, Culture=neutral, PublicKeyToken=null"</v>
      </c>
      <c r="AF160" s="16" t="str">
        <f t="shared" si="55"/>
        <v xml:space="preserve">,"ItemDetails":"" </v>
      </c>
      <c r="AG160" s="16" t="str">
        <f t="shared" si="56"/>
        <v xml:space="preserve">,"IsFavorite":false </v>
      </c>
      <c r="AH160" s="16" t="str">
        <f t="shared" si="57"/>
        <v xml:space="preserve">,"EstimatedValue":0 </v>
      </c>
      <c r="AI160" s="16" t="str">
        <f t="shared" si="58"/>
        <v xml:space="preserve">,"IsMintCondition":false </v>
      </c>
      <c r="AJ160" s="16" t="str">
        <f t="shared" si="59"/>
        <v xml:space="preserve">,"Condition":"UNDEFINED" </v>
      </c>
      <c r="AK160" s="16" t="str">
        <f xml:space="preserve"> IF($D160+$E160&gt;0,  CONCATENATE($AD160,$AE160,$AF160,$AG160,$AH160,$AI160,$AJ160)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0" s="16" t="str">
        <f t="shared" si="60"/>
        <v>,{"CollectableType":"HomeCollector.Models.StampBase, HomeCollector, Version=1.0.0.0, Culture=neutral, PublicKeyToken=null","DisplayName":"Balloons" ,"Description":"" ,"Country":"USA" ,"IsPostageStamp":true ,"ScottNumber":"2034"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1" spans="1:38" x14ac:dyDescent="0.25">
      <c r="A161" s="34" t="s">
        <v>318</v>
      </c>
      <c r="B161" s="29" t="s">
        <v>156</v>
      </c>
      <c r="C161" s="19"/>
      <c r="D161" s="31"/>
      <c r="E161" s="32">
        <v>1</v>
      </c>
      <c r="F161" s="42"/>
      <c r="G161" s="30"/>
      <c r="H161" s="19" t="s">
        <v>1036</v>
      </c>
      <c r="I161" s="19" t="s">
        <v>27</v>
      </c>
      <c r="J161" s="19">
        <v>1983</v>
      </c>
      <c r="K161" s="21"/>
      <c r="L161" s="34">
        <v>0.38</v>
      </c>
      <c r="M161" s="29">
        <v>0.15</v>
      </c>
      <c r="N161" s="28" t="str">
        <f t="shared" si="61"/>
        <v>,{"CollectableType":"HomeCollector.Models.StampBase, HomeCollector, Version=1.0.0.0, Culture=neutral, PublicKeyToken=null"</v>
      </c>
      <c r="O161" s="16" t="str">
        <f t="shared" si="40"/>
        <v xml:space="preserve">,"DisplayName":"Balloons" </v>
      </c>
      <c r="P161" s="16" t="str">
        <f t="shared" si="41"/>
        <v xml:space="preserve">,"Description":"" </v>
      </c>
      <c r="Q161" s="16" t="str">
        <f t="shared" si="42"/>
        <v xml:space="preserve">,"Country":"USA" </v>
      </c>
      <c r="R161" s="16" t="str">
        <f t="shared" si="43"/>
        <v xml:space="preserve">,"IsPostageStamp":true </v>
      </c>
      <c r="S161" s="16" t="str">
        <f t="shared" si="44"/>
        <v xml:space="preserve">,"ScottNumber":"2035" </v>
      </c>
      <c r="T161" s="16" t="str">
        <f t="shared" si="45"/>
        <v xml:space="preserve">,"AlternateId":"" </v>
      </c>
      <c r="U161" s="16" t="str">
        <f t="shared" si="46"/>
        <v>,"IssueYearStart":1983</v>
      </c>
      <c r="V161" s="16" t="str">
        <f t="shared" si="47"/>
        <v>,"IssueYearEnd":0</v>
      </c>
      <c r="W161" s="16" t="str">
        <f t="shared" si="48"/>
        <v xml:space="preserve">,"FirstDayOfIssue":" " </v>
      </c>
      <c r="X161" s="16" t="str">
        <f t="shared" si="39"/>
        <v xml:space="preserve">,"Perforation":"" </v>
      </c>
      <c r="Y161" s="16" t="str">
        <f t="shared" si="49"/>
        <v xml:space="preserve">,"IsWatermarked":false </v>
      </c>
      <c r="Z161" s="16" t="str">
        <f t="shared" si="50"/>
        <v xml:space="preserve">,"CatalogImageCode":"" </v>
      </c>
      <c r="AA161" s="16" t="str">
        <f t="shared" si="51"/>
        <v xml:space="preserve">,"Color":"" </v>
      </c>
      <c r="AB161" s="16" t="str">
        <f t="shared" si="52"/>
        <v xml:space="preserve">,"Denomination":"20" </v>
      </c>
      <c r="AD161" s="16" t="str">
        <f t="shared" si="53"/>
        <v>,"ItemInstances":[</v>
      </c>
      <c r="AE161" s="16" t="str">
        <f t="shared" si="54"/>
        <v>{"CollectableType":"HomeCollector.Models.StampBase, HomeCollector, Version=1.0.0.0, Culture=neutral, PublicKeyToken=null"</v>
      </c>
      <c r="AF161" s="16" t="str">
        <f t="shared" si="55"/>
        <v xml:space="preserve">,"ItemDetails":"" </v>
      </c>
      <c r="AG161" s="16" t="str">
        <f t="shared" si="56"/>
        <v xml:space="preserve">,"IsFavorite":false </v>
      </c>
      <c r="AH161" s="16" t="str">
        <f t="shared" si="57"/>
        <v xml:space="preserve">,"EstimatedValue":0 </v>
      </c>
      <c r="AI161" s="16" t="str">
        <f t="shared" si="58"/>
        <v xml:space="preserve">,"IsMintCondition":false </v>
      </c>
      <c r="AJ161" s="16" t="str">
        <f t="shared" si="59"/>
        <v xml:space="preserve">,"Condition":"UNDEFINED" </v>
      </c>
      <c r="AK161" s="16" t="str">
        <f xml:space="preserve"> IF($D161+$E161&gt;0,  CONCATENATE($AD161,$AE161,$AF161,$AG161,$AH161,$AI161,$AJ161)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1" s="16" t="str">
        <f t="shared" si="60"/>
        <v>,{"CollectableType":"HomeCollector.Models.StampBase, HomeCollector, Version=1.0.0.0, Culture=neutral, PublicKeyToken=null","DisplayName":"Balloons" ,"Description":"" ,"Country":"USA" ,"IsPostageStamp":true ,"ScottNumber":"2035"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2" spans="1:38" x14ac:dyDescent="0.25">
      <c r="A162" s="34" t="s">
        <v>319</v>
      </c>
      <c r="B162" s="29" t="s">
        <v>156</v>
      </c>
      <c r="C162" s="19"/>
      <c r="D162" s="31"/>
      <c r="E162" s="32"/>
      <c r="F162" s="42"/>
      <c r="G162" s="30" t="s">
        <v>81</v>
      </c>
      <c r="H162" s="19" t="s">
        <v>1036</v>
      </c>
      <c r="I162" s="19" t="s">
        <v>27</v>
      </c>
      <c r="J162" s="19">
        <v>1983</v>
      </c>
      <c r="K162" s="21"/>
      <c r="L162" s="34">
        <v>1.55</v>
      </c>
      <c r="M162" s="29">
        <v>1</v>
      </c>
      <c r="N162" s="28" t="str">
        <f t="shared" si="61"/>
        <v>,{"CollectableType":"HomeCollector.Models.StampBase, HomeCollector, Version=1.0.0.0, Culture=neutral, PublicKeyToken=null"</v>
      </c>
      <c r="O162" s="16" t="str">
        <f t="shared" si="40"/>
        <v xml:space="preserve">,"DisplayName":"Balloons" </v>
      </c>
      <c r="P162" s="16" t="str">
        <f t="shared" si="41"/>
        <v xml:space="preserve">,"Description":"block 4" </v>
      </c>
      <c r="Q162" s="16" t="str">
        <f t="shared" si="42"/>
        <v xml:space="preserve">,"Country":"USA" </v>
      </c>
      <c r="R162" s="16" t="str">
        <f t="shared" si="43"/>
        <v xml:space="preserve">,"IsPostageStamp":true </v>
      </c>
      <c r="S162" s="16" t="str">
        <f t="shared" si="44"/>
        <v xml:space="preserve">,"ScottNumber":"2035a" </v>
      </c>
      <c r="T162" s="16" t="str">
        <f t="shared" si="45"/>
        <v xml:space="preserve">,"AlternateId":"" </v>
      </c>
      <c r="U162" s="16" t="str">
        <f t="shared" si="46"/>
        <v>,"IssueYearStart":1983</v>
      </c>
      <c r="V162" s="16" t="str">
        <f t="shared" si="47"/>
        <v>,"IssueYearEnd":0</v>
      </c>
      <c r="W162" s="16" t="str">
        <f t="shared" si="48"/>
        <v xml:space="preserve">,"FirstDayOfIssue":" " </v>
      </c>
      <c r="X162" s="16" t="str">
        <f t="shared" si="39"/>
        <v xml:space="preserve">,"Perforation":"" </v>
      </c>
      <c r="Y162" s="16" t="str">
        <f t="shared" si="49"/>
        <v xml:space="preserve">,"IsWatermarked":false </v>
      </c>
      <c r="Z162" s="16" t="str">
        <f t="shared" si="50"/>
        <v xml:space="preserve">,"CatalogImageCode":"" </v>
      </c>
      <c r="AA162" s="16" t="str">
        <f t="shared" si="51"/>
        <v xml:space="preserve">,"Color":"" </v>
      </c>
      <c r="AB162" s="16" t="str">
        <f t="shared" si="52"/>
        <v xml:space="preserve">,"Denomination":"20" </v>
      </c>
      <c r="AD162" s="16" t="str">
        <f t="shared" si="53"/>
        <v/>
      </c>
      <c r="AE162" s="16" t="str">
        <f t="shared" si="54"/>
        <v>{"CollectableType":"HomeCollector.Models.StampBase, HomeCollector, Version=1.0.0.0, Culture=neutral, PublicKeyToken=null"</v>
      </c>
      <c r="AF162" s="16" t="str">
        <f t="shared" si="55"/>
        <v xml:space="preserve">,"ItemDetails":"block 4" </v>
      </c>
      <c r="AG162" s="16" t="str">
        <f t="shared" si="56"/>
        <v xml:space="preserve">,"IsFavorite":false </v>
      </c>
      <c r="AH162" s="16" t="str">
        <f t="shared" si="57"/>
        <v xml:space="preserve">,"EstimatedValue":0 </v>
      </c>
      <c r="AI162" s="16" t="str">
        <f t="shared" si="58"/>
        <v xml:space="preserve">,"IsMintCondition":false </v>
      </c>
      <c r="AJ162" s="16" t="str">
        <f t="shared" si="59"/>
        <v xml:space="preserve">,"Condition":"UNDEFINED" </v>
      </c>
      <c r="AK162" s="16" t="str">
        <f xml:space="preserve"> IF($D162+$E162&gt;0,  CONCATENATE($AD162,$AE162,$AF162,$AG162,$AH162,$AI162,$AJ162) &amp; "} ]}","}")</f>
        <v>}</v>
      </c>
      <c r="AL162" s="16" t="str">
        <f t="shared" si="60"/>
        <v>,{"CollectableType":"HomeCollector.Models.StampBase, HomeCollector, Version=1.0.0.0, Culture=neutral, PublicKeyToken=null","DisplayName":"Balloons" ,"Description":"block 4" ,"Country":"USA" ,"IsPostageStamp":true ,"ScottNumber":"2035a" ,"AlternateId":"" ,"IssueYearStart":1983,"IssueYearEnd":0,"FirstDayOfIssue":" " ,"Perforation":"" ,"IsWatermarked":false ,"CatalogImageCode":"" ,"Color":"" ,"Denomination":"20" }</v>
      </c>
    </row>
    <row r="163" spans="1:38" x14ac:dyDescent="0.25">
      <c r="A163" s="34" t="s">
        <v>320</v>
      </c>
      <c r="B163" s="29" t="s">
        <v>156</v>
      </c>
      <c r="C163" s="19"/>
      <c r="D163" s="31"/>
      <c r="E163" s="32">
        <v>2</v>
      </c>
      <c r="F163" s="42"/>
      <c r="G163" s="30"/>
      <c r="H163" s="19" t="s">
        <v>1037</v>
      </c>
      <c r="I163" s="19" t="s">
        <v>27</v>
      </c>
      <c r="J163" s="19">
        <v>1983</v>
      </c>
      <c r="K163" s="21"/>
      <c r="L163" s="34">
        <v>0.38</v>
      </c>
      <c r="M163" s="29">
        <v>0.15</v>
      </c>
      <c r="N163" s="28" t="str">
        <f t="shared" si="61"/>
        <v>,{"CollectableType":"HomeCollector.Models.StampBase, HomeCollector, Version=1.0.0.0, Culture=neutral, PublicKeyToken=null"</v>
      </c>
      <c r="O163" s="16" t="str">
        <f t="shared" si="40"/>
        <v xml:space="preserve">,"DisplayName":"US-Sweden" </v>
      </c>
      <c r="P163" s="16" t="str">
        <f t="shared" si="41"/>
        <v xml:space="preserve">,"Description":"" </v>
      </c>
      <c r="Q163" s="16" t="str">
        <f t="shared" si="42"/>
        <v xml:space="preserve">,"Country":"USA" </v>
      </c>
      <c r="R163" s="16" t="str">
        <f t="shared" si="43"/>
        <v xml:space="preserve">,"IsPostageStamp":true </v>
      </c>
      <c r="S163" s="16" t="str">
        <f t="shared" si="44"/>
        <v xml:space="preserve">,"ScottNumber":"2036" </v>
      </c>
      <c r="T163" s="16" t="str">
        <f t="shared" si="45"/>
        <v xml:space="preserve">,"AlternateId":"" </v>
      </c>
      <c r="U163" s="16" t="str">
        <f t="shared" si="46"/>
        <v>,"IssueYearStart":1983</v>
      </c>
      <c r="V163" s="16" t="str">
        <f t="shared" si="47"/>
        <v>,"IssueYearEnd":0</v>
      </c>
      <c r="W163" s="16" t="str">
        <f t="shared" si="48"/>
        <v xml:space="preserve">,"FirstDayOfIssue":" " </v>
      </c>
      <c r="X163" s="16" t="str">
        <f t="shared" si="39"/>
        <v xml:space="preserve">,"Perforation":"" </v>
      </c>
      <c r="Y163" s="16" t="str">
        <f t="shared" si="49"/>
        <v xml:space="preserve">,"IsWatermarked":false </v>
      </c>
      <c r="Z163" s="16" t="str">
        <f t="shared" si="50"/>
        <v xml:space="preserve">,"CatalogImageCode":"" </v>
      </c>
      <c r="AA163" s="16" t="str">
        <f t="shared" si="51"/>
        <v xml:space="preserve">,"Color":"" </v>
      </c>
      <c r="AB163" s="16" t="str">
        <f t="shared" si="52"/>
        <v xml:space="preserve">,"Denomination":"20" </v>
      </c>
      <c r="AD163" s="16" t="str">
        <f t="shared" si="53"/>
        <v>,"ItemInstances":[</v>
      </c>
      <c r="AE163" s="16" t="str">
        <f t="shared" si="54"/>
        <v>{"CollectableType":"HomeCollector.Models.StampBase, HomeCollector, Version=1.0.0.0, Culture=neutral, PublicKeyToken=null"</v>
      </c>
      <c r="AF163" s="16" t="str">
        <f t="shared" si="55"/>
        <v xml:space="preserve">,"ItemDetails":"" </v>
      </c>
      <c r="AG163" s="16" t="str">
        <f t="shared" si="56"/>
        <v xml:space="preserve">,"IsFavorite":false </v>
      </c>
      <c r="AH163" s="16" t="str">
        <f t="shared" si="57"/>
        <v xml:space="preserve">,"EstimatedValue":0 </v>
      </c>
      <c r="AI163" s="16" t="str">
        <f t="shared" si="58"/>
        <v xml:space="preserve">,"IsMintCondition":false </v>
      </c>
      <c r="AJ163" s="16" t="str">
        <f t="shared" si="59"/>
        <v xml:space="preserve">,"Condition":"UNDEFINED" </v>
      </c>
      <c r="AK163" s="16" t="str">
        <f xml:space="preserve"> IF($D163+$E163&gt;0,  CONCATENATE($AD163,$AE163,$AF163,$AG163,$AH163,$AI163,$AJ163)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3" s="16" t="str">
        <f t="shared" si="60"/>
        <v>,{"CollectableType":"HomeCollector.Models.StampBase, HomeCollector, Version=1.0.0.0, Culture=neutral, PublicKeyToken=null","DisplayName":"US-Sweden" ,"Description":"" ,"Country":"USA" ,"IsPostageStamp":true ,"ScottNumber":"2036"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4" spans="1:38" x14ac:dyDescent="0.25">
      <c r="A164" s="34" t="s">
        <v>321</v>
      </c>
      <c r="B164" s="29" t="s">
        <v>156</v>
      </c>
      <c r="C164" s="19"/>
      <c r="D164" s="31"/>
      <c r="E164" s="32">
        <v>2</v>
      </c>
      <c r="F164" s="42"/>
      <c r="G164" s="30"/>
      <c r="H164" s="19" t="s">
        <v>1038</v>
      </c>
      <c r="I164" s="19" t="s">
        <v>27</v>
      </c>
      <c r="J164" s="19">
        <v>1983</v>
      </c>
      <c r="K164" s="21"/>
      <c r="L164" s="34">
        <v>0.38</v>
      </c>
      <c r="M164" s="29">
        <v>0.15</v>
      </c>
      <c r="N164" s="28" t="str">
        <f t="shared" si="61"/>
        <v>,{"CollectableType":"HomeCollector.Models.StampBase, HomeCollector, Version=1.0.0.0, Culture=neutral, PublicKeyToken=null"</v>
      </c>
      <c r="O164" s="16" t="str">
        <f t="shared" si="40"/>
        <v xml:space="preserve">,"DisplayName":"CCC" </v>
      </c>
      <c r="P164" s="16" t="str">
        <f t="shared" si="41"/>
        <v xml:space="preserve">,"Description":"" </v>
      </c>
      <c r="Q164" s="16" t="str">
        <f t="shared" si="42"/>
        <v xml:space="preserve">,"Country":"USA" </v>
      </c>
      <c r="R164" s="16" t="str">
        <f t="shared" si="43"/>
        <v xml:space="preserve">,"IsPostageStamp":true </v>
      </c>
      <c r="S164" s="16" t="str">
        <f t="shared" si="44"/>
        <v xml:space="preserve">,"ScottNumber":"2037" </v>
      </c>
      <c r="T164" s="16" t="str">
        <f t="shared" si="45"/>
        <v xml:space="preserve">,"AlternateId":"" </v>
      </c>
      <c r="U164" s="16" t="str">
        <f t="shared" si="46"/>
        <v>,"IssueYearStart":1983</v>
      </c>
      <c r="V164" s="16" t="str">
        <f t="shared" si="47"/>
        <v>,"IssueYearEnd":0</v>
      </c>
      <c r="W164" s="16" t="str">
        <f t="shared" si="48"/>
        <v xml:space="preserve">,"FirstDayOfIssue":" " </v>
      </c>
      <c r="X164" s="16" t="str">
        <f t="shared" si="39"/>
        <v xml:space="preserve">,"Perforation":"" </v>
      </c>
      <c r="Y164" s="16" t="str">
        <f t="shared" si="49"/>
        <v xml:space="preserve">,"IsWatermarked":false </v>
      </c>
      <c r="Z164" s="16" t="str">
        <f t="shared" si="50"/>
        <v xml:space="preserve">,"CatalogImageCode":"" </v>
      </c>
      <c r="AA164" s="16" t="str">
        <f t="shared" si="51"/>
        <v xml:space="preserve">,"Color":"" </v>
      </c>
      <c r="AB164" s="16" t="str">
        <f t="shared" si="52"/>
        <v xml:space="preserve">,"Denomination":"20" </v>
      </c>
      <c r="AD164" s="16" t="str">
        <f t="shared" si="53"/>
        <v>,"ItemInstances":[</v>
      </c>
      <c r="AE164" s="16" t="str">
        <f t="shared" si="54"/>
        <v>{"CollectableType":"HomeCollector.Models.StampBase, HomeCollector, Version=1.0.0.0, Culture=neutral, PublicKeyToken=null"</v>
      </c>
      <c r="AF164" s="16" t="str">
        <f t="shared" si="55"/>
        <v xml:space="preserve">,"ItemDetails":"" </v>
      </c>
      <c r="AG164" s="16" t="str">
        <f t="shared" si="56"/>
        <v xml:space="preserve">,"IsFavorite":false </v>
      </c>
      <c r="AH164" s="16" t="str">
        <f t="shared" si="57"/>
        <v xml:space="preserve">,"EstimatedValue":0 </v>
      </c>
      <c r="AI164" s="16" t="str">
        <f t="shared" si="58"/>
        <v xml:space="preserve">,"IsMintCondition":false </v>
      </c>
      <c r="AJ164" s="16" t="str">
        <f t="shared" si="59"/>
        <v xml:space="preserve">,"Condition":"UNDEFINED" </v>
      </c>
      <c r="AK164" s="16" t="str">
        <f xml:space="preserve"> IF($D164+$E164&gt;0,  CONCATENATE($AD164,$AE164,$AF164,$AG164,$AH164,$AI164,$AJ164)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4" s="16" t="str">
        <f t="shared" si="60"/>
        <v>,{"CollectableType":"HomeCollector.Models.StampBase, HomeCollector, Version=1.0.0.0, Culture=neutral, PublicKeyToken=null","DisplayName":"CCC" ,"Description":"" ,"Country":"USA" ,"IsPostageStamp":true ,"ScottNumber":"2037"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5" spans="1:38" x14ac:dyDescent="0.25">
      <c r="A165" s="34" t="s">
        <v>322</v>
      </c>
      <c r="B165" s="29" t="s">
        <v>156</v>
      </c>
      <c r="C165" s="19"/>
      <c r="D165" s="31"/>
      <c r="E165" s="32">
        <v>2</v>
      </c>
      <c r="F165" s="42"/>
      <c r="G165" s="30"/>
      <c r="H165" s="19" t="s">
        <v>1039</v>
      </c>
      <c r="I165" s="19" t="s">
        <v>27</v>
      </c>
      <c r="J165" s="19">
        <v>1983</v>
      </c>
      <c r="K165" s="21"/>
      <c r="L165" s="34">
        <v>0.38</v>
      </c>
      <c r="M165" s="29">
        <v>0.15</v>
      </c>
      <c r="N165" s="28" t="str">
        <f t="shared" si="61"/>
        <v>,{"CollectableType":"HomeCollector.Models.StampBase, HomeCollector, Version=1.0.0.0, Culture=neutral, PublicKeyToken=null"</v>
      </c>
      <c r="O165" s="16" t="str">
        <f t="shared" si="40"/>
        <v xml:space="preserve">,"DisplayName":"Priestley" </v>
      </c>
      <c r="P165" s="16" t="str">
        <f t="shared" si="41"/>
        <v xml:space="preserve">,"Description":"" </v>
      </c>
      <c r="Q165" s="16" t="str">
        <f t="shared" si="42"/>
        <v xml:space="preserve">,"Country":"USA" </v>
      </c>
      <c r="R165" s="16" t="str">
        <f t="shared" si="43"/>
        <v xml:space="preserve">,"IsPostageStamp":true </v>
      </c>
      <c r="S165" s="16" t="str">
        <f t="shared" si="44"/>
        <v xml:space="preserve">,"ScottNumber":"2038" </v>
      </c>
      <c r="T165" s="16" t="str">
        <f t="shared" si="45"/>
        <v xml:space="preserve">,"AlternateId":"" </v>
      </c>
      <c r="U165" s="16" t="str">
        <f t="shared" si="46"/>
        <v>,"IssueYearStart":1983</v>
      </c>
      <c r="V165" s="16" t="str">
        <f t="shared" si="47"/>
        <v>,"IssueYearEnd":0</v>
      </c>
      <c r="W165" s="16" t="str">
        <f t="shared" si="48"/>
        <v xml:space="preserve">,"FirstDayOfIssue":" " </v>
      </c>
      <c r="X165" s="16" t="str">
        <f t="shared" si="39"/>
        <v xml:space="preserve">,"Perforation":"" </v>
      </c>
      <c r="Y165" s="16" t="str">
        <f t="shared" si="49"/>
        <v xml:space="preserve">,"IsWatermarked":false </v>
      </c>
      <c r="Z165" s="16" t="str">
        <f t="shared" si="50"/>
        <v xml:space="preserve">,"CatalogImageCode":"" </v>
      </c>
      <c r="AA165" s="16" t="str">
        <f t="shared" si="51"/>
        <v xml:space="preserve">,"Color":"" </v>
      </c>
      <c r="AB165" s="16" t="str">
        <f t="shared" si="52"/>
        <v xml:space="preserve">,"Denomination":"20" </v>
      </c>
      <c r="AD165" s="16" t="str">
        <f t="shared" si="53"/>
        <v>,"ItemInstances":[</v>
      </c>
      <c r="AE165" s="16" t="str">
        <f t="shared" si="54"/>
        <v>{"CollectableType":"HomeCollector.Models.StampBase, HomeCollector, Version=1.0.0.0, Culture=neutral, PublicKeyToken=null"</v>
      </c>
      <c r="AF165" s="16" t="str">
        <f t="shared" si="55"/>
        <v xml:space="preserve">,"ItemDetails":"" </v>
      </c>
      <c r="AG165" s="16" t="str">
        <f t="shared" si="56"/>
        <v xml:space="preserve">,"IsFavorite":false </v>
      </c>
      <c r="AH165" s="16" t="str">
        <f t="shared" si="57"/>
        <v xml:space="preserve">,"EstimatedValue":0 </v>
      </c>
      <c r="AI165" s="16" t="str">
        <f t="shared" si="58"/>
        <v xml:space="preserve">,"IsMintCondition":false </v>
      </c>
      <c r="AJ165" s="16" t="str">
        <f t="shared" si="59"/>
        <v xml:space="preserve">,"Condition":"UNDEFINED" </v>
      </c>
      <c r="AK165" s="16" t="str">
        <f xml:space="preserve"> IF($D165+$E165&gt;0,  CONCATENATE($AD165,$AE165,$AF165,$AG165,$AH165,$AI165,$AJ165)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5" s="16" t="str">
        <f t="shared" si="60"/>
        <v>,{"CollectableType":"HomeCollector.Models.StampBase, HomeCollector, Version=1.0.0.0, Culture=neutral, PublicKeyToken=null","DisplayName":"Priestley" ,"Description":"" ,"Country":"USA" ,"IsPostageStamp":true ,"ScottNumber":"2038"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6" spans="1:38" x14ac:dyDescent="0.25">
      <c r="A166" s="34" t="s">
        <v>323</v>
      </c>
      <c r="B166" s="29" t="s">
        <v>156</v>
      </c>
      <c r="C166" s="19"/>
      <c r="D166" s="31"/>
      <c r="E166" s="32">
        <v>2</v>
      </c>
      <c r="F166" s="42"/>
      <c r="G166" s="30"/>
      <c r="H166" s="19" t="s">
        <v>1040</v>
      </c>
      <c r="I166" s="19" t="s">
        <v>27</v>
      </c>
      <c r="J166" s="19">
        <v>1983</v>
      </c>
      <c r="K166" s="21"/>
      <c r="L166" s="34">
        <v>0.38</v>
      </c>
      <c r="M166" s="29">
        <v>0.15</v>
      </c>
      <c r="N166" s="28" t="str">
        <f t="shared" si="61"/>
        <v>,{"CollectableType":"HomeCollector.Models.StampBase, HomeCollector, Version=1.0.0.0, Culture=neutral, PublicKeyToken=null"</v>
      </c>
      <c r="O166" s="16" t="str">
        <f t="shared" si="40"/>
        <v xml:space="preserve">,"DisplayName":"Volunteer" </v>
      </c>
      <c r="P166" s="16" t="str">
        <f t="shared" si="41"/>
        <v xml:space="preserve">,"Description":"" </v>
      </c>
      <c r="Q166" s="16" t="str">
        <f t="shared" si="42"/>
        <v xml:space="preserve">,"Country":"USA" </v>
      </c>
      <c r="R166" s="16" t="str">
        <f t="shared" si="43"/>
        <v xml:space="preserve">,"IsPostageStamp":true </v>
      </c>
      <c r="S166" s="16" t="str">
        <f t="shared" si="44"/>
        <v xml:space="preserve">,"ScottNumber":"2039" </v>
      </c>
      <c r="T166" s="16" t="str">
        <f t="shared" si="45"/>
        <v xml:space="preserve">,"AlternateId":"" </v>
      </c>
      <c r="U166" s="16" t="str">
        <f t="shared" si="46"/>
        <v>,"IssueYearStart":1983</v>
      </c>
      <c r="V166" s="16" t="str">
        <f t="shared" si="47"/>
        <v>,"IssueYearEnd":0</v>
      </c>
      <c r="W166" s="16" t="str">
        <f t="shared" si="48"/>
        <v xml:space="preserve">,"FirstDayOfIssue":" " </v>
      </c>
      <c r="X166" s="16" t="str">
        <f t="shared" si="39"/>
        <v xml:space="preserve">,"Perforation":"" </v>
      </c>
      <c r="Y166" s="16" t="str">
        <f t="shared" si="49"/>
        <v xml:space="preserve">,"IsWatermarked":false </v>
      </c>
      <c r="Z166" s="16" t="str">
        <f t="shared" si="50"/>
        <v xml:space="preserve">,"CatalogImageCode":"" </v>
      </c>
      <c r="AA166" s="16" t="str">
        <f t="shared" si="51"/>
        <v xml:space="preserve">,"Color":"" </v>
      </c>
      <c r="AB166" s="16" t="str">
        <f t="shared" si="52"/>
        <v xml:space="preserve">,"Denomination":"20" </v>
      </c>
      <c r="AD166" s="16" t="str">
        <f t="shared" si="53"/>
        <v>,"ItemInstances":[</v>
      </c>
      <c r="AE166" s="16" t="str">
        <f t="shared" si="54"/>
        <v>{"CollectableType":"HomeCollector.Models.StampBase, HomeCollector, Version=1.0.0.0, Culture=neutral, PublicKeyToken=null"</v>
      </c>
      <c r="AF166" s="16" t="str">
        <f t="shared" si="55"/>
        <v xml:space="preserve">,"ItemDetails":"" </v>
      </c>
      <c r="AG166" s="16" t="str">
        <f t="shared" si="56"/>
        <v xml:space="preserve">,"IsFavorite":false </v>
      </c>
      <c r="AH166" s="16" t="str">
        <f t="shared" si="57"/>
        <v xml:space="preserve">,"EstimatedValue":0 </v>
      </c>
      <c r="AI166" s="16" t="str">
        <f t="shared" si="58"/>
        <v xml:space="preserve">,"IsMintCondition":false </v>
      </c>
      <c r="AJ166" s="16" t="str">
        <f t="shared" si="59"/>
        <v xml:space="preserve">,"Condition":"UNDEFINED" </v>
      </c>
      <c r="AK166" s="16" t="str">
        <f xml:space="preserve"> IF($D166+$E166&gt;0,  CONCATENATE($AD166,$AE166,$AF166,$AG166,$AH166,$AI166,$AJ166)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6" s="16" t="str">
        <f t="shared" si="60"/>
        <v>,{"CollectableType":"HomeCollector.Models.StampBase, HomeCollector, Version=1.0.0.0, Culture=neutral, PublicKeyToken=null","DisplayName":"Volunteer" ,"Description":"" ,"Country":"USA" ,"IsPostageStamp":true ,"ScottNumber":"2039"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7" spans="1:38" x14ac:dyDescent="0.25">
      <c r="A167" s="34" t="s">
        <v>324</v>
      </c>
      <c r="B167" s="29" t="s">
        <v>156</v>
      </c>
      <c r="C167" s="19"/>
      <c r="D167" s="31"/>
      <c r="E167" s="32">
        <v>2</v>
      </c>
      <c r="F167" s="42"/>
      <c r="G167" s="38"/>
      <c r="H167" s="19" t="s">
        <v>1041</v>
      </c>
      <c r="I167" s="29">
        <v>1873</v>
      </c>
      <c r="J167" s="29">
        <v>1983</v>
      </c>
      <c r="K167" s="33"/>
      <c r="L167" s="34">
        <v>0.38</v>
      </c>
      <c r="M167" s="29">
        <v>0.15</v>
      </c>
      <c r="N167" s="28" t="str">
        <f t="shared" si="61"/>
        <v>,{"CollectableType":"HomeCollector.Models.StampBase, HomeCollector, Version=1.0.0.0, Culture=neutral, PublicKeyToken=null"</v>
      </c>
      <c r="O167" s="16" t="str">
        <f t="shared" si="40"/>
        <v xml:space="preserve">,"DisplayName":"German Immigrants" </v>
      </c>
      <c r="P167" s="16" t="str">
        <f t="shared" si="41"/>
        <v xml:space="preserve">,"Description":"" </v>
      </c>
      <c r="Q167" s="16" t="str">
        <f t="shared" si="42"/>
        <v xml:space="preserve">,"Country":"USA" </v>
      </c>
      <c r="R167" s="16" t="str">
        <f t="shared" si="43"/>
        <v xml:space="preserve">,"IsPostageStamp":true </v>
      </c>
      <c r="S167" s="16" t="str">
        <f t="shared" si="44"/>
        <v xml:space="preserve">,"ScottNumber":"2040" </v>
      </c>
      <c r="T167" s="16" t="str">
        <f t="shared" si="45"/>
        <v xml:space="preserve">,"AlternateId":"" </v>
      </c>
      <c r="U167" s="16" t="str">
        <f t="shared" si="46"/>
        <v>,"IssueYearStart":1983</v>
      </c>
      <c r="V167" s="16" t="str">
        <f t="shared" si="47"/>
        <v>,"IssueYearEnd":0</v>
      </c>
      <c r="W167" s="16" t="str">
        <f t="shared" si="48"/>
        <v xml:space="preserve">,"FirstDayOfIssue":" " </v>
      </c>
      <c r="X167" s="16" t="str">
        <f t="shared" si="39"/>
        <v xml:space="preserve">,"Perforation":"" </v>
      </c>
      <c r="Y167" s="16" t="str">
        <f t="shared" si="49"/>
        <v xml:space="preserve">,"IsWatermarked":false </v>
      </c>
      <c r="Z167" s="16" t="str">
        <f t="shared" si="50"/>
        <v xml:space="preserve">,"CatalogImageCode":"" </v>
      </c>
      <c r="AA167" s="16" t="str">
        <f t="shared" si="51"/>
        <v xml:space="preserve">,"Color":"" </v>
      </c>
      <c r="AB167" s="16" t="str">
        <f t="shared" si="52"/>
        <v xml:space="preserve">,"Denomination":"20" </v>
      </c>
      <c r="AD167" s="16" t="str">
        <f t="shared" si="53"/>
        <v>,"ItemInstances":[</v>
      </c>
      <c r="AE167" s="16" t="str">
        <f t="shared" si="54"/>
        <v>{"CollectableType":"HomeCollector.Models.StampBase, HomeCollector, Version=1.0.0.0, Culture=neutral, PublicKeyToken=null"</v>
      </c>
      <c r="AF167" s="16" t="str">
        <f t="shared" si="55"/>
        <v xml:space="preserve">,"ItemDetails":"" </v>
      </c>
      <c r="AG167" s="16" t="str">
        <f t="shared" si="56"/>
        <v xml:space="preserve">,"IsFavorite":false </v>
      </c>
      <c r="AH167" s="16" t="str">
        <f t="shared" si="57"/>
        <v xml:space="preserve">,"EstimatedValue":0 </v>
      </c>
      <c r="AI167" s="16" t="str">
        <f t="shared" si="58"/>
        <v xml:space="preserve">,"IsMintCondition":false </v>
      </c>
      <c r="AJ167" s="16" t="str">
        <f t="shared" si="59"/>
        <v xml:space="preserve">,"Condition":"UNDEFINED" </v>
      </c>
      <c r="AK167" s="16" t="str">
        <f xml:space="preserve"> IF($D167+$E167&gt;0,  CONCATENATE($AD167,$AE167,$AF167,$AG167,$AH167,$AI167,$AJ167)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7" s="16" t="str">
        <f t="shared" si="60"/>
        <v>,{"CollectableType":"HomeCollector.Models.StampBase, HomeCollector, Version=1.0.0.0, Culture=neutral, PublicKeyToken=null","DisplayName":"German Immigrants" ,"Description":"" ,"Country":"USA" ,"IsPostageStamp":true ,"ScottNumber":"2040"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8" spans="1:38" x14ac:dyDescent="0.25">
      <c r="A168" s="34" t="s">
        <v>325</v>
      </c>
      <c r="B168" s="29" t="s">
        <v>156</v>
      </c>
      <c r="C168" s="19"/>
      <c r="D168" s="31"/>
      <c r="E168" s="32">
        <v>2</v>
      </c>
      <c r="F168" s="42"/>
      <c r="G168" s="38"/>
      <c r="H168" s="19" t="s">
        <v>1042</v>
      </c>
      <c r="I168" s="29">
        <v>1873</v>
      </c>
      <c r="J168" s="29">
        <v>1983</v>
      </c>
      <c r="K168" s="33"/>
      <c r="L168" s="34">
        <v>0.38</v>
      </c>
      <c r="M168" s="29">
        <v>0.15</v>
      </c>
      <c r="N168" s="28" t="str">
        <f t="shared" si="61"/>
        <v>,{"CollectableType":"HomeCollector.Models.StampBase, HomeCollector, Version=1.0.0.0, Culture=neutral, PublicKeyToken=null"</v>
      </c>
      <c r="O168" s="16" t="str">
        <f t="shared" si="40"/>
        <v xml:space="preserve">,"DisplayName":"Brooklyn Bridge" </v>
      </c>
      <c r="P168" s="16" t="str">
        <f t="shared" si="41"/>
        <v xml:space="preserve">,"Description":"" </v>
      </c>
      <c r="Q168" s="16" t="str">
        <f t="shared" si="42"/>
        <v xml:space="preserve">,"Country":"USA" </v>
      </c>
      <c r="R168" s="16" t="str">
        <f t="shared" si="43"/>
        <v xml:space="preserve">,"IsPostageStamp":true </v>
      </c>
      <c r="S168" s="16" t="str">
        <f t="shared" si="44"/>
        <v xml:space="preserve">,"ScottNumber":"2041" </v>
      </c>
      <c r="T168" s="16" t="str">
        <f t="shared" si="45"/>
        <v xml:space="preserve">,"AlternateId":"" </v>
      </c>
      <c r="U168" s="16" t="str">
        <f t="shared" si="46"/>
        <v>,"IssueYearStart":1983</v>
      </c>
      <c r="V168" s="16" t="str">
        <f t="shared" si="47"/>
        <v>,"IssueYearEnd":0</v>
      </c>
      <c r="W168" s="16" t="str">
        <f t="shared" si="48"/>
        <v xml:space="preserve">,"FirstDayOfIssue":" " </v>
      </c>
      <c r="X168" s="16" t="str">
        <f t="shared" si="39"/>
        <v xml:space="preserve">,"Perforation":"" </v>
      </c>
      <c r="Y168" s="16" t="str">
        <f t="shared" si="49"/>
        <v xml:space="preserve">,"IsWatermarked":false </v>
      </c>
      <c r="Z168" s="16" t="str">
        <f t="shared" si="50"/>
        <v xml:space="preserve">,"CatalogImageCode":"" </v>
      </c>
      <c r="AA168" s="16" t="str">
        <f t="shared" si="51"/>
        <v xml:space="preserve">,"Color":"" </v>
      </c>
      <c r="AB168" s="16" t="str">
        <f t="shared" si="52"/>
        <v xml:space="preserve">,"Denomination":"20" </v>
      </c>
      <c r="AD168" s="16" t="str">
        <f t="shared" si="53"/>
        <v>,"ItemInstances":[</v>
      </c>
      <c r="AE168" s="16" t="str">
        <f t="shared" si="54"/>
        <v>{"CollectableType":"HomeCollector.Models.StampBase, HomeCollector, Version=1.0.0.0, Culture=neutral, PublicKeyToken=null"</v>
      </c>
      <c r="AF168" s="16" t="str">
        <f t="shared" si="55"/>
        <v xml:space="preserve">,"ItemDetails":"" </v>
      </c>
      <c r="AG168" s="16" t="str">
        <f t="shared" si="56"/>
        <v xml:space="preserve">,"IsFavorite":false </v>
      </c>
      <c r="AH168" s="16" t="str">
        <f t="shared" si="57"/>
        <v xml:space="preserve">,"EstimatedValue":0 </v>
      </c>
      <c r="AI168" s="16" t="str">
        <f t="shared" si="58"/>
        <v xml:space="preserve">,"IsMintCondition":false </v>
      </c>
      <c r="AJ168" s="16" t="str">
        <f t="shared" si="59"/>
        <v xml:space="preserve">,"Condition":"UNDEFINED" </v>
      </c>
      <c r="AK168" s="16" t="str">
        <f xml:space="preserve"> IF($D168+$E168&gt;0,  CONCATENATE($AD168,$AE168,$AF168,$AG168,$AH168,$AI168,$AJ168)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8" s="16" t="str">
        <f t="shared" si="60"/>
        <v>,{"CollectableType":"HomeCollector.Models.StampBase, HomeCollector, Version=1.0.0.0, Culture=neutral, PublicKeyToken=null","DisplayName":"Brooklyn Bridge" ,"Description":"" ,"Country":"USA" ,"IsPostageStamp":true ,"ScottNumber":"2041"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69" spans="1:38" x14ac:dyDescent="0.25">
      <c r="A169" s="34" t="s">
        <v>326</v>
      </c>
      <c r="B169" s="29" t="s">
        <v>156</v>
      </c>
      <c r="C169" s="19"/>
      <c r="D169" s="31"/>
      <c r="E169" s="32">
        <v>2</v>
      </c>
      <c r="F169" s="42"/>
      <c r="G169" s="38"/>
      <c r="H169" s="19" t="s">
        <v>1043</v>
      </c>
      <c r="I169" s="29">
        <v>1873</v>
      </c>
      <c r="J169" s="29">
        <v>1983</v>
      </c>
      <c r="K169" s="33"/>
      <c r="L169" s="34">
        <v>0.38</v>
      </c>
      <c r="M169" s="29">
        <v>0.15</v>
      </c>
      <c r="N169" s="28" t="str">
        <f t="shared" si="61"/>
        <v>,{"CollectableType":"HomeCollector.Models.StampBase, HomeCollector, Version=1.0.0.0, Culture=neutral, PublicKeyToken=null"</v>
      </c>
      <c r="O169" s="16" t="str">
        <f t="shared" si="40"/>
        <v xml:space="preserve">,"DisplayName":"Tennessee V.A." </v>
      </c>
      <c r="P169" s="16" t="str">
        <f t="shared" si="41"/>
        <v xml:space="preserve">,"Description":"" </v>
      </c>
      <c r="Q169" s="16" t="str">
        <f t="shared" si="42"/>
        <v xml:space="preserve">,"Country":"USA" </v>
      </c>
      <c r="R169" s="16" t="str">
        <f t="shared" si="43"/>
        <v xml:space="preserve">,"IsPostageStamp":true </v>
      </c>
      <c r="S169" s="16" t="str">
        <f t="shared" si="44"/>
        <v xml:space="preserve">,"ScottNumber":"2042" </v>
      </c>
      <c r="T169" s="16" t="str">
        <f t="shared" si="45"/>
        <v xml:space="preserve">,"AlternateId":"" </v>
      </c>
      <c r="U169" s="16" t="str">
        <f t="shared" si="46"/>
        <v>,"IssueYearStart":1983</v>
      </c>
      <c r="V169" s="16" t="str">
        <f t="shared" si="47"/>
        <v>,"IssueYearEnd":0</v>
      </c>
      <c r="W169" s="16" t="str">
        <f t="shared" si="48"/>
        <v xml:space="preserve">,"FirstDayOfIssue":" " </v>
      </c>
      <c r="X169" s="16" t="str">
        <f t="shared" si="39"/>
        <v xml:space="preserve">,"Perforation":"" </v>
      </c>
      <c r="Y169" s="16" t="str">
        <f t="shared" si="49"/>
        <v xml:space="preserve">,"IsWatermarked":false </v>
      </c>
      <c r="Z169" s="16" t="str">
        <f t="shared" si="50"/>
        <v xml:space="preserve">,"CatalogImageCode":"" </v>
      </c>
      <c r="AA169" s="16" t="str">
        <f t="shared" si="51"/>
        <v xml:space="preserve">,"Color":"" </v>
      </c>
      <c r="AB169" s="16" t="str">
        <f t="shared" si="52"/>
        <v xml:space="preserve">,"Denomination":"20" </v>
      </c>
      <c r="AD169" s="16" t="str">
        <f t="shared" si="53"/>
        <v>,"ItemInstances":[</v>
      </c>
      <c r="AE169" s="16" t="str">
        <f t="shared" si="54"/>
        <v>{"CollectableType":"HomeCollector.Models.StampBase, HomeCollector, Version=1.0.0.0, Culture=neutral, PublicKeyToken=null"</v>
      </c>
      <c r="AF169" s="16" t="str">
        <f t="shared" si="55"/>
        <v xml:space="preserve">,"ItemDetails":"" </v>
      </c>
      <c r="AG169" s="16" t="str">
        <f t="shared" si="56"/>
        <v xml:space="preserve">,"IsFavorite":false </v>
      </c>
      <c r="AH169" s="16" t="str">
        <f t="shared" si="57"/>
        <v xml:space="preserve">,"EstimatedValue":0 </v>
      </c>
      <c r="AI169" s="16" t="str">
        <f t="shared" si="58"/>
        <v xml:space="preserve">,"IsMintCondition":false </v>
      </c>
      <c r="AJ169" s="16" t="str">
        <f t="shared" si="59"/>
        <v xml:space="preserve">,"Condition":"UNDEFINED" </v>
      </c>
      <c r="AK169" s="16" t="str">
        <f xml:space="preserve"> IF($D169+$E169&gt;0,  CONCATENATE($AD169,$AE169,$AF169,$AG169,$AH169,$AI169,$AJ169)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69" s="16" t="str">
        <f t="shared" si="60"/>
        <v>,{"CollectableType":"HomeCollector.Models.StampBase, HomeCollector, Version=1.0.0.0, Culture=neutral, PublicKeyToken=null","DisplayName":"Tennessee V.A." ,"Description":"" ,"Country":"USA" ,"IsPostageStamp":true ,"ScottNumber":"2042"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0" spans="1:38" x14ac:dyDescent="0.25">
      <c r="A170" s="34" t="s">
        <v>327</v>
      </c>
      <c r="B170" s="29" t="s">
        <v>156</v>
      </c>
      <c r="C170" s="19"/>
      <c r="D170" s="31"/>
      <c r="E170" s="32">
        <v>2</v>
      </c>
      <c r="F170" s="42"/>
      <c r="G170" s="38"/>
      <c r="H170" s="19" t="s">
        <v>77</v>
      </c>
      <c r="I170" s="29">
        <v>1873</v>
      </c>
      <c r="J170" s="29">
        <v>1983</v>
      </c>
      <c r="K170" s="33"/>
      <c r="L170" s="34">
        <v>0.38</v>
      </c>
      <c r="M170" s="29">
        <v>0.15</v>
      </c>
      <c r="N170" s="28" t="str">
        <f t="shared" si="61"/>
        <v>,{"CollectableType":"HomeCollector.Models.StampBase, HomeCollector, Version=1.0.0.0, Culture=neutral, PublicKeyToken=null"</v>
      </c>
      <c r="O170" s="16" t="str">
        <f t="shared" si="40"/>
        <v xml:space="preserve">,"DisplayName":"Fitness" </v>
      </c>
      <c r="P170" s="16" t="str">
        <f t="shared" si="41"/>
        <v xml:space="preserve">,"Description":"" </v>
      </c>
      <c r="Q170" s="16" t="str">
        <f t="shared" si="42"/>
        <v xml:space="preserve">,"Country":"USA" </v>
      </c>
      <c r="R170" s="16" t="str">
        <f t="shared" si="43"/>
        <v xml:space="preserve">,"IsPostageStamp":true </v>
      </c>
      <c r="S170" s="16" t="str">
        <f t="shared" si="44"/>
        <v xml:space="preserve">,"ScottNumber":"2043" </v>
      </c>
      <c r="T170" s="16" t="str">
        <f t="shared" si="45"/>
        <v xml:space="preserve">,"AlternateId":"" </v>
      </c>
      <c r="U170" s="16" t="str">
        <f t="shared" si="46"/>
        <v>,"IssueYearStart":1983</v>
      </c>
      <c r="V170" s="16" t="str">
        <f t="shared" si="47"/>
        <v>,"IssueYearEnd":0</v>
      </c>
      <c r="W170" s="16" t="str">
        <f t="shared" si="48"/>
        <v xml:space="preserve">,"FirstDayOfIssue":" " </v>
      </c>
      <c r="X170" s="16" t="str">
        <f t="shared" si="39"/>
        <v xml:space="preserve">,"Perforation":"" </v>
      </c>
      <c r="Y170" s="16" t="str">
        <f t="shared" si="49"/>
        <v xml:space="preserve">,"IsWatermarked":false </v>
      </c>
      <c r="Z170" s="16" t="str">
        <f t="shared" si="50"/>
        <v xml:space="preserve">,"CatalogImageCode":"" </v>
      </c>
      <c r="AA170" s="16" t="str">
        <f t="shared" si="51"/>
        <v xml:space="preserve">,"Color":"" </v>
      </c>
      <c r="AB170" s="16" t="str">
        <f t="shared" si="52"/>
        <v xml:space="preserve">,"Denomination":"20" </v>
      </c>
      <c r="AD170" s="16" t="str">
        <f t="shared" si="53"/>
        <v>,"ItemInstances":[</v>
      </c>
      <c r="AE170" s="16" t="str">
        <f t="shared" si="54"/>
        <v>{"CollectableType":"HomeCollector.Models.StampBase, HomeCollector, Version=1.0.0.0, Culture=neutral, PublicKeyToken=null"</v>
      </c>
      <c r="AF170" s="16" t="str">
        <f t="shared" si="55"/>
        <v xml:space="preserve">,"ItemDetails":"" </v>
      </c>
      <c r="AG170" s="16" t="str">
        <f t="shared" si="56"/>
        <v xml:space="preserve">,"IsFavorite":false </v>
      </c>
      <c r="AH170" s="16" t="str">
        <f t="shared" si="57"/>
        <v xml:space="preserve">,"EstimatedValue":0 </v>
      </c>
      <c r="AI170" s="16" t="str">
        <f t="shared" si="58"/>
        <v xml:space="preserve">,"IsMintCondition":false </v>
      </c>
      <c r="AJ170" s="16" t="str">
        <f t="shared" si="59"/>
        <v xml:space="preserve">,"Condition":"UNDEFINED" </v>
      </c>
      <c r="AK170" s="16" t="str">
        <f xml:space="preserve"> IF($D170+$E170&gt;0,  CONCATENATE($AD170,$AE170,$AF170,$AG170,$AH170,$AI170,$AJ170)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0" s="16" t="str">
        <f t="shared" si="60"/>
        <v>,{"CollectableType":"HomeCollector.Models.StampBase, HomeCollector, Version=1.0.0.0, Culture=neutral, PublicKeyToken=null","DisplayName":"Fitness" ,"Description":"" ,"Country":"USA" ,"IsPostageStamp":true ,"ScottNumber":"2043"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1" spans="1:38" x14ac:dyDescent="0.25">
      <c r="A171" s="34" t="s">
        <v>328</v>
      </c>
      <c r="B171" s="29" t="s">
        <v>156</v>
      </c>
      <c r="C171" s="19"/>
      <c r="D171" s="31"/>
      <c r="E171" s="32">
        <v>2</v>
      </c>
      <c r="F171" s="42"/>
      <c r="G171" s="38"/>
      <c r="H171" s="19" t="s">
        <v>1044</v>
      </c>
      <c r="I171" s="29">
        <v>1873</v>
      </c>
      <c r="J171" s="29">
        <v>1983</v>
      </c>
      <c r="K171" s="33"/>
      <c r="L171" s="34">
        <v>0.38</v>
      </c>
      <c r="M171" s="29">
        <v>0.15</v>
      </c>
      <c r="N171" s="28" t="str">
        <f t="shared" si="61"/>
        <v>,{"CollectableType":"HomeCollector.Models.StampBase, HomeCollector, Version=1.0.0.0, Culture=neutral, PublicKeyToken=null"</v>
      </c>
      <c r="O171" s="16" t="str">
        <f t="shared" si="40"/>
        <v xml:space="preserve">,"DisplayName":"Joplin" </v>
      </c>
      <c r="P171" s="16" t="str">
        <f t="shared" si="41"/>
        <v xml:space="preserve">,"Description":"" </v>
      </c>
      <c r="Q171" s="16" t="str">
        <f t="shared" si="42"/>
        <v xml:space="preserve">,"Country":"USA" </v>
      </c>
      <c r="R171" s="16" t="str">
        <f t="shared" si="43"/>
        <v xml:space="preserve">,"IsPostageStamp":true </v>
      </c>
      <c r="S171" s="16" t="str">
        <f t="shared" si="44"/>
        <v xml:space="preserve">,"ScottNumber":"2044" </v>
      </c>
      <c r="T171" s="16" t="str">
        <f t="shared" si="45"/>
        <v xml:space="preserve">,"AlternateId":"" </v>
      </c>
      <c r="U171" s="16" t="str">
        <f t="shared" si="46"/>
        <v>,"IssueYearStart":1983</v>
      </c>
      <c r="V171" s="16" t="str">
        <f t="shared" si="47"/>
        <v>,"IssueYearEnd":0</v>
      </c>
      <c r="W171" s="16" t="str">
        <f t="shared" si="48"/>
        <v xml:space="preserve">,"FirstDayOfIssue":" " </v>
      </c>
      <c r="X171" s="16" t="str">
        <f t="shared" si="39"/>
        <v xml:space="preserve">,"Perforation":"" </v>
      </c>
      <c r="Y171" s="16" t="str">
        <f t="shared" si="49"/>
        <v xml:space="preserve">,"IsWatermarked":false </v>
      </c>
      <c r="Z171" s="16" t="str">
        <f t="shared" si="50"/>
        <v xml:space="preserve">,"CatalogImageCode":"" </v>
      </c>
      <c r="AA171" s="16" t="str">
        <f t="shared" si="51"/>
        <v xml:space="preserve">,"Color":"" </v>
      </c>
      <c r="AB171" s="16" t="str">
        <f t="shared" si="52"/>
        <v xml:space="preserve">,"Denomination":"20" </v>
      </c>
      <c r="AD171" s="16" t="str">
        <f t="shared" si="53"/>
        <v>,"ItemInstances":[</v>
      </c>
      <c r="AE171" s="16" t="str">
        <f t="shared" si="54"/>
        <v>{"CollectableType":"HomeCollector.Models.StampBase, HomeCollector, Version=1.0.0.0, Culture=neutral, PublicKeyToken=null"</v>
      </c>
      <c r="AF171" s="16" t="str">
        <f t="shared" si="55"/>
        <v xml:space="preserve">,"ItemDetails":"" </v>
      </c>
      <c r="AG171" s="16" t="str">
        <f t="shared" si="56"/>
        <v xml:space="preserve">,"IsFavorite":false </v>
      </c>
      <c r="AH171" s="16" t="str">
        <f t="shared" si="57"/>
        <v xml:space="preserve">,"EstimatedValue":0 </v>
      </c>
      <c r="AI171" s="16" t="str">
        <f t="shared" si="58"/>
        <v xml:space="preserve">,"IsMintCondition":false </v>
      </c>
      <c r="AJ171" s="16" t="str">
        <f t="shared" si="59"/>
        <v xml:space="preserve">,"Condition":"UNDEFINED" </v>
      </c>
      <c r="AK171" s="16" t="str">
        <f xml:space="preserve"> IF($D171+$E171&gt;0,  CONCATENATE($AD171,$AE171,$AF171,$AG171,$AH171,$AI171,$AJ171)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1" s="16" t="str">
        <f t="shared" si="60"/>
        <v>,{"CollectableType":"HomeCollector.Models.StampBase, HomeCollector, Version=1.0.0.0, Culture=neutral, PublicKeyToken=null","DisplayName":"Joplin" ,"Description":"" ,"Country":"USA" ,"IsPostageStamp":true ,"ScottNumber":"2044"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2" spans="1:38" x14ac:dyDescent="0.25">
      <c r="A172" s="34" t="s">
        <v>329</v>
      </c>
      <c r="B172" s="29" t="s">
        <v>156</v>
      </c>
      <c r="C172" s="19"/>
      <c r="D172" s="31"/>
      <c r="E172" s="32">
        <v>2</v>
      </c>
      <c r="F172" s="42"/>
      <c r="G172" s="38"/>
      <c r="H172" s="19" t="s">
        <v>1045</v>
      </c>
      <c r="I172" s="29">
        <v>1873</v>
      </c>
      <c r="J172" s="29">
        <v>1983</v>
      </c>
      <c r="K172" s="33"/>
      <c r="L172" s="34">
        <v>0.38</v>
      </c>
      <c r="M172" s="29">
        <v>0.15</v>
      </c>
      <c r="N172" s="28" t="str">
        <f t="shared" si="61"/>
        <v>,{"CollectableType":"HomeCollector.Models.StampBase, HomeCollector, Version=1.0.0.0, Culture=neutral, PublicKeyToken=null"</v>
      </c>
      <c r="O172" s="16" t="str">
        <f t="shared" si="40"/>
        <v xml:space="preserve">,"DisplayName":"Medal of Honor" </v>
      </c>
      <c r="P172" s="16" t="str">
        <f t="shared" si="41"/>
        <v xml:space="preserve">,"Description":"" </v>
      </c>
      <c r="Q172" s="16" t="str">
        <f t="shared" si="42"/>
        <v xml:space="preserve">,"Country":"USA" </v>
      </c>
      <c r="R172" s="16" t="str">
        <f t="shared" si="43"/>
        <v xml:space="preserve">,"IsPostageStamp":true </v>
      </c>
      <c r="S172" s="16" t="str">
        <f t="shared" si="44"/>
        <v xml:space="preserve">,"ScottNumber":"2045" </v>
      </c>
      <c r="T172" s="16" t="str">
        <f t="shared" si="45"/>
        <v xml:space="preserve">,"AlternateId":"" </v>
      </c>
      <c r="U172" s="16" t="str">
        <f t="shared" si="46"/>
        <v>,"IssueYearStart":1983</v>
      </c>
      <c r="V172" s="16" t="str">
        <f t="shared" si="47"/>
        <v>,"IssueYearEnd":0</v>
      </c>
      <c r="W172" s="16" t="str">
        <f t="shared" si="48"/>
        <v xml:space="preserve">,"FirstDayOfIssue":" " </v>
      </c>
      <c r="X172" s="16" t="str">
        <f t="shared" si="39"/>
        <v xml:space="preserve">,"Perforation":"" </v>
      </c>
      <c r="Y172" s="16" t="str">
        <f t="shared" si="49"/>
        <v xml:space="preserve">,"IsWatermarked":false </v>
      </c>
      <c r="Z172" s="16" t="str">
        <f t="shared" si="50"/>
        <v xml:space="preserve">,"CatalogImageCode":"" </v>
      </c>
      <c r="AA172" s="16" t="str">
        <f t="shared" si="51"/>
        <v xml:space="preserve">,"Color":"" </v>
      </c>
      <c r="AB172" s="16" t="str">
        <f t="shared" si="52"/>
        <v xml:space="preserve">,"Denomination":"20" </v>
      </c>
      <c r="AD172" s="16" t="str">
        <f t="shared" si="53"/>
        <v>,"ItemInstances":[</v>
      </c>
      <c r="AE172" s="16" t="str">
        <f t="shared" si="54"/>
        <v>{"CollectableType":"HomeCollector.Models.StampBase, HomeCollector, Version=1.0.0.0, Culture=neutral, PublicKeyToken=null"</v>
      </c>
      <c r="AF172" s="16" t="str">
        <f t="shared" si="55"/>
        <v xml:space="preserve">,"ItemDetails":"" </v>
      </c>
      <c r="AG172" s="16" t="str">
        <f t="shared" si="56"/>
        <v xml:space="preserve">,"IsFavorite":false </v>
      </c>
      <c r="AH172" s="16" t="str">
        <f t="shared" si="57"/>
        <v xml:space="preserve">,"EstimatedValue":0 </v>
      </c>
      <c r="AI172" s="16" t="str">
        <f t="shared" si="58"/>
        <v xml:space="preserve">,"IsMintCondition":false </v>
      </c>
      <c r="AJ172" s="16" t="str">
        <f t="shared" si="59"/>
        <v xml:space="preserve">,"Condition":"UNDEFINED" </v>
      </c>
      <c r="AK172" s="16" t="str">
        <f xml:space="preserve"> IF($D172+$E172&gt;0,  CONCATENATE($AD172,$AE172,$AF172,$AG172,$AH172,$AI172,$AJ172)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2" s="16" t="str">
        <f t="shared" si="60"/>
        <v>,{"CollectableType":"HomeCollector.Models.StampBase, HomeCollector, Version=1.0.0.0, Culture=neutral, PublicKeyToken=null","DisplayName":"Medal of Honor" ,"Description":"" ,"Country":"USA" ,"IsPostageStamp":true ,"ScottNumber":"2045"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3" spans="1:38" x14ac:dyDescent="0.25">
      <c r="A173" s="34" t="s">
        <v>330</v>
      </c>
      <c r="B173" s="29" t="s">
        <v>156</v>
      </c>
      <c r="C173" s="19"/>
      <c r="D173" s="31"/>
      <c r="E173" s="32">
        <v>2</v>
      </c>
      <c r="F173" s="42"/>
      <c r="G173" s="38"/>
      <c r="H173" s="19" t="s">
        <v>1046</v>
      </c>
      <c r="I173" s="29">
        <v>1873</v>
      </c>
      <c r="J173" s="29">
        <v>1983</v>
      </c>
      <c r="K173" s="33"/>
      <c r="L173" s="34">
        <v>0.6</v>
      </c>
      <c r="M173" s="29">
        <v>0.15</v>
      </c>
      <c r="N173" s="28" t="str">
        <f t="shared" si="61"/>
        <v>,{"CollectableType":"HomeCollector.Models.StampBase, HomeCollector, Version=1.0.0.0, Culture=neutral, PublicKeyToken=null"</v>
      </c>
      <c r="O173" s="16" t="str">
        <f t="shared" si="40"/>
        <v xml:space="preserve">,"DisplayName":"Babe Ruth" </v>
      </c>
      <c r="P173" s="16" t="str">
        <f t="shared" si="41"/>
        <v xml:space="preserve">,"Description":"" </v>
      </c>
      <c r="Q173" s="16" t="str">
        <f t="shared" si="42"/>
        <v xml:space="preserve">,"Country":"USA" </v>
      </c>
      <c r="R173" s="16" t="str">
        <f t="shared" si="43"/>
        <v xml:space="preserve">,"IsPostageStamp":true </v>
      </c>
      <c r="S173" s="16" t="str">
        <f t="shared" si="44"/>
        <v xml:space="preserve">,"ScottNumber":"2046" </v>
      </c>
      <c r="T173" s="16" t="str">
        <f t="shared" si="45"/>
        <v xml:space="preserve">,"AlternateId":"" </v>
      </c>
      <c r="U173" s="16" t="str">
        <f t="shared" si="46"/>
        <v>,"IssueYearStart":1983</v>
      </c>
      <c r="V173" s="16" t="str">
        <f t="shared" si="47"/>
        <v>,"IssueYearEnd":0</v>
      </c>
      <c r="W173" s="16" t="str">
        <f t="shared" si="48"/>
        <v xml:space="preserve">,"FirstDayOfIssue":" " </v>
      </c>
      <c r="X173" s="16" t="str">
        <f t="shared" si="39"/>
        <v xml:space="preserve">,"Perforation":"" </v>
      </c>
      <c r="Y173" s="16" t="str">
        <f t="shared" si="49"/>
        <v xml:space="preserve">,"IsWatermarked":false </v>
      </c>
      <c r="Z173" s="16" t="str">
        <f t="shared" si="50"/>
        <v xml:space="preserve">,"CatalogImageCode":"" </v>
      </c>
      <c r="AA173" s="16" t="str">
        <f t="shared" si="51"/>
        <v xml:space="preserve">,"Color":"" </v>
      </c>
      <c r="AB173" s="16" t="str">
        <f t="shared" si="52"/>
        <v xml:space="preserve">,"Denomination":"20" </v>
      </c>
      <c r="AD173" s="16" t="str">
        <f t="shared" si="53"/>
        <v>,"ItemInstances":[</v>
      </c>
      <c r="AE173" s="16" t="str">
        <f t="shared" si="54"/>
        <v>{"CollectableType":"HomeCollector.Models.StampBase, HomeCollector, Version=1.0.0.0, Culture=neutral, PublicKeyToken=null"</v>
      </c>
      <c r="AF173" s="16" t="str">
        <f t="shared" si="55"/>
        <v xml:space="preserve">,"ItemDetails":"" </v>
      </c>
      <c r="AG173" s="16" t="str">
        <f t="shared" si="56"/>
        <v xml:space="preserve">,"IsFavorite":false </v>
      </c>
      <c r="AH173" s="16" t="str">
        <f t="shared" si="57"/>
        <v xml:space="preserve">,"EstimatedValue":0 </v>
      </c>
      <c r="AI173" s="16" t="str">
        <f t="shared" si="58"/>
        <v xml:space="preserve">,"IsMintCondition":false </v>
      </c>
      <c r="AJ173" s="16" t="str">
        <f t="shared" si="59"/>
        <v xml:space="preserve">,"Condition":"UNDEFINED" </v>
      </c>
      <c r="AK173" s="16" t="str">
        <f xml:space="preserve"> IF($D173+$E173&gt;0,  CONCATENATE($AD173,$AE173,$AF173,$AG173,$AH173,$AI173,$AJ173)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3" s="16" t="str">
        <f t="shared" si="60"/>
        <v>,{"CollectableType":"HomeCollector.Models.StampBase, HomeCollector, Version=1.0.0.0, Culture=neutral, PublicKeyToken=null","DisplayName":"Babe Ruth" ,"Description":"" ,"Country":"USA" ,"IsPostageStamp":true ,"ScottNumber":"2046"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4" spans="1:38" x14ac:dyDescent="0.25">
      <c r="A174" s="34" t="s">
        <v>331</v>
      </c>
      <c r="B174" s="29" t="s">
        <v>156</v>
      </c>
      <c r="C174" s="19"/>
      <c r="D174" s="31"/>
      <c r="E174" s="32">
        <v>2</v>
      </c>
      <c r="F174" s="42"/>
      <c r="G174" s="38"/>
      <c r="H174" s="19" t="s">
        <v>1047</v>
      </c>
      <c r="I174" s="29">
        <v>1873</v>
      </c>
      <c r="J174" s="29">
        <v>1983</v>
      </c>
      <c r="K174" s="33"/>
      <c r="L174" s="34">
        <v>0.38</v>
      </c>
      <c r="M174" s="29">
        <v>0.15</v>
      </c>
      <c r="N174" s="28" t="str">
        <f t="shared" si="61"/>
        <v>,{"CollectableType":"HomeCollector.Models.StampBase, HomeCollector, Version=1.0.0.0, Culture=neutral, PublicKeyToken=null"</v>
      </c>
      <c r="O174" s="16" t="str">
        <f t="shared" si="40"/>
        <v xml:space="preserve">,"DisplayName":"Hawthorne" </v>
      </c>
      <c r="P174" s="16" t="str">
        <f t="shared" si="41"/>
        <v xml:space="preserve">,"Description":"" </v>
      </c>
      <c r="Q174" s="16" t="str">
        <f t="shared" si="42"/>
        <v xml:space="preserve">,"Country":"USA" </v>
      </c>
      <c r="R174" s="16" t="str">
        <f t="shared" si="43"/>
        <v xml:space="preserve">,"IsPostageStamp":true </v>
      </c>
      <c r="S174" s="16" t="str">
        <f t="shared" si="44"/>
        <v xml:space="preserve">,"ScottNumber":"2047" </v>
      </c>
      <c r="T174" s="16" t="str">
        <f t="shared" si="45"/>
        <v xml:space="preserve">,"AlternateId":"" </v>
      </c>
      <c r="U174" s="16" t="str">
        <f t="shared" si="46"/>
        <v>,"IssueYearStart":1983</v>
      </c>
      <c r="V174" s="16" t="str">
        <f t="shared" si="47"/>
        <v>,"IssueYearEnd":0</v>
      </c>
      <c r="W174" s="16" t="str">
        <f t="shared" si="48"/>
        <v xml:space="preserve">,"FirstDayOfIssue":" " </v>
      </c>
      <c r="X174" s="16" t="str">
        <f t="shared" si="39"/>
        <v xml:space="preserve">,"Perforation":"" </v>
      </c>
      <c r="Y174" s="16" t="str">
        <f t="shared" si="49"/>
        <v xml:space="preserve">,"IsWatermarked":false </v>
      </c>
      <c r="Z174" s="16" t="str">
        <f t="shared" si="50"/>
        <v xml:space="preserve">,"CatalogImageCode":"" </v>
      </c>
      <c r="AA174" s="16" t="str">
        <f t="shared" si="51"/>
        <v xml:space="preserve">,"Color":"" </v>
      </c>
      <c r="AB174" s="16" t="str">
        <f t="shared" si="52"/>
        <v xml:space="preserve">,"Denomination":"20" </v>
      </c>
      <c r="AD174" s="16" t="str">
        <f t="shared" si="53"/>
        <v>,"ItemInstances":[</v>
      </c>
      <c r="AE174" s="16" t="str">
        <f t="shared" si="54"/>
        <v>{"CollectableType":"HomeCollector.Models.StampBase, HomeCollector, Version=1.0.0.0, Culture=neutral, PublicKeyToken=null"</v>
      </c>
      <c r="AF174" s="16" t="str">
        <f t="shared" si="55"/>
        <v xml:space="preserve">,"ItemDetails":"" </v>
      </c>
      <c r="AG174" s="16" t="str">
        <f t="shared" si="56"/>
        <v xml:space="preserve">,"IsFavorite":false </v>
      </c>
      <c r="AH174" s="16" t="str">
        <f t="shared" si="57"/>
        <v xml:space="preserve">,"EstimatedValue":0 </v>
      </c>
      <c r="AI174" s="16" t="str">
        <f t="shared" si="58"/>
        <v xml:space="preserve">,"IsMintCondition":false </v>
      </c>
      <c r="AJ174" s="16" t="str">
        <f t="shared" si="59"/>
        <v xml:space="preserve">,"Condition":"UNDEFINED" </v>
      </c>
      <c r="AK174" s="16" t="str">
        <f xml:space="preserve"> IF($D174+$E174&gt;0,  CONCATENATE($AD174,$AE174,$AF174,$AG174,$AH174,$AI174,$AJ174)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4" s="16" t="str">
        <f t="shared" si="60"/>
        <v>,{"CollectableType":"HomeCollector.Models.StampBase, HomeCollector, Version=1.0.0.0, Culture=neutral, PublicKeyToken=null","DisplayName":"Hawthorne" ,"Description":"" ,"Country":"USA" ,"IsPostageStamp":true ,"ScottNumber":"2047"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5" spans="1:38" x14ac:dyDescent="0.25">
      <c r="A175" s="34" t="s">
        <v>332</v>
      </c>
      <c r="B175" s="29" t="s">
        <v>151</v>
      </c>
      <c r="C175" s="19"/>
      <c r="D175" s="31"/>
      <c r="E175" s="32">
        <v>2</v>
      </c>
      <c r="F175" s="42"/>
      <c r="G175" s="38"/>
      <c r="H175" s="19" t="s">
        <v>88</v>
      </c>
      <c r="I175" s="29">
        <v>1873</v>
      </c>
      <c r="J175" s="29">
        <v>1983</v>
      </c>
      <c r="K175" s="33"/>
      <c r="L175" s="34">
        <v>0.28000000000000003</v>
      </c>
      <c r="M175" s="29">
        <v>0.15</v>
      </c>
      <c r="N175" s="28" t="str">
        <f t="shared" si="61"/>
        <v>,{"CollectableType":"HomeCollector.Models.StampBase, HomeCollector, Version=1.0.0.0, Culture=neutral, PublicKeyToken=null"</v>
      </c>
      <c r="O175" s="16" t="str">
        <f t="shared" si="40"/>
        <v xml:space="preserve">,"DisplayName":"Olympics" </v>
      </c>
      <c r="P175" s="16" t="str">
        <f t="shared" si="41"/>
        <v xml:space="preserve">,"Description":"" </v>
      </c>
      <c r="Q175" s="16" t="str">
        <f t="shared" si="42"/>
        <v xml:space="preserve">,"Country":"USA" </v>
      </c>
      <c r="R175" s="16" t="str">
        <f t="shared" si="43"/>
        <v xml:space="preserve">,"IsPostageStamp":true </v>
      </c>
      <c r="S175" s="16" t="str">
        <f t="shared" si="44"/>
        <v xml:space="preserve">,"ScottNumber":"2048" </v>
      </c>
      <c r="T175" s="16" t="str">
        <f t="shared" si="45"/>
        <v xml:space="preserve">,"AlternateId":"" </v>
      </c>
      <c r="U175" s="16" t="str">
        <f t="shared" si="46"/>
        <v>,"IssueYearStart":1983</v>
      </c>
      <c r="V175" s="16" t="str">
        <f t="shared" si="47"/>
        <v>,"IssueYearEnd":0</v>
      </c>
      <c r="W175" s="16" t="str">
        <f t="shared" si="48"/>
        <v xml:space="preserve">,"FirstDayOfIssue":" " </v>
      </c>
      <c r="X175" s="16" t="str">
        <f t="shared" si="39"/>
        <v xml:space="preserve">,"Perforation":"" </v>
      </c>
      <c r="Y175" s="16" t="str">
        <f t="shared" si="49"/>
        <v xml:space="preserve">,"IsWatermarked":false </v>
      </c>
      <c r="Z175" s="16" t="str">
        <f t="shared" si="50"/>
        <v xml:space="preserve">,"CatalogImageCode":"" </v>
      </c>
      <c r="AA175" s="16" t="str">
        <f t="shared" si="51"/>
        <v xml:space="preserve">,"Color":"" </v>
      </c>
      <c r="AB175" s="16" t="str">
        <f t="shared" si="52"/>
        <v xml:space="preserve">,"Denomination":"13" </v>
      </c>
      <c r="AD175" s="16" t="str">
        <f t="shared" si="53"/>
        <v>,"ItemInstances":[</v>
      </c>
      <c r="AE175" s="16" t="str">
        <f t="shared" si="54"/>
        <v>{"CollectableType":"HomeCollector.Models.StampBase, HomeCollector, Version=1.0.0.0, Culture=neutral, PublicKeyToken=null"</v>
      </c>
      <c r="AF175" s="16" t="str">
        <f t="shared" si="55"/>
        <v xml:space="preserve">,"ItemDetails":"" </v>
      </c>
      <c r="AG175" s="16" t="str">
        <f t="shared" si="56"/>
        <v xml:space="preserve">,"IsFavorite":false </v>
      </c>
      <c r="AH175" s="16" t="str">
        <f t="shared" si="57"/>
        <v xml:space="preserve">,"EstimatedValue":0 </v>
      </c>
      <c r="AI175" s="16" t="str">
        <f t="shared" si="58"/>
        <v xml:space="preserve">,"IsMintCondition":false </v>
      </c>
      <c r="AJ175" s="16" t="str">
        <f t="shared" si="59"/>
        <v xml:space="preserve">,"Condition":"UNDEFINED" </v>
      </c>
      <c r="AK175" s="16" t="str">
        <f xml:space="preserve"> IF($D175+$E175&gt;0,  CONCATENATE($AD175,$AE175,$AF175,$AG175,$AH175,$AI175,$AJ175)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5" s="16" t="str">
        <f t="shared" si="60"/>
        <v>,{"CollectableType":"HomeCollector.Models.StampBase, HomeCollector, Version=1.0.0.0, Culture=neutral, PublicKeyToken=null","DisplayName":"Olympics" ,"Description":"" ,"Country":"USA" ,"IsPostageStamp":true ,"ScottNumber":"2048" ,"AlternateId":"" ,"IssueYearStart":1983,"IssueYearEnd":0,"FirstDayOfIssue":"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6" spans="1:38" x14ac:dyDescent="0.25">
      <c r="A176" s="34" t="s">
        <v>333</v>
      </c>
      <c r="B176" s="29" t="s">
        <v>151</v>
      </c>
      <c r="C176" s="19"/>
      <c r="D176" s="31"/>
      <c r="E176" s="32">
        <v>2</v>
      </c>
      <c r="F176" s="42"/>
      <c r="G176" s="38"/>
      <c r="H176" s="19" t="s">
        <v>88</v>
      </c>
      <c r="I176" s="29">
        <v>1873</v>
      </c>
      <c r="J176" s="29">
        <v>1983</v>
      </c>
      <c r="K176" s="33"/>
      <c r="L176" s="34">
        <v>0.28000000000000003</v>
      </c>
      <c r="M176" s="29">
        <v>0.15</v>
      </c>
      <c r="N176" s="28" t="str">
        <f t="shared" si="61"/>
        <v>,{"CollectableType":"HomeCollector.Models.StampBase, HomeCollector, Version=1.0.0.0, Culture=neutral, PublicKeyToken=null"</v>
      </c>
      <c r="O176" s="16" t="str">
        <f t="shared" si="40"/>
        <v xml:space="preserve">,"DisplayName":"Olympics" </v>
      </c>
      <c r="P176" s="16" t="str">
        <f t="shared" si="41"/>
        <v xml:space="preserve">,"Description":"" </v>
      </c>
      <c r="Q176" s="16" t="str">
        <f t="shared" si="42"/>
        <v xml:space="preserve">,"Country":"USA" </v>
      </c>
      <c r="R176" s="16" t="str">
        <f t="shared" si="43"/>
        <v xml:space="preserve">,"IsPostageStamp":true </v>
      </c>
      <c r="S176" s="16" t="str">
        <f t="shared" si="44"/>
        <v xml:space="preserve">,"ScottNumber":"2049" </v>
      </c>
      <c r="T176" s="16" t="str">
        <f t="shared" si="45"/>
        <v xml:space="preserve">,"AlternateId":"" </v>
      </c>
      <c r="U176" s="16" t="str">
        <f t="shared" si="46"/>
        <v>,"IssueYearStart":1983</v>
      </c>
      <c r="V176" s="16" t="str">
        <f t="shared" si="47"/>
        <v>,"IssueYearEnd":0</v>
      </c>
      <c r="W176" s="16" t="str">
        <f t="shared" si="48"/>
        <v xml:space="preserve">,"FirstDayOfIssue":" " </v>
      </c>
      <c r="X176" s="16" t="str">
        <f t="shared" si="39"/>
        <v xml:space="preserve">,"Perforation":"" </v>
      </c>
      <c r="Y176" s="16" t="str">
        <f t="shared" si="49"/>
        <v xml:space="preserve">,"IsWatermarked":false </v>
      </c>
      <c r="Z176" s="16" t="str">
        <f t="shared" si="50"/>
        <v xml:space="preserve">,"CatalogImageCode":"" </v>
      </c>
      <c r="AA176" s="16" t="str">
        <f t="shared" si="51"/>
        <v xml:space="preserve">,"Color":"" </v>
      </c>
      <c r="AB176" s="16" t="str">
        <f t="shared" si="52"/>
        <v xml:space="preserve">,"Denomination":"13" </v>
      </c>
      <c r="AD176" s="16" t="str">
        <f t="shared" si="53"/>
        <v>,"ItemInstances":[</v>
      </c>
      <c r="AE176" s="16" t="str">
        <f t="shared" si="54"/>
        <v>{"CollectableType":"HomeCollector.Models.StampBase, HomeCollector, Version=1.0.0.0, Culture=neutral, PublicKeyToken=null"</v>
      </c>
      <c r="AF176" s="16" t="str">
        <f t="shared" si="55"/>
        <v xml:space="preserve">,"ItemDetails":"" </v>
      </c>
      <c r="AG176" s="16" t="str">
        <f t="shared" si="56"/>
        <v xml:space="preserve">,"IsFavorite":false </v>
      </c>
      <c r="AH176" s="16" t="str">
        <f t="shared" si="57"/>
        <v xml:space="preserve">,"EstimatedValue":0 </v>
      </c>
      <c r="AI176" s="16" t="str">
        <f t="shared" si="58"/>
        <v xml:space="preserve">,"IsMintCondition":false </v>
      </c>
      <c r="AJ176" s="16" t="str">
        <f t="shared" si="59"/>
        <v xml:space="preserve">,"Condition":"UNDEFINED" </v>
      </c>
      <c r="AK176" s="16" t="str">
        <f xml:space="preserve"> IF($D176+$E176&gt;0,  CONCATENATE($AD176,$AE176,$AF176,$AG176,$AH176,$AI176,$AJ176)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6" s="16" t="str">
        <f t="shared" si="60"/>
        <v>,{"CollectableType":"HomeCollector.Models.StampBase, HomeCollector, Version=1.0.0.0, Culture=neutral, PublicKeyToken=null","DisplayName":"Olympics" ,"Description":"" ,"Country":"USA" ,"IsPostageStamp":true ,"ScottNumber":"2049" ,"AlternateId":"" ,"IssueYearStart":1983,"IssueYearEnd":0,"FirstDayOfIssue":"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7" spans="1:38" x14ac:dyDescent="0.25">
      <c r="A177" s="17" t="s">
        <v>334</v>
      </c>
      <c r="B177" s="29" t="s">
        <v>151</v>
      </c>
      <c r="C177" s="19"/>
      <c r="D177" s="28"/>
      <c r="E177" s="30">
        <v>1</v>
      </c>
      <c r="F177" s="42"/>
      <c r="G177" s="38"/>
      <c r="H177" s="19" t="s">
        <v>88</v>
      </c>
      <c r="I177" s="29">
        <v>1875</v>
      </c>
      <c r="J177" s="29">
        <v>1983</v>
      </c>
      <c r="K177" s="33"/>
      <c r="L177" s="34">
        <v>0.28000000000000003</v>
      </c>
      <c r="M177" s="29">
        <v>0.15</v>
      </c>
      <c r="N177" s="28" t="str">
        <f t="shared" si="61"/>
        <v>,{"CollectableType":"HomeCollector.Models.StampBase, HomeCollector, Version=1.0.0.0, Culture=neutral, PublicKeyToken=null"</v>
      </c>
      <c r="O177" s="16" t="str">
        <f t="shared" si="40"/>
        <v xml:space="preserve">,"DisplayName":"Olympics" </v>
      </c>
      <c r="P177" s="16" t="str">
        <f t="shared" si="41"/>
        <v xml:space="preserve">,"Description":"" </v>
      </c>
      <c r="Q177" s="16" t="str">
        <f t="shared" si="42"/>
        <v xml:space="preserve">,"Country":"USA" </v>
      </c>
      <c r="R177" s="16" t="str">
        <f t="shared" si="43"/>
        <v xml:space="preserve">,"IsPostageStamp":true </v>
      </c>
      <c r="S177" s="16" t="str">
        <f t="shared" si="44"/>
        <v xml:space="preserve">,"ScottNumber":"2050" </v>
      </c>
      <c r="T177" s="16" t="str">
        <f t="shared" si="45"/>
        <v xml:space="preserve">,"AlternateId":"" </v>
      </c>
      <c r="U177" s="16" t="str">
        <f t="shared" si="46"/>
        <v>,"IssueYearStart":1983</v>
      </c>
      <c r="V177" s="16" t="str">
        <f t="shared" si="47"/>
        <v>,"IssueYearEnd":0</v>
      </c>
      <c r="W177" s="16" t="str">
        <f t="shared" si="48"/>
        <v xml:space="preserve">,"FirstDayOfIssue":" " </v>
      </c>
      <c r="X177" s="16" t="str">
        <f t="shared" si="39"/>
        <v xml:space="preserve">,"Perforation":"" </v>
      </c>
      <c r="Y177" s="16" t="str">
        <f t="shared" si="49"/>
        <v xml:space="preserve">,"IsWatermarked":false </v>
      </c>
      <c r="Z177" s="16" t="str">
        <f t="shared" si="50"/>
        <v xml:space="preserve">,"CatalogImageCode":"" </v>
      </c>
      <c r="AA177" s="16" t="str">
        <f t="shared" si="51"/>
        <v xml:space="preserve">,"Color":"" </v>
      </c>
      <c r="AB177" s="16" t="str">
        <f t="shared" si="52"/>
        <v xml:space="preserve">,"Denomination":"13" </v>
      </c>
      <c r="AD177" s="16" t="str">
        <f t="shared" si="53"/>
        <v>,"ItemInstances":[</v>
      </c>
      <c r="AE177" s="16" t="str">
        <f t="shared" si="54"/>
        <v>{"CollectableType":"HomeCollector.Models.StampBase, HomeCollector, Version=1.0.0.0, Culture=neutral, PublicKeyToken=null"</v>
      </c>
      <c r="AF177" s="16" t="str">
        <f t="shared" si="55"/>
        <v xml:space="preserve">,"ItemDetails":"" </v>
      </c>
      <c r="AG177" s="16" t="str">
        <f t="shared" si="56"/>
        <v xml:space="preserve">,"IsFavorite":false </v>
      </c>
      <c r="AH177" s="16" t="str">
        <f t="shared" si="57"/>
        <v xml:space="preserve">,"EstimatedValue":0 </v>
      </c>
      <c r="AI177" s="16" t="str">
        <f t="shared" si="58"/>
        <v xml:space="preserve">,"IsMintCondition":false </v>
      </c>
      <c r="AJ177" s="16" t="str">
        <f t="shared" si="59"/>
        <v xml:space="preserve">,"Condition":"UNDEFINED" </v>
      </c>
      <c r="AK177" s="16" t="str">
        <f xml:space="preserve"> IF($D177+$E177&gt;0,  CONCATENATE($AD177,$AE177,$AF177,$AG177,$AH177,$AI177,$AJ177)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7" s="16" t="str">
        <f t="shared" si="60"/>
        <v>,{"CollectableType":"HomeCollector.Models.StampBase, HomeCollector, Version=1.0.0.0, Culture=neutral, PublicKeyToken=null","DisplayName":"Olympics" ,"Description":"" ,"Country":"USA" ,"IsPostageStamp":true ,"ScottNumber":"2050" ,"AlternateId":"" ,"IssueYearStart":1983,"IssueYearEnd":0,"FirstDayOfIssue":"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8" spans="1:38" x14ac:dyDescent="0.25">
      <c r="A178" s="17" t="s">
        <v>335</v>
      </c>
      <c r="B178" s="29" t="s">
        <v>151</v>
      </c>
      <c r="C178" s="19"/>
      <c r="D178" s="28"/>
      <c r="E178" s="30">
        <v>2</v>
      </c>
      <c r="F178" s="42"/>
      <c r="G178" s="38"/>
      <c r="H178" s="19" t="s">
        <v>88</v>
      </c>
      <c r="I178" s="29">
        <v>1875</v>
      </c>
      <c r="J178" s="29">
        <v>1983</v>
      </c>
      <c r="K178" s="33"/>
      <c r="L178" s="34">
        <v>0.28000000000000003</v>
      </c>
      <c r="M178" s="29">
        <v>0.15</v>
      </c>
      <c r="N178" s="28" t="str">
        <f t="shared" si="61"/>
        <v>,{"CollectableType":"HomeCollector.Models.StampBase, HomeCollector, Version=1.0.0.0, Culture=neutral, PublicKeyToken=null"</v>
      </c>
      <c r="O178" s="16" t="str">
        <f t="shared" si="40"/>
        <v xml:space="preserve">,"DisplayName":"Olympics" </v>
      </c>
      <c r="P178" s="16" t="str">
        <f t="shared" si="41"/>
        <v xml:space="preserve">,"Description":"" </v>
      </c>
      <c r="Q178" s="16" t="str">
        <f t="shared" si="42"/>
        <v xml:space="preserve">,"Country":"USA" </v>
      </c>
      <c r="R178" s="16" t="str">
        <f t="shared" si="43"/>
        <v xml:space="preserve">,"IsPostageStamp":true </v>
      </c>
      <c r="S178" s="16" t="str">
        <f t="shared" si="44"/>
        <v xml:space="preserve">,"ScottNumber":"2051" </v>
      </c>
      <c r="T178" s="16" t="str">
        <f t="shared" si="45"/>
        <v xml:space="preserve">,"AlternateId":"" </v>
      </c>
      <c r="U178" s="16" t="str">
        <f t="shared" si="46"/>
        <v>,"IssueYearStart":1983</v>
      </c>
      <c r="V178" s="16" t="str">
        <f t="shared" si="47"/>
        <v>,"IssueYearEnd":0</v>
      </c>
      <c r="W178" s="16" t="str">
        <f t="shared" si="48"/>
        <v xml:space="preserve">,"FirstDayOfIssue":" " </v>
      </c>
      <c r="X178" s="16" t="str">
        <f t="shared" si="39"/>
        <v xml:space="preserve">,"Perforation":"" </v>
      </c>
      <c r="Y178" s="16" t="str">
        <f t="shared" si="49"/>
        <v xml:space="preserve">,"IsWatermarked":false </v>
      </c>
      <c r="Z178" s="16" t="str">
        <f t="shared" si="50"/>
        <v xml:space="preserve">,"CatalogImageCode":"" </v>
      </c>
      <c r="AA178" s="16" t="str">
        <f t="shared" si="51"/>
        <v xml:space="preserve">,"Color":"" </v>
      </c>
      <c r="AB178" s="16" t="str">
        <f t="shared" si="52"/>
        <v xml:space="preserve">,"Denomination":"13" </v>
      </c>
      <c r="AD178" s="16" t="str">
        <f t="shared" si="53"/>
        <v>,"ItemInstances":[</v>
      </c>
      <c r="AE178" s="16" t="str">
        <f t="shared" si="54"/>
        <v>{"CollectableType":"HomeCollector.Models.StampBase, HomeCollector, Version=1.0.0.0, Culture=neutral, PublicKeyToken=null"</v>
      </c>
      <c r="AF178" s="16" t="str">
        <f t="shared" si="55"/>
        <v xml:space="preserve">,"ItemDetails":"" </v>
      </c>
      <c r="AG178" s="16" t="str">
        <f t="shared" si="56"/>
        <v xml:space="preserve">,"IsFavorite":false </v>
      </c>
      <c r="AH178" s="16" t="str">
        <f t="shared" si="57"/>
        <v xml:space="preserve">,"EstimatedValue":0 </v>
      </c>
      <c r="AI178" s="16" t="str">
        <f t="shared" si="58"/>
        <v xml:space="preserve">,"IsMintCondition":false </v>
      </c>
      <c r="AJ178" s="16" t="str">
        <f t="shared" si="59"/>
        <v xml:space="preserve">,"Condition":"UNDEFINED" </v>
      </c>
      <c r="AK178" s="16" t="str">
        <f xml:space="preserve"> IF($D178+$E178&gt;0,  CONCATENATE($AD178,$AE178,$AF178,$AG178,$AH178,$AI178,$AJ178)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78" s="16" t="str">
        <f t="shared" si="60"/>
        <v>,{"CollectableType":"HomeCollector.Models.StampBase, HomeCollector, Version=1.0.0.0, Culture=neutral, PublicKeyToken=null","DisplayName":"Olympics" ,"Description":"" ,"Country":"USA" ,"IsPostageStamp":true ,"ScottNumber":"2051" ,"AlternateId":"" ,"IssueYearStart":1983,"IssueYearEnd":0,"FirstDayOfIssue":" " ,"Perforation":""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79" spans="1:38" x14ac:dyDescent="0.25">
      <c r="A179" s="17" t="s">
        <v>336</v>
      </c>
      <c r="B179" s="29" t="s">
        <v>151</v>
      </c>
      <c r="C179" s="19"/>
      <c r="D179" s="28"/>
      <c r="E179" s="30"/>
      <c r="F179" s="42"/>
      <c r="G179" s="38" t="s">
        <v>81</v>
      </c>
      <c r="H179" s="19" t="s">
        <v>88</v>
      </c>
      <c r="I179" s="29">
        <v>1875</v>
      </c>
      <c r="J179" s="29">
        <v>1983</v>
      </c>
      <c r="K179" s="33"/>
      <c r="L179" s="34">
        <v>1.2</v>
      </c>
      <c r="M179" s="29">
        <v>0.8</v>
      </c>
      <c r="N179" s="28" t="str">
        <f t="shared" si="61"/>
        <v>,{"CollectableType":"HomeCollector.Models.StampBase, HomeCollector, Version=1.0.0.0, Culture=neutral, PublicKeyToken=null"</v>
      </c>
      <c r="O179" s="16" t="str">
        <f t="shared" si="40"/>
        <v xml:space="preserve">,"DisplayName":"Olympics" </v>
      </c>
      <c r="P179" s="16" t="str">
        <f t="shared" si="41"/>
        <v xml:space="preserve">,"Description":"block 4" </v>
      </c>
      <c r="Q179" s="16" t="str">
        <f t="shared" si="42"/>
        <v xml:space="preserve">,"Country":"USA" </v>
      </c>
      <c r="R179" s="16" t="str">
        <f t="shared" si="43"/>
        <v xml:space="preserve">,"IsPostageStamp":true </v>
      </c>
      <c r="S179" s="16" t="str">
        <f t="shared" si="44"/>
        <v xml:space="preserve">,"ScottNumber":"2051a" </v>
      </c>
      <c r="T179" s="16" t="str">
        <f t="shared" si="45"/>
        <v xml:space="preserve">,"AlternateId":"" </v>
      </c>
      <c r="U179" s="16" t="str">
        <f t="shared" si="46"/>
        <v>,"IssueYearStart":1983</v>
      </c>
      <c r="V179" s="16" t="str">
        <f t="shared" si="47"/>
        <v>,"IssueYearEnd":0</v>
      </c>
      <c r="W179" s="16" t="str">
        <f t="shared" si="48"/>
        <v xml:space="preserve">,"FirstDayOfIssue":" " </v>
      </c>
      <c r="X179" s="16" t="str">
        <f t="shared" si="39"/>
        <v xml:space="preserve">,"Perforation":"" </v>
      </c>
      <c r="Y179" s="16" t="str">
        <f t="shared" si="49"/>
        <v xml:space="preserve">,"IsWatermarked":false </v>
      </c>
      <c r="Z179" s="16" t="str">
        <f t="shared" si="50"/>
        <v xml:space="preserve">,"CatalogImageCode":"" </v>
      </c>
      <c r="AA179" s="16" t="str">
        <f t="shared" si="51"/>
        <v xml:space="preserve">,"Color":"" </v>
      </c>
      <c r="AB179" s="16" t="str">
        <f t="shared" si="52"/>
        <v xml:space="preserve">,"Denomination":"13" </v>
      </c>
      <c r="AD179" s="16" t="str">
        <f t="shared" si="53"/>
        <v/>
      </c>
      <c r="AE179" s="16" t="str">
        <f t="shared" si="54"/>
        <v>{"CollectableType":"HomeCollector.Models.StampBase, HomeCollector, Version=1.0.0.0, Culture=neutral, PublicKeyToken=null"</v>
      </c>
      <c r="AF179" s="16" t="str">
        <f t="shared" si="55"/>
        <v xml:space="preserve">,"ItemDetails":"block 4" </v>
      </c>
      <c r="AG179" s="16" t="str">
        <f t="shared" si="56"/>
        <v xml:space="preserve">,"IsFavorite":false </v>
      </c>
      <c r="AH179" s="16" t="str">
        <f t="shared" si="57"/>
        <v xml:space="preserve">,"EstimatedValue":0 </v>
      </c>
      <c r="AI179" s="16" t="str">
        <f t="shared" si="58"/>
        <v xml:space="preserve">,"IsMintCondition":false </v>
      </c>
      <c r="AJ179" s="16" t="str">
        <f t="shared" si="59"/>
        <v xml:space="preserve">,"Condition":"UNDEFINED" </v>
      </c>
      <c r="AK179" s="16" t="str">
        <f xml:space="preserve"> IF($D179+$E179&gt;0,  CONCATENATE($AD179,$AE179,$AF179,$AG179,$AH179,$AI179,$AJ179) &amp; "} ]}","}")</f>
        <v>}</v>
      </c>
      <c r="AL179" s="16" t="str">
        <f t="shared" si="60"/>
        <v>,{"CollectableType":"HomeCollector.Models.StampBase, HomeCollector, Version=1.0.0.0, Culture=neutral, PublicKeyToken=null","DisplayName":"Olympics" ,"Description":"block 4" ,"Country":"USA" ,"IsPostageStamp":true ,"ScottNumber":"2051a" ,"AlternateId":"" ,"IssueYearStart":1983,"IssueYearEnd":0,"FirstDayOfIssue":" " ,"Perforation":"" ,"IsWatermarked":false ,"CatalogImageCode":"" ,"Color":"" ,"Denomination":"13" }</v>
      </c>
    </row>
    <row r="180" spans="1:38" x14ac:dyDescent="0.25">
      <c r="A180" s="17" t="s">
        <v>337</v>
      </c>
      <c r="B180" s="29" t="s">
        <v>156</v>
      </c>
      <c r="C180" s="19"/>
      <c r="D180" s="28"/>
      <c r="E180" s="30">
        <v>2</v>
      </c>
      <c r="F180" s="42"/>
      <c r="G180" s="38"/>
      <c r="H180" s="19" t="s">
        <v>1048</v>
      </c>
      <c r="I180" s="29">
        <v>1875</v>
      </c>
      <c r="J180" s="29">
        <v>1983</v>
      </c>
      <c r="K180" s="33"/>
      <c r="L180" s="34">
        <v>0.38</v>
      </c>
      <c r="M180" s="29">
        <v>0.15</v>
      </c>
      <c r="N180" s="28" t="str">
        <f t="shared" si="61"/>
        <v>,{"CollectableType":"HomeCollector.Models.StampBase, HomeCollector, Version=1.0.0.0, Culture=neutral, PublicKeyToken=null"</v>
      </c>
      <c r="O180" s="16" t="str">
        <f t="shared" si="40"/>
        <v xml:space="preserve">,"DisplayName":"Treaty Paris" </v>
      </c>
      <c r="P180" s="16" t="str">
        <f t="shared" si="41"/>
        <v xml:space="preserve">,"Description":"" </v>
      </c>
      <c r="Q180" s="16" t="str">
        <f t="shared" si="42"/>
        <v xml:space="preserve">,"Country":"USA" </v>
      </c>
      <c r="R180" s="16" t="str">
        <f t="shared" si="43"/>
        <v xml:space="preserve">,"IsPostageStamp":true </v>
      </c>
      <c r="S180" s="16" t="str">
        <f t="shared" si="44"/>
        <v xml:space="preserve">,"ScottNumber":"2052" </v>
      </c>
      <c r="T180" s="16" t="str">
        <f t="shared" si="45"/>
        <v xml:space="preserve">,"AlternateId":"" </v>
      </c>
      <c r="U180" s="16" t="str">
        <f t="shared" si="46"/>
        <v>,"IssueYearStart":1983</v>
      </c>
      <c r="V180" s="16" t="str">
        <f t="shared" si="47"/>
        <v>,"IssueYearEnd":0</v>
      </c>
      <c r="W180" s="16" t="str">
        <f t="shared" si="48"/>
        <v xml:space="preserve">,"FirstDayOfIssue":" " </v>
      </c>
      <c r="X180" s="16" t="str">
        <f t="shared" si="39"/>
        <v xml:space="preserve">,"Perforation":"" </v>
      </c>
      <c r="Y180" s="16" t="str">
        <f t="shared" si="49"/>
        <v xml:space="preserve">,"IsWatermarked":false </v>
      </c>
      <c r="Z180" s="16" t="str">
        <f t="shared" si="50"/>
        <v xml:space="preserve">,"CatalogImageCode":"" </v>
      </c>
      <c r="AA180" s="16" t="str">
        <f t="shared" si="51"/>
        <v xml:space="preserve">,"Color":"" </v>
      </c>
      <c r="AB180" s="16" t="str">
        <f t="shared" si="52"/>
        <v xml:space="preserve">,"Denomination":"20" </v>
      </c>
      <c r="AD180" s="16" t="str">
        <f t="shared" si="53"/>
        <v>,"ItemInstances":[</v>
      </c>
      <c r="AE180" s="16" t="str">
        <f t="shared" si="54"/>
        <v>{"CollectableType":"HomeCollector.Models.StampBase, HomeCollector, Version=1.0.0.0, Culture=neutral, PublicKeyToken=null"</v>
      </c>
      <c r="AF180" s="16" t="str">
        <f t="shared" si="55"/>
        <v xml:space="preserve">,"ItemDetails":"" </v>
      </c>
      <c r="AG180" s="16" t="str">
        <f t="shared" si="56"/>
        <v xml:space="preserve">,"IsFavorite":false </v>
      </c>
      <c r="AH180" s="16" t="str">
        <f t="shared" si="57"/>
        <v xml:space="preserve">,"EstimatedValue":0 </v>
      </c>
      <c r="AI180" s="16" t="str">
        <f t="shared" si="58"/>
        <v xml:space="preserve">,"IsMintCondition":false </v>
      </c>
      <c r="AJ180" s="16" t="str">
        <f t="shared" si="59"/>
        <v xml:space="preserve">,"Condition":"UNDEFINED" </v>
      </c>
      <c r="AK180" s="16" t="str">
        <f xml:space="preserve"> IF($D180+$E180&gt;0,  CONCATENATE($AD180,$AE180,$AF180,$AG180,$AH180,$AI180,$AJ180)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0" s="16" t="str">
        <f t="shared" si="60"/>
        <v>,{"CollectableType":"HomeCollector.Models.StampBase, HomeCollector, Version=1.0.0.0, Culture=neutral, PublicKeyToken=null","DisplayName":"Treaty Paris" ,"Description":"" ,"Country":"USA" ,"IsPostageStamp":true ,"ScottNumber":"2052"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1" spans="1:38" x14ac:dyDescent="0.25">
      <c r="A181" s="17" t="s">
        <v>338</v>
      </c>
      <c r="B181" s="29" t="s">
        <v>156</v>
      </c>
      <c r="C181" s="19"/>
      <c r="D181" s="28"/>
      <c r="E181" s="30">
        <v>3</v>
      </c>
      <c r="F181" s="42"/>
      <c r="G181" s="38"/>
      <c r="H181" s="19" t="s">
        <v>1049</v>
      </c>
      <c r="I181" s="29">
        <v>1875</v>
      </c>
      <c r="J181" s="29">
        <v>1983</v>
      </c>
      <c r="K181" s="33"/>
      <c r="L181" s="34">
        <v>0.38</v>
      </c>
      <c r="M181" s="29">
        <v>0.15</v>
      </c>
      <c r="N181" s="28" t="str">
        <f t="shared" si="61"/>
        <v>,{"CollectableType":"HomeCollector.Models.StampBase, HomeCollector, Version=1.0.0.0, Culture=neutral, PublicKeyToken=null"</v>
      </c>
      <c r="O181" s="16" t="str">
        <f t="shared" si="40"/>
        <v xml:space="preserve">,"DisplayName":"Civil Service" </v>
      </c>
      <c r="P181" s="16" t="str">
        <f t="shared" si="41"/>
        <v xml:space="preserve">,"Description":"" </v>
      </c>
      <c r="Q181" s="16" t="str">
        <f t="shared" si="42"/>
        <v xml:space="preserve">,"Country":"USA" </v>
      </c>
      <c r="R181" s="16" t="str">
        <f t="shared" si="43"/>
        <v xml:space="preserve">,"IsPostageStamp":true </v>
      </c>
      <c r="S181" s="16" t="str">
        <f t="shared" si="44"/>
        <v xml:space="preserve">,"ScottNumber":"2053" </v>
      </c>
      <c r="T181" s="16" t="str">
        <f t="shared" si="45"/>
        <v xml:space="preserve">,"AlternateId":"" </v>
      </c>
      <c r="U181" s="16" t="str">
        <f t="shared" si="46"/>
        <v>,"IssueYearStart":1983</v>
      </c>
      <c r="V181" s="16" t="str">
        <f t="shared" si="47"/>
        <v>,"IssueYearEnd":0</v>
      </c>
      <c r="W181" s="16" t="str">
        <f t="shared" si="48"/>
        <v xml:space="preserve">,"FirstDayOfIssue":" " </v>
      </c>
      <c r="X181" s="16" t="str">
        <f t="shared" si="39"/>
        <v xml:space="preserve">,"Perforation":"" </v>
      </c>
      <c r="Y181" s="16" t="str">
        <f t="shared" si="49"/>
        <v xml:space="preserve">,"IsWatermarked":false </v>
      </c>
      <c r="Z181" s="16" t="str">
        <f t="shared" si="50"/>
        <v xml:space="preserve">,"CatalogImageCode":"" </v>
      </c>
      <c r="AA181" s="16" t="str">
        <f t="shared" si="51"/>
        <v xml:space="preserve">,"Color":"" </v>
      </c>
      <c r="AB181" s="16" t="str">
        <f t="shared" si="52"/>
        <v xml:space="preserve">,"Denomination":"20" </v>
      </c>
      <c r="AD181" s="16" t="str">
        <f t="shared" si="53"/>
        <v>,"ItemInstances":[</v>
      </c>
      <c r="AE181" s="16" t="str">
        <f t="shared" si="54"/>
        <v>{"CollectableType":"HomeCollector.Models.StampBase, HomeCollector, Version=1.0.0.0, Culture=neutral, PublicKeyToken=null"</v>
      </c>
      <c r="AF181" s="16" t="str">
        <f t="shared" si="55"/>
        <v xml:space="preserve">,"ItemDetails":"" </v>
      </c>
      <c r="AG181" s="16" t="str">
        <f t="shared" si="56"/>
        <v xml:space="preserve">,"IsFavorite":false </v>
      </c>
      <c r="AH181" s="16" t="str">
        <f t="shared" si="57"/>
        <v xml:space="preserve">,"EstimatedValue":0 </v>
      </c>
      <c r="AI181" s="16" t="str">
        <f t="shared" si="58"/>
        <v xml:space="preserve">,"IsMintCondition":false </v>
      </c>
      <c r="AJ181" s="16" t="str">
        <f t="shared" si="59"/>
        <v xml:space="preserve">,"Condition":"UNDEFINED" </v>
      </c>
      <c r="AK181" s="16" t="str">
        <f xml:space="preserve"> IF($D181+$E181&gt;0,  CONCATENATE($AD181,$AE181,$AF181,$AG181,$AH181,$AI181,$AJ181)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1" s="16" t="str">
        <f t="shared" si="60"/>
        <v>,{"CollectableType":"HomeCollector.Models.StampBase, HomeCollector, Version=1.0.0.0, Culture=neutral, PublicKeyToken=null","DisplayName":"Civil Service" ,"Description":"" ,"Country":"USA" ,"IsPostageStamp":true ,"ScottNumber":"2053"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2" spans="1:38" x14ac:dyDescent="0.25">
      <c r="A182" s="17" t="s">
        <v>339</v>
      </c>
      <c r="B182" s="29" t="s">
        <v>156</v>
      </c>
      <c r="C182" s="19"/>
      <c r="D182" s="28"/>
      <c r="E182" s="30">
        <v>2</v>
      </c>
      <c r="F182" s="42"/>
      <c r="G182" s="38"/>
      <c r="H182" s="19" t="s">
        <v>1050</v>
      </c>
      <c r="I182" s="29">
        <v>1875</v>
      </c>
      <c r="J182" s="29">
        <v>1983</v>
      </c>
      <c r="K182" s="33"/>
      <c r="L182" s="34">
        <v>0.38</v>
      </c>
      <c r="M182" s="29">
        <v>0.15</v>
      </c>
      <c r="N182" s="28" t="str">
        <f t="shared" si="61"/>
        <v>,{"CollectableType":"HomeCollector.Models.StampBase, HomeCollector, Version=1.0.0.0, Culture=neutral, PublicKeyToken=null"</v>
      </c>
      <c r="O182" s="16" t="str">
        <f t="shared" si="40"/>
        <v xml:space="preserve">,"DisplayName":"Metro opera" </v>
      </c>
      <c r="P182" s="16" t="str">
        <f t="shared" si="41"/>
        <v xml:space="preserve">,"Description":"" </v>
      </c>
      <c r="Q182" s="16" t="str">
        <f t="shared" si="42"/>
        <v xml:space="preserve">,"Country":"USA" </v>
      </c>
      <c r="R182" s="16" t="str">
        <f t="shared" si="43"/>
        <v xml:space="preserve">,"IsPostageStamp":true </v>
      </c>
      <c r="S182" s="16" t="str">
        <f t="shared" si="44"/>
        <v xml:space="preserve">,"ScottNumber":"2054" </v>
      </c>
      <c r="T182" s="16" t="str">
        <f t="shared" si="45"/>
        <v xml:space="preserve">,"AlternateId":"" </v>
      </c>
      <c r="U182" s="16" t="str">
        <f t="shared" si="46"/>
        <v>,"IssueYearStart":1983</v>
      </c>
      <c r="V182" s="16" t="str">
        <f t="shared" si="47"/>
        <v>,"IssueYearEnd":0</v>
      </c>
      <c r="W182" s="16" t="str">
        <f t="shared" si="48"/>
        <v xml:space="preserve">,"FirstDayOfIssue":" " </v>
      </c>
      <c r="X182" s="16" t="str">
        <f t="shared" si="39"/>
        <v xml:space="preserve">,"Perforation":"" </v>
      </c>
      <c r="Y182" s="16" t="str">
        <f t="shared" si="49"/>
        <v xml:space="preserve">,"IsWatermarked":false </v>
      </c>
      <c r="Z182" s="16" t="str">
        <f t="shared" si="50"/>
        <v xml:space="preserve">,"CatalogImageCode":"" </v>
      </c>
      <c r="AA182" s="16" t="str">
        <f t="shared" si="51"/>
        <v xml:space="preserve">,"Color":"" </v>
      </c>
      <c r="AB182" s="16" t="str">
        <f t="shared" si="52"/>
        <v xml:space="preserve">,"Denomination":"20" </v>
      </c>
      <c r="AD182" s="16" t="str">
        <f t="shared" si="53"/>
        <v>,"ItemInstances":[</v>
      </c>
      <c r="AE182" s="16" t="str">
        <f t="shared" si="54"/>
        <v>{"CollectableType":"HomeCollector.Models.StampBase, HomeCollector, Version=1.0.0.0, Culture=neutral, PublicKeyToken=null"</v>
      </c>
      <c r="AF182" s="16" t="str">
        <f t="shared" si="55"/>
        <v xml:space="preserve">,"ItemDetails":"" </v>
      </c>
      <c r="AG182" s="16" t="str">
        <f t="shared" si="56"/>
        <v xml:space="preserve">,"IsFavorite":false </v>
      </c>
      <c r="AH182" s="16" t="str">
        <f t="shared" si="57"/>
        <v xml:space="preserve">,"EstimatedValue":0 </v>
      </c>
      <c r="AI182" s="16" t="str">
        <f t="shared" si="58"/>
        <v xml:space="preserve">,"IsMintCondition":false </v>
      </c>
      <c r="AJ182" s="16" t="str">
        <f t="shared" si="59"/>
        <v xml:space="preserve">,"Condition":"UNDEFINED" </v>
      </c>
      <c r="AK182" s="16" t="str">
        <f xml:space="preserve"> IF($D182+$E182&gt;0,  CONCATENATE($AD182,$AE182,$AF182,$AG182,$AH182,$AI182,$AJ182)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2" s="16" t="str">
        <f t="shared" si="60"/>
        <v>,{"CollectableType":"HomeCollector.Models.StampBase, HomeCollector, Version=1.0.0.0, Culture=neutral, PublicKeyToken=null","DisplayName":"Metro opera" ,"Description":"" ,"Country":"USA" ,"IsPostageStamp":true ,"ScottNumber":"2054"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3" spans="1:38" x14ac:dyDescent="0.25">
      <c r="A183" s="17" t="s">
        <v>340</v>
      </c>
      <c r="B183" s="29" t="s">
        <v>156</v>
      </c>
      <c r="C183" s="19"/>
      <c r="D183" s="28"/>
      <c r="E183" s="30">
        <v>1</v>
      </c>
      <c r="F183" s="42"/>
      <c r="G183" s="38"/>
      <c r="H183" s="19" t="s">
        <v>58</v>
      </c>
      <c r="I183" s="29">
        <v>1875</v>
      </c>
      <c r="J183" s="29">
        <v>1983</v>
      </c>
      <c r="K183" s="33"/>
      <c r="L183" s="34">
        <v>0.38</v>
      </c>
      <c r="M183" s="29">
        <v>0.15</v>
      </c>
      <c r="N183" s="28" t="str">
        <f t="shared" si="61"/>
        <v>,{"CollectableType":"HomeCollector.Models.StampBase, HomeCollector, Version=1.0.0.0, Culture=neutral, PublicKeyToken=null"</v>
      </c>
      <c r="O183" s="16" t="str">
        <f t="shared" si="40"/>
        <v xml:space="preserve">,"DisplayName":"Inventors" </v>
      </c>
      <c r="P183" s="16" t="str">
        <f t="shared" si="41"/>
        <v xml:space="preserve">,"Description":"" </v>
      </c>
      <c r="Q183" s="16" t="str">
        <f t="shared" si="42"/>
        <v xml:space="preserve">,"Country":"USA" </v>
      </c>
      <c r="R183" s="16" t="str">
        <f t="shared" si="43"/>
        <v xml:space="preserve">,"IsPostageStamp":true </v>
      </c>
      <c r="S183" s="16" t="str">
        <f t="shared" si="44"/>
        <v xml:space="preserve">,"ScottNumber":"2055" </v>
      </c>
      <c r="T183" s="16" t="str">
        <f t="shared" si="45"/>
        <v xml:space="preserve">,"AlternateId":"" </v>
      </c>
      <c r="U183" s="16" t="str">
        <f t="shared" si="46"/>
        <v>,"IssueYearStart":1983</v>
      </c>
      <c r="V183" s="16" t="str">
        <f t="shared" si="47"/>
        <v>,"IssueYearEnd":0</v>
      </c>
      <c r="W183" s="16" t="str">
        <f t="shared" si="48"/>
        <v xml:space="preserve">,"FirstDayOfIssue":" " </v>
      </c>
      <c r="X183" s="16" t="str">
        <f t="shared" si="39"/>
        <v xml:space="preserve">,"Perforation":"" </v>
      </c>
      <c r="Y183" s="16" t="str">
        <f t="shared" si="49"/>
        <v xml:space="preserve">,"IsWatermarked":false </v>
      </c>
      <c r="Z183" s="16" t="str">
        <f t="shared" si="50"/>
        <v xml:space="preserve">,"CatalogImageCode":"" </v>
      </c>
      <c r="AA183" s="16" t="str">
        <f t="shared" si="51"/>
        <v xml:space="preserve">,"Color":"" </v>
      </c>
      <c r="AB183" s="16" t="str">
        <f t="shared" si="52"/>
        <v xml:space="preserve">,"Denomination":"20" </v>
      </c>
      <c r="AD183" s="16" t="str">
        <f t="shared" si="53"/>
        <v>,"ItemInstances":[</v>
      </c>
      <c r="AE183" s="16" t="str">
        <f t="shared" si="54"/>
        <v>{"CollectableType":"HomeCollector.Models.StampBase, HomeCollector, Version=1.0.0.0, Culture=neutral, PublicKeyToken=null"</v>
      </c>
      <c r="AF183" s="16" t="str">
        <f t="shared" si="55"/>
        <v xml:space="preserve">,"ItemDetails":"" </v>
      </c>
      <c r="AG183" s="16" t="str">
        <f t="shared" si="56"/>
        <v xml:space="preserve">,"IsFavorite":false </v>
      </c>
      <c r="AH183" s="16" t="str">
        <f t="shared" si="57"/>
        <v xml:space="preserve">,"EstimatedValue":0 </v>
      </c>
      <c r="AI183" s="16" t="str">
        <f t="shared" si="58"/>
        <v xml:space="preserve">,"IsMintCondition":false </v>
      </c>
      <c r="AJ183" s="16" t="str">
        <f t="shared" si="59"/>
        <v xml:space="preserve">,"Condition":"UNDEFINED" </v>
      </c>
      <c r="AK183" s="16" t="str">
        <f xml:space="preserve"> IF($D183+$E183&gt;0,  CONCATENATE($AD183,$AE183,$AF183,$AG183,$AH183,$AI183,$AJ183)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3" s="16" t="str">
        <f t="shared" si="60"/>
        <v>,{"CollectableType":"HomeCollector.Models.StampBase, HomeCollector, Version=1.0.0.0, Culture=neutral, PublicKeyToken=null","DisplayName":"Inventors" ,"Description":"" ,"Country":"USA" ,"IsPostageStamp":true ,"ScottNumber":"2055"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4" spans="1:38" x14ac:dyDescent="0.25">
      <c r="A184" s="17" t="s">
        <v>341</v>
      </c>
      <c r="B184" s="29" t="s">
        <v>156</v>
      </c>
      <c r="C184" s="19"/>
      <c r="D184" s="28"/>
      <c r="E184" s="30">
        <v>2</v>
      </c>
      <c r="F184" s="42"/>
      <c r="G184" s="38"/>
      <c r="H184" s="19" t="s">
        <v>58</v>
      </c>
      <c r="I184" s="29">
        <v>1875</v>
      </c>
      <c r="J184" s="29">
        <v>1983</v>
      </c>
      <c r="K184" s="33"/>
      <c r="L184" s="34">
        <v>0.38</v>
      </c>
      <c r="M184" s="29">
        <v>0.15</v>
      </c>
      <c r="N184" s="28" t="str">
        <f t="shared" si="61"/>
        <v>,{"CollectableType":"HomeCollector.Models.StampBase, HomeCollector, Version=1.0.0.0, Culture=neutral, PublicKeyToken=null"</v>
      </c>
      <c r="O184" s="16" t="str">
        <f t="shared" si="40"/>
        <v xml:space="preserve">,"DisplayName":"Inventors" </v>
      </c>
      <c r="P184" s="16" t="str">
        <f t="shared" si="41"/>
        <v xml:space="preserve">,"Description":"" </v>
      </c>
      <c r="Q184" s="16" t="str">
        <f t="shared" si="42"/>
        <v xml:space="preserve">,"Country":"USA" </v>
      </c>
      <c r="R184" s="16" t="str">
        <f t="shared" si="43"/>
        <v xml:space="preserve">,"IsPostageStamp":true </v>
      </c>
      <c r="S184" s="16" t="str">
        <f t="shared" si="44"/>
        <v xml:space="preserve">,"ScottNumber":"2056" </v>
      </c>
      <c r="T184" s="16" t="str">
        <f t="shared" si="45"/>
        <v xml:space="preserve">,"AlternateId":"" </v>
      </c>
      <c r="U184" s="16" t="str">
        <f t="shared" si="46"/>
        <v>,"IssueYearStart":1983</v>
      </c>
      <c r="V184" s="16" t="str">
        <f t="shared" si="47"/>
        <v>,"IssueYearEnd":0</v>
      </c>
      <c r="W184" s="16" t="str">
        <f t="shared" si="48"/>
        <v xml:space="preserve">,"FirstDayOfIssue":" " </v>
      </c>
      <c r="X184" s="16" t="str">
        <f t="shared" si="39"/>
        <v xml:space="preserve">,"Perforation":"" </v>
      </c>
      <c r="Y184" s="16" t="str">
        <f t="shared" si="49"/>
        <v xml:space="preserve">,"IsWatermarked":false </v>
      </c>
      <c r="Z184" s="16" t="str">
        <f t="shared" si="50"/>
        <v xml:space="preserve">,"CatalogImageCode":"" </v>
      </c>
      <c r="AA184" s="16" t="str">
        <f t="shared" si="51"/>
        <v xml:space="preserve">,"Color":"" </v>
      </c>
      <c r="AB184" s="16" t="str">
        <f t="shared" si="52"/>
        <v xml:space="preserve">,"Denomination":"20" </v>
      </c>
      <c r="AD184" s="16" t="str">
        <f t="shared" si="53"/>
        <v>,"ItemInstances":[</v>
      </c>
      <c r="AE184" s="16" t="str">
        <f t="shared" si="54"/>
        <v>{"CollectableType":"HomeCollector.Models.StampBase, HomeCollector, Version=1.0.0.0, Culture=neutral, PublicKeyToken=null"</v>
      </c>
      <c r="AF184" s="16" t="str">
        <f t="shared" si="55"/>
        <v xml:space="preserve">,"ItemDetails":"" </v>
      </c>
      <c r="AG184" s="16" t="str">
        <f t="shared" si="56"/>
        <v xml:space="preserve">,"IsFavorite":false </v>
      </c>
      <c r="AH184" s="16" t="str">
        <f t="shared" si="57"/>
        <v xml:space="preserve">,"EstimatedValue":0 </v>
      </c>
      <c r="AI184" s="16" t="str">
        <f t="shared" si="58"/>
        <v xml:space="preserve">,"IsMintCondition":false </v>
      </c>
      <c r="AJ184" s="16" t="str">
        <f t="shared" si="59"/>
        <v xml:space="preserve">,"Condition":"UNDEFINED" </v>
      </c>
      <c r="AK184" s="16" t="str">
        <f xml:space="preserve"> IF($D184+$E184&gt;0,  CONCATENATE($AD184,$AE184,$AF184,$AG184,$AH184,$AI184,$AJ184)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4" s="16" t="str">
        <f t="shared" si="60"/>
        <v>,{"CollectableType":"HomeCollector.Models.StampBase, HomeCollector, Version=1.0.0.0, Culture=neutral, PublicKeyToken=null","DisplayName":"Inventors" ,"Description":"" ,"Country":"USA" ,"IsPostageStamp":true ,"ScottNumber":"2056"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5" spans="1:38" x14ac:dyDescent="0.25">
      <c r="A185" s="17" t="s">
        <v>342</v>
      </c>
      <c r="B185" s="29" t="s">
        <v>156</v>
      </c>
      <c r="C185" s="19"/>
      <c r="D185" s="28"/>
      <c r="E185" s="30">
        <v>2</v>
      </c>
      <c r="F185" s="42"/>
      <c r="G185" s="38"/>
      <c r="H185" s="19" t="s">
        <v>58</v>
      </c>
      <c r="I185" s="29">
        <v>1875</v>
      </c>
      <c r="J185" s="29">
        <v>1983</v>
      </c>
      <c r="K185" s="33"/>
      <c r="L185" s="34">
        <v>0.38</v>
      </c>
      <c r="M185" s="29">
        <v>0.15</v>
      </c>
      <c r="N185" s="28" t="str">
        <f t="shared" si="61"/>
        <v>,{"CollectableType":"HomeCollector.Models.StampBase, HomeCollector, Version=1.0.0.0, Culture=neutral, PublicKeyToken=null"</v>
      </c>
      <c r="O185" s="16" t="str">
        <f t="shared" si="40"/>
        <v xml:space="preserve">,"DisplayName":"Inventors" </v>
      </c>
      <c r="P185" s="16" t="str">
        <f t="shared" si="41"/>
        <v xml:space="preserve">,"Description":"" </v>
      </c>
      <c r="Q185" s="16" t="str">
        <f t="shared" si="42"/>
        <v xml:space="preserve">,"Country":"USA" </v>
      </c>
      <c r="R185" s="16" t="str">
        <f t="shared" si="43"/>
        <v xml:space="preserve">,"IsPostageStamp":true </v>
      </c>
      <c r="S185" s="16" t="str">
        <f t="shared" si="44"/>
        <v xml:space="preserve">,"ScottNumber":"2057" </v>
      </c>
      <c r="T185" s="16" t="str">
        <f t="shared" si="45"/>
        <v xml:space="preserve">,"AlternateId":"" </v>
      </c>
      <c r="U185" s="16" t="str">
        <f t="shared" si="46"/>
        <v>,"IssueYearStart":1983</v>
      </c>
      <c r="V185" s="16" t="str">
        <f t="shared" si="47"/>
        <v>,"IssueYearEnd":0</v>
      </c>
      <c r="W185" s="16" t="str">
        <f t="shared" si="48"/>
        <v xml:space="preserve">,"FirstDayOfIssue":" " </v>
      </c>
      <c r="X185" s="16" t="str">
        <f t="shared" si="39"/>
        <v xml:space="preserve">,"Perforation":"" </v>
      </c>
      <c r="Y185" s="16" t="str">
        <f t="shared" si="49"/>
        <v xml:space="preserve">,"IsWatermarked":false </v>
      </c>
      <c r="Z185" s="16" t="str">
        <f t="shared" si="50"/>
        <v xml:space="preserve">,"CatalogImageCode":"" </v>
      </c>
      <c r="AA185" s="16" t="str">
        <f t="shared" si="51"/>
        <v xml:space="preserve">,"Color":"" </v>
      </c>
      <c r="AB185" s="16" t="str">
        <f t="shared" si="52"/>
        <v xml:space="preserve">,"Denomination":"20" </v>
      </c>
      <c r="AD185" s="16" t="str">
        <f t="shared" si="53"/>
        <v>,"ItemInstances":[</v>
      </c>
      <c r="AE185" s="16" t="str">
        <f t="shared" si="54"/>
        <v>{"CollectableType":"HomeCollector.Models.StampBase, HomeCollector, Version=1.0.0.0, Culture=neutral, PublicKeyToken=null"</v>
      </c>
      <c r="AF185" s="16" t="str">
        <f t="shared" si="55"/>
        <v xml:space="preserve">,"ItemDetails":"" </v>
      </c>
      <c r="AG185" s="16" t="str">
        <f t="shared" si="56"/>
        <v xml:space="preserve">,"IsFavorite":false </v>
      </c>
      <c r="AH185" s="16" t="str">
        <f t="shared" si="57"/>
        <v xml:space="preserve">,"EstimatedValue":0 </v>
      </c>
      <c r="AI185" s="16" t="str">
        <f t="shared" si="58"/>
        <v xml:space="preserve">,"IsMintCondition":false </v>
      </c>
      <c r="AJ185" s="16" t="str">
        <f t="shared" si="59"/>
        <v xml:space="preserve">,"Condition":"UNDEFINED" </v>
      </c>
      <c r="AK185" s="16" t="str">
        <f xml:space="preserve"> IF($D185+$E185&gt;0,  CONCATENATE($AD185,$AE185,$AF185,$AG185,$AH185,$AI185,$AJ185)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5" s="16" t="str">
        <f t="shared" si="60"/>
        <v>,{"CollectableType":"HomeCollector.Models.StampBase, HomeCollector, Version=1.0.0.0, Culture=neutral, PublicKeyToken=null","DisplayName":"Inventors" ,"Description":"" ,"Country":"USA" ,"IsPostageStamp":true ,"ScottNumber":"2057"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6" spans="1:38" x14ac:dyDescent="0.25">
      <c r="A186" s="17" t="s">
        <v>343</v>
      </c>
      <c r="B186" s="29" t="s">
        <v>156</v>
      </c>
      <c r="C186" s="19"/>
      <c r="D186" s="28"/>
      <c r="E186" s="30">
        <v>2</v>
      </c>
      <c r="F186" s="42"/>
      <c r="G186" s="38"/>
      <c r="H186" s="19" t="s">
        <v>58</v>
      </c>
      <c r="I186" s="29">
        <v>1875</v>
      </c>
      <c r="J186" s="29">
        <v>1983</v>
      </c>
      <c r="K186" s="33"/>
      <c r="L186" s="34">
        <v>0.38</v>
      </c>
      <c r="M186" s="29">
        <v>0.15</v>
      </c>
      <c r="N186" s="28" t="str">
        <f t="shared" si="61"/>
        <v>,{"CollectableType":"HomeCollector.Models.StampBase, HomeCollector, Version=1.0.0.0, Culture=neutral, PublicKeyToken=null"</v>
      </c>
      <c r="O186" s="16" t="str">
        <f t="shared" si="40"/>
        <v xml:space="preserve">,"DisplayName":"Inventors" </v>
      </c>
      <c r="P186" s="16" t="str">
        <f t="shared" si="41"/>
        <v xml:space="preserve">,"Description":"" </v>
      </c>
      <c r="Q186" s="16" t="str">
        <f t="shared" si="42"/>
        <v xml:space="preserve">,"Country":"USA" </v>
      </c>
      <c r="R186" s="16" t="str">
        <f t="shared" si="43"/>
        <v xml:space="preserve">,"IsPostageStamp":true </v>
      </c>
      <c r="S186" s="16" t="str">
        <f t="shared" si="44"/>
        <v xml:space="preserve">,"ScottNumber":"2058" </v>
      </c>
      <c r="T186" s="16" t="str">
        <f t="shared" si="45"/>
        <v xml:space="preserve">,"AlternateId":"" </v>
      </c>
      <c r="U186" s="16" t="str">
        <f t="shared" si="46"/>
        <v>,"IssueYearStart":1983</v>
      </c>
      <c r="V186" s="16" t="str">
        <f t="shared" si="47"/>
        <v>,"IssueYearEnd":0</v>
      </c>
      <c r="W186" s="16" t="str">
        <f t="shared" si="48"/>
        <v xml:space="preserve">,"FirstDayOfIssue":" " </v>
      </c>
      <c r="X186" s="16" t="str">
        <f t="shared" si="39"/>
        <v xml:space="preserve">,"Perforation":"" </v>
      </c>
      <c r="Y186" s="16" t="str">
        <f t="shared" si="49"/>
        <v xml:space="preserve">,"IsWatermarked":false </v>
      </c>
      <c r="Z186" s="16" t="str">
        <f t="shared" si="50"/>
        <v xml:space="preserve">,"CatalogImageCode":"" </v>
      </c>
      <c r="AA186" s="16" t="str">
        <f t="shared" si="51"/>
        <v xml:space="preserve">,"Color":"" </v>
      </c>
      <c r="AB186" s="16" t="str">
        <f t="shared" si="52"/>
        <v xml:space="preserve">,"Denomination":"20" </v>
      </c>
      <c r="AD186" s="16" t="str">
        <f t="shared" si="53"/>
        <v>,"ItemInstances":[</v>
      </c>
      <c r="AE186" s="16" t="str">
        <f t="shared" si="54"/>
        <v>{"CollectableType":"HomeCollector.Models.StampBase, HomeCollector, Version=1.0.0.0, Culture=neutral, PublicKeyToken=null"</v>
      </c>
      <c r="AF186" s="16" t="str">
        <f t="shared" si="55"/>
        <v xml:space="preserve">,"ItemDetails":"" </v>
      </c>
      <c r="AG186" s="16" t="str">
        <f t="shared" si="56"/>
        <v xml:space="preserve">,"IsFavorite":false </v>
      </c>
      <c r="AH186" s="16" t="str">
        <f t="shared" si="57"/>
        <v xml:space="preserve">,"EstimatedValue":0 </v>
      </c>
      <c r="AI186" s="16" t="str">
        <f t="shared" si="58"/>
        <v xml:space="preserve">,"IsMintCondition":false </v>
      </c>
      <c r="AJ186" s="16" t="str">
        <f t="shared" si="59"/>
        <v xml:space="preserve">,"Condition":"UNDEFINED" </v>
      </c>
      <c r="AK186" s="16" t="str">
        <f xml:space="preserve"> IF($D186+$E186&gt;0,  CONCATENATE($AD186,$AE186,$AF186,$AG186,$AH186,$AI186,$AJ186)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6" s="16" t="str">
        <f t="shared" si="60"/>
        <v>,{"CollectableType":"HomeCollector.Models.StampBase, HomeCollector, Version=1.0.0.0, Culture=neutral, PublicKeyToken=null","DisplayName":"Inventors" ,"Description":"" ,"Country":"USA" ,"IsPostageStamp":true ,"ScottNumber":"2058"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7" spans="1:38" x14ac:dyDescent="0.25">
      <c r="A187" s="17" t="s">
        <v>344</v>
      </c>
      <c r="B187" s="29" t="s">
        <v>156</v>
      </c>
      <c r="C187" s="19"/>
      <c r="D187" s="28"/>
      <c r="E187" s="30"/>
      <c r="F187" s="42"/>
      <c r="G187" s="38" t="s">
        <v>81</v>
      </c>
      <c r="H187" s="19" t="s">
        <v>58</v>
      </c>
      <c r="I187" s="29">
        <v>1875</v>
      </c>
      <c r="J187" s="29">
        <v>1983</v>
      </c>
      <c r="K187" s="33"/>
      <c r="L187" s="34">
        <v>1.55</v>
      </c>
      <c r="M187" s="29">
        <v>1</v>
      </c>
      <c r="N187" s="28" t="str">
        <f t="shared" si="61"/>
        <v>,{"CollectableType":"HomeCollector.Models.StampBase, HomeCollector, Version=1.0.0.0, Culture=neutral, PublicKeyToken=null"</v>
      </c>
      <c r="O187" s="16" t="str">
        <f t="shared" si="40"/>
        <v xml:space="preserve">,"DisplayName":"Inventors" </v>
      </c>
      <c r="P187" s="16" t="str">
        <f t="shared" si="41"/>
        <v xml:space="preserve">,"Description":"block 4" </v>
      </c>
      <c r="Q187" s="16" t="str">
        <f t="shared" si="42"/>
        <v xml:space="preserve">,"Country":"USA" </v>
      </c>
      <c r="R187" s="16" t="str">
        <f t="shared" si="43"/>
        <v xml:space="preserve">,"IsPostageStamp":true </v>
      </c>
      <c r="S187" s="16" t="str">
        <f t="shared" si="44"/>
        <v xml:space="preserve">,"ScottNumber":"2058a" </v>
      </c>
      <c r="T187" s="16" t="str">
        <f t="shared" si="45"/>
        <v xml:space="preserve">,"AlternateId":"" </v>
      </c>
      <c r="U187" s="16" t="str">
        <f t="shared" si="46"/>
        <v>,"IssueYearStart":1983</v>
      </c>
      <c r="V187" s="16" t="str">
        <f t="shared" si="47"/>
        <v>,"IssueYearEnd":0</v>
      </c>
      <c r="W187" s="16" t="str">
        <f t="shared" si="48"/>
        <v xml:space="preserve">,"FirstDayOfIssue":" " </v>
      </c>
      <c r="X187" s="16" t="str">
        <f t="shared" si="39"/>
        <v xml:space="preserve">,"Perforation":"" </v>
      </c>
      <c r="Y187" s="16" t="str">
        <f t="shared" si="49"/>
        <v xml:space="preserve">,"IsWatermarked":false </v>
      </c>
      <c r="Z187" s="16" t="str">
        <f t="shared" si="50"/>
        <v xml:space="preserve">,"CatalogImageCode":"" </v>
      </c>
      <c r="AA187" s="16" t="str">
        <f t="shared" si="51"/>
        <v xml:space="preserve">,"Color":"" </v>
      </c>
      <c r="AB187" s="16" t="str">
        <f t="shared" si="52"/>
        <v xml:space="preserve">,"Denomination":"20" </v>
      </c>
      <c r="AD187" s="16" t="str">
        <f t="shared" si="53"/>
        <v/>
      </c>
      <c r="AE187" s="16" t="str">
        <f t="shared" si="54"/>
        <v>{"CollectableType":"HomeCollector.Models.StampBase, HomeCollector, Version=1.0.0.0, Culture=neutral, PublicKeyToken=null"</v>
      </c>
      <c r="AF187" s="16" t="str">
        <f t="shared" si="55"/>
        <v xml:space="preserve">,"ItemDetails":"block 4" </v>
      </c>
      <c r="AG187" s="16" t="str">
        <f t="shared" si="56"/>
        <v xml:space="preserve">,"IsFavorite":false </v>
      </c>
      <c r="AH187" s="16" t="str">
        <f t="shared" si="57"/>
        <v xml:space="preserve">,"EstimatedValue":0 </v>
      </c>
      <c r="AI187" s="16" t="str">
        <f t="shared" si="58"/>
        <v xml:space="preserve">,"IsMintCondition":false </v>
      </c>
      <c r="AJ187" s="16" t="str">
        <f t="shared" si="59"/>
        <v xml:space="preserve">,"Condition":"UNDEFINED" </v>
      </c>
      <c r="AK187" s="16" t="str">
        <f xml:space="preserve"> IF($D187+$E187&gt;0,  CONCATENATE($AD187,$AE187,$AF187,$AG187,$AH187,$AI187,$AJ187) &amp; "} ]}","}")</f>
        <v>}</v>
      </c>
      <c r="AL187" s="16" t="str">
        <f t="shared" si="60"/>
        <v>,{"CollectableType":"HomeCollector.Models.StampBase, HomeCollector, Version=1.0.0.0, Culture=neutral, PublicKeyToken=null","DisplayName":"Inventors" ,"Description":"block 4" ,"Country":"USA" ,"IsPostageStamp":true ,"ScottNumber":"2058a" ,"AlternateId":"" ,"IssueYearStart":1983,"IssueYearEnd":0,"FirstDayOfIssue":" " ,"Perforation":"" ,"IsWatermarked":false ,"CatalogImageCode":"" ,"Color":"" ,"Denomination":"20" }</v>
      </c>
    </row>
    <row r="188" spans="1:38" x14ac:dyDescent="0.25">
      <c r="A188" s="34" t="s">
        <v>345</v>
      </c>
      <c r="B188" s="29" t="s">
        <v>156</v>
      </c>
      <c r="C188" s="19"/>
      <c r="D188" s="31"/>
      <c r="E188" s="32">
        <v>1</v>
      </c>
      <c r="F188" s="42"/>
      <c r="G188" s="38"/>
      <c r="H188" s="19" t="s">
        <v>1051</v>
      </c>
      <c r="I188" s="29">
        <v>1875</v>
      </c>
      <c r="J188" s="29">
        <v>1983</v>
      </c>
      <c r="K188" s="33"/>
      <c r="L188" s="34">
        <v>0.38</v>
      </c>
      <c r="M188" s="29">
        <v>0.15</v>
      </c>
      <c r="N188" s="28" t="str">
        <f t="shared" si="61"/>
        <v>,{"CollectableType":"HomeCollector.Models.StampBase, HomeCollector, Version=1.0.0.0, Culture=neutral, PublicKeyToken=null"</v>
      </c>
      <c r="O188" s="16" t="str">
        <f t="shared" si="40"/>
        <v xml:space="preserve">,"DisplayName":"Streetcars" </v>
      </c>
      <c r="P188" s="16" t="str">
        <f t="shared" si="41"/>
        <v xml:space="preserve">,"Description":"" </v>
      </c>
      <c r="Q188" s="16" t="str">
        <f t="shared" si="42"/>
        <v xml:space="preserve">,"Country":"USA" </v>
      </c>
      <c r="R188" s="16" t="str">
        <f t="shared" si="43"/>
        <v xml:space="preserve">,"IsPostageStamp":true </v>
      </c>
      <c r="S188" s="16" t="str">
        <f t="shared" si="44"/>
        <v xml:space="preserve">,"ScottNumber":"2059" </v>
      </c>
      <c r="T188" s="16" t="str">
        <f t="shared" si="45"/>
        <v xml:space="preserve">,"AlternateId":"" </v>
      </c>
      <c r="U188" s="16" t="str">
        <f t="shared" si="46"/>
        <v>,"IssueYearStart":1983</v>
      </c>
      <c r="V188" s="16" t="str">
        <f t="shared" si="47"/>
        <v>,"IssueYearEnd":0</v>
      </c>
      <c r="W188" s="16" t="str">
        <f t="shared" si="48"/>
        <v xml:space="preserve">,"FirstDayOfIssue":" " </v>
      </c>
      <c r="X188" s="16" t="str">
        <f t="shared" si="39"/>
        <v xml:space="preserve">,"Perforation":"" </v>
      </c>
      <c r="Y188" s="16" t="str">
        <f t="shared" si="49"/>
        <v xml:space="preserve">,"IsWatermarked":false </v>
      </c>
      <c r="Z188" s="16" t="str">
        <f t="shared" si="50"/>
        <v xml:space="preserve">,"CatalogImageCode":"" </v>
      </c>
      <c r="AA188" s="16" t="str">
        <f t="shared" si="51"/>
        <v xml:space="preserve">,"Color":"" </v>
      </c>
      <c r="AB188" s="16" t="str">
        <f t="shared" si="52"/>
        <v xml:space="preserve">,"Denomination":"20" </v>
      </c>
      <c r="AD188" s="16" t="str">
        <f t="shared" si="53"/>
        <v>,"ItemInstances":[</v>
      </c>
      <c r="AE188" s="16" t="str">
        <f t="shared" si="54"/>
        <v>{"CollectableType":"HomeCollector.Models.StampBase, HomeCollector, Version=1.0.0.0, Culture=neutral, PublicKeyToken=null"</v>
      </c>
      <c r="AF188" s="16" t="str">
        <f t="shared" si="55"/>
        <v xml:space="preserve">,"ItemDetails":"" </v>
      </c>
      <c r="AG188" s="16" t="str">
        <f t="shared" si="56"/>
        <v xml:space="preserve">,"IsFavorite":false </v>
      </c>
      <c r="AH188" s="16" t="str">
        <f t="shared" si="57"/>
        <v xml:space="preserve">,"EstimatedValue":0 </v>
      </c>
      <c r="AI188" s="16" t="str">
        <f t="shared" si="58"/>
        <v xml:space="preserve">,"IsMintCondition":false </v>
      </c>
      <c r="AJ188" s="16" t="str">
        <f t="shared" si="59"/>
        <v xml:space="preserve">,"Condition":"UNDEFINED" </v>
      </c>
      <c r="AK188" s="16" t="str">
        <f xml:space="preserve"> IF($D188+$E188&gt;0,  CONCATENATE($AD188,$AE188,$AF188,$AG188,$AH188,$AI188,$AJ188)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8" s="16" t="str">
        <f t="shared" si="60"/>
        <v>,{"CollectableType":"HomeCollector.Models.StampBase, HomeCollector, Version=1.0.0.0, Culture=neutral, PublicKeyToken=null","DisplayName":"Streetcars" ,"Description":"" ,"Country":"USA" ,"IsPostageStamp":true ,"ScottNumber":"2059"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89" spans="1:38" x14ac:dyDescent="0.25">
      <c r="A189" s="34" t="s">
        <v>346</v>
      </c>
      <c r="B189" s="29" t="s">
        <v>156</v>
      </c>
      <c r="C189" s="19"/>
      <c r="D189" s="31"/>
      <c r="E189" s="32">
        <v>1</v>
      </c>
      <c r="F189" s="42"/>
      <c r="G189" s="38"/>
      <c r="H189" s="19" t="s">
        <v>1051</v>
      </c>
      <c r="I189" s="29">
        <v>1875</v>
      </c>
      <c r="J189" s="29">
        <v>1983</v>
      </c>
      <c r="K189" s="33"/>
      <c r="L189" s="34">
        <v>0.38</v>
      </c>
      <c r="M189" s="29">
        <v>0.15</v>
      </c>
      <c r="N189" s="28" t="str">
        <f t="shared" si="61"/>
        <v>,{"CollectableType":"HomeCollector.Models.StampBase, HomeCollector, Version=1.0.0.0, Culture=neutral, PublicKeyToken=null"</v>
      </c>
      <c r="O189" s="16" t="str">
        <f t="shared" si="40"/>
        <v xml:space="preserve">,"DisplayName":"Streetcars" </v>
      </c>
      <c r="P189" s="16" t="str">
        <f t="shared" si="41"/>
        <v xml:space="preserve">,"Description":"" </v>
      </c>
      <c r="Q189" s="16" t="str">
        <f t="shared" si="42"/>
        <v xml:space="preserve">,"Country":"USA" </v>
      </c>
      <c r="R189" s="16" t="str">
        <f t="shared" si="43"/>
        <v xml:space="preserve">,"IsPostageStamp":true </v>
      </c>
      <c r="S189" s="16" t="str">
        <f t="shared" si="44"/>
        <v xml:space="preserve">,"ScottNumber":"2060" </v>
      </c>
      <c r="T189" s="16" t="str">
        <f t="shared" si="45"/>
        <v xml:space="preserve">,"AlternateId":"" </v>
      </c>
      <c r="U189" s="16" t="str">
        <f t="shared" si="46"/>
        <v>,"IssueYearStart":1983</v>
      </c>
      <c r="V189" s="16" t="str">
        <f t="shared" si="47"/>
        <v>,"IssueYearEnd":0</v>
      </c>
      <c r="W189" s="16" t="str">
        <f t="shared" si="48"/>
        <v xml:space="preserve">,"FirstDayOfIssue":" " </v>
      </c>
      <c r="X189" s="16" t="str">
        <f t="shared" si="39"/>
        <v xml:space="preserve">,"Perforation":"" </v>
      </c>
      <c r="Y189" s="16" t="str">
        <f t="shared" si="49"/>
        <v xml:space="preserve">,"IsWatermarked":false </v>
      </c>
      <c r="Z189" s="16" t="str">
        <f t="shared" si="50"/>
        <v xml:space="preserve">,"CatalogImageCode":"" </v>
      </c>
      <c r="AA189" s="16" t="str">
        <f t="shared" si="51"/>
        <v xml:space="preserve">,"Color":"" </v>
      </c>
      <c r="AB189" s="16" t="str">
        <f t="shared" si="52"/>
        <v xml:space="preserve">,"Denomination":"20" </v>
      </c>
      <c r="AD189" s="16" t="str">
        <f t="shared" si="53"/>
        <v>,"ItemInstances":[</v>
      </c>
      <c r="AE189" s="16" t="str">
        <f t="shared" si="54"/>
        <v>{"CollectableType":"HomeCollector.Models.StampBase, HomeCollector, Version=1.0.0.0, Culture=neutral, PublicKeyToken=null"</v>
      </c>
      <c r="AF189" s="16" t="str">
        <f t="shared" si="55"/>
        <v xml:space="preserve">,"ItemDetails":"" </v>
      </c>
      <c r="AG189" s="16" t="str">
        <f t="shared" si="56"/>
        <v xml:space="preserve">,"IsFavorite":false </v>
      </c>
      <c r="AH189" s="16" t="str">
        <f t="shared" si="57"/>
        <v xml:space="preserve">,"EstimatedValue":0 </v>
      </c>
      <c r="AI189" s="16" t="str">
        <f t="shared" si="58"/>
        <v xml:space="preserve">,"IsMintCondition":false </v>
      </c>
      <c r="AJ189" s="16" t="str">
        <f t="shared" si="59"/>
        <v xml:space="preserve">,"Condition":"UNDEFINED" </v>
      </c>
      <c r="AK189" s="16" t="str">
        <f xml:space="preserve"> IF($D189+$E189&gt;0,  CONCATENATE($AD189,$AE189,$AF189,$AG189,$AH189,$AI189,$AJ189)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89" s="16" t="str">
        <f t="shared" si="60"/>
        <v>,{"CollectableType":"HomeCollector.Models.StampBase, HomeCollector, Version=1.0.0.0, Culture=neutral, PublicKeyToken=null","DisplayName":"Streetcars" ,"Description":"" ,"Country":"USA" ,"IsPostageStamp":true ,"ScottNumber":"2060"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0" spans="1:38" x14ac:dyDescent="0.25">
      <c r="A190" s="17" t="s">
        <v>347</v>
      </c>
      <c r="B190" s="29" t="s">
        <v>156</v>
      </c>
      <c r="C190" s="19"/>
      <c r="D190" s="28"/>
      <c r="E190" s="30">
        <v>2</v>
      </c>
      <c r="F190" s="42"/>
      <c r="G190" s="38"/>
      <c r="H190" s="19" t="s">
        <v>1051</v>
      </c>
      <c r="I190" s="29">
        <v>1875</v>
      </c>
      <c r="J190" s="29">
        <v>1983</v>
      </c>
      <c r="K190" s="33"/>
      <c r="L190" s="34">
        <v>0.38</v>
      </c>
      <c r="M190" s="29">
        <v>0.15</v>
      </c>
      <c r="N190" s="28" t="str">
        <f t="shared" si="61"/>
        <v>,{"CollectableType":"HomeCollector.Models.StampBase, HomeCollector, Version=1.0.0.0, Culture=neutral, PublicKeyToken=null"</v>
      </c>
      <c r="O190" s="16" t="str">
        <f t="shared" si="40"/>
        <v xml:space="preserve">,"DisplayName":"Streetcars" </v>
      </c>
      <c r="P190" s="16" t="str">
        <f t="shared" si="41"/>
        <v xml:space="preserve">,"Description":"" </v>
      </c>
      <c r="Q190" s="16" t="str">
        <f t="shared" si="42"/>
        <v xml:space="preserve">,"Country":"USA" </v>
      </c>
      <c r="R190" s="16" t="str">
        <f t="shared" si="43"/>
        <v xml:space="preserve">,"IsPostageStamp":true </v>
      </c>
      <c r="S190" s="16" t="str">
        <f t="shared" si="44"/>
        <v xml:space="preserve">,"ScottNumber":"2061" </v>
      </c>
      <c r="T190" s="16" t="str">
        <f t="shared" si="45"/>
        <v xml:space="preserve">,"AlternateId":"" </v>
      </c>
      <c r="U190" s="16" t="str">
        <f t="shared" si="46"/>
        <v>,"IssueYearStart":1983</v>
      </c>
      <c r="V190" s="16" t="str">
        <f t="shared" si="47"/>
        <v>,"IssueYearEnd":0</v>
      </c>
      <c r="W190" s="16" t="str">
        <f t="shared" si="48"/>
        <v xml:space="preserve">,"FirstDayOfIssue":" " </v>
      </c>
      <c r="X190" s="16" t="str">
        <f t="shared" si="39"/>
        <v xml:space="preserve">,"Perforation":"" </v>
      </c>
      <c r="Y190" s="16" t="str">
        <f t="shared" si="49"/>
        <v xml:space="preserve">,"IsWatermarked":false </v>
      </c>
      <c r="Z190" s="16" t="str">
        <f t="shared" si="50"/>
        <v xml:space="preserve">,"CatalogImageCode":"" </v>
      </c>
      <c r="AA190" s="16" t="str">
        <f t="shared" si="51"/>
        <v xml:space="preserve">,"Color":"" </v>
      </c>
      <c r="AB190" s="16" t="str">
        <f t="shared" si="52"/>
        <v xml:space="preserve">,"Denomination":"20" </v>
      </c>
      <c r="AD190" s="16" t="str">
        <f t="shared" si="53"/>
        <v>,"ItemInstances":[</v>
      </c>
      <c r="AE190" s="16" t="str">
        <f t="shared" si="54"/>
        <v>{"CollectableType":"HomeCollector.Models.StampBase, HomeCollector, Version=1.0.0.0, Culture=neutral, PublicKeyToken=null"</v>
      </c>
      <c r="AF190" s="16" t="str">
        <f t="shared" si="55"/>
        <v xml:space="preserve">,"ItemDetails":"" </v>
      </c>
      <c r="AG190" s="16" t="str">
        <f t="shared" si="56"/>
        <v xml:space="preserve">,"IsFavorite":false </v>
      </c>
      <c r="AH190" s="16" t="str">
        <f t="shared" si="57"/>
        <v xml:space="preserve">,"EstimatedValue":0 </v>
      </c>
      <c r="AI190" s="16" t="str">
        <f t="shared" si="58"/>
        <v xml:space="preserve">,"IsMintCondition":false </v>
      </c>
      <c r="AJ190" s="16" t="str">
        <f t="shared" si="59"/>
        <v xml:space="preserve">,"Condition":"UNDEFINED" </v>
      </c>
      <c r="AK190" s="16" t="str">
        <f xml:space="preserve"> IF($D190+$E190&gt;0,  CONCATENATE($AD190,$AE190,$AF190,$AG190,$AH190,$AI190,$AJ190)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0" s="16" t="str">
        <f t="shared" si="60"/>
        <v>,{"CollectableType":"HomeCollector.Models.StampBase, HomeCollector, Version=1.0.0.0, Culture=neutral, PublicKeyToken=null","DisplayName":"Streetcars" ,"Description":"" ,"Country":"USA" ,"IsPostageStamp":true ,"ScottNumber":"2061"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1" spans="1:38" x14ac:dyDescent="0.25">
      <c r="A191" s="17" t="s">
        <v>348</v>
      </c>
      <c r="B191" s="29" t="s">
        <v>156</v>
      </c>
      <c r="C191" s="19"/>
      <c r="D191" s="28"/>
      <c r="E191" s="30">
        <v>1</v>
      </c>
      <c r="F191" s="42"/>
      <c r="G191" s="38"/>
      <c r="H191" s="19" t="s">
        <v>1051</v>
      </c>
      <c r="I191" s="29">
        <v>1875</v>
      </c>
      <c r="J191" s="29">
        <v>1983</v>
      </c>
      <c r="K191" s="33"/>
      <c r="L191" s="34">
        <v>0.38</v>
      </c>
      <c r="M191" s="29">
        <v>0.15</v>
      </c>
      <c r="N191" s="28" t="str">
        <f t="shared" si="61"/>
        <v>,{"CollectableType":"HomeCollector.Models.StampBase, HomeCollector, Version=1.0.0.0, Culture=neutral, PublicKeyToken=null"</v>
      </c>
      <c r="O191" s="16" t="str">
        <f t="shared" si="40"/>
        <v xml:space="preserve">,"DisplayName":"Streetcars" </v>
      </c>
      <c r="P191" s="16" t="str">
        <f t="shared" si="41"/>
        <v xml:space="preserve">,"Description":"" </v>
      </c>
      <c r="Q191" s="16" t="str">
        <f t="shared" si="42"/>
        <v xml:space="preserve">,"Country":"USA" </v>
      </c>
      <c r="R191" s="16" t="str">
        <f t="shared" si="43"/>
        <v xml:space="preserve">,"IsPostageStamp":true </v>
      </c>
      <c r="S191" s="16" t="str">
        <f t="shared" si="44"/>
        <v xml:space="preserve">,"ScottNumber":"2062" </v>
      </c>
      <c r="T191" s="16" t="str">
        <f t="shared" si="45"/>
        <v xml:space="preserve">,"AlternateId":"" </v>
      </c>
      <c r="U191" s="16" t="str">
        <f t="shared" si="46"/>
        <v>,"IssueYearStart":1983</v>
      </c>
      <c r="V191" s="16" t="str">
        <f t="shared" si="47"/>
        <v>,"IssueYearEnd":0</v>
      </c>
      <c r="W191" s="16" t="str">
        <f t="shared" si="48"/>
        <v xml:space="preserve">,"FirstDayOfIssue":" " </v>
      </c>
      <c r="X191" s="16" t="str">
        <f t="shared" si="39"/>
        <v xml:space="preserve">,"Perforation":"" </v>
      </c>
      <c r="Y191" s="16" t="str">
        <f t="shared" si="49"/>
        <v xml:space="preserve">,"IsWatermarked":false </v>
      </c>
      <c r="Z191" s="16" t="str">
        <f t="shared" si="50"/>
        <v xml:space="preserve">,"CatalogImageCode":"" </v>
      </c>
      <c r="AA191" s="16" t="str">
        <f t="shared" si="51"/>
        <v xml:space="preserve">,"Color":"" </v>
      </c>
      <c r="AB191" s="16" t="str">
        <f t="shared" si="52"/>
        <v xml:space="preserve">,"Denomination":"20" </v>
      </c>
      <c r="AD191" s="16" t="str">
        <f t="shared" si="53"/>
        <v>,"ItemInstances":[</v>
      </c>
      <c r="AE191" s="16" t="str">
        <f t="shared" si="54"/>
        <v>{"CollectableType":"HomeCollector.Models.StampBase, HomeCollector, Version=1.0.0.0, Culture=neutral, PublicKeyToken=null"</v>
      </c>
      <c r="AF191" s="16" t="str">
        <f t="shared" si="55"/>
        <v xml:space="preserve">,"ItemDetails":"" </v>
      </c>
      <c r="AG191" s="16" t="str">
        <f t="shared" si="56"/>
        <v xml:space="preserve">,"IsFavorite":false </v>
      </c>
      <c r="AH191" s="16" t="str">
        <f t="shared" si="57"/>
        <v xml:space="preserve">,"EstimatedValue":0 </v>
      </c>
      <c r="AI191" s="16" t="str">
        <f t="shared" si="58"/>
        <v xml:space="preserve">,"IsMintCondition":false </v>
      </c>
      <c r="AJ191" s="16" t="str">
        <f t="shared" si="59"/>
        <v xml:space="preserve">,"Condition":"UNDEFINED" </v>
      </c>
      <c r="AK191" s="16" t="str">
        <f xml:space="preserve"> IF($D191+$E191&gt;0,  CONCATENATE($AD191,$AE191,$AF191,$AG191,$AH191,$AI191,$AJ191)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1" s="16" t="str">
        <f t="shared" si="60"/>
        <v>,{"CollectableType":"HomeCollector.Models.StampBase, HomeCollector, Version=1.0.0.0, Culture=neutral, PublicKeyToken=null","DisplayName":"Streetcars" ,"Description":"" ,"Country":"USA" ,"IsPostageStamp":true ,"ScottNumber":"2062"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2" spans="1:38" x14ac:dyDescent="0.25">
      <c r="A192" s="34" t="s">
        <v>349</v>
      </c>
      <c r="B192" s="29" t="s">
        <v>156</v>
      </c>
      <c r="C192" s="19"/>
      <c r="D192" s="31"/>
      <c r="E192" s="32"/>
      <c r="F192" s="42"/>
      <c r="G192" s="30" t="s">
        <v>81</v>
      </c>
      <c r="H192" s="19" t="s">
        <v>1051</v>
      </c>
      <c r="I192" s="29">
        <v>1879</v>
      </c>
      <c r="J192" s="29">
        <v>1983</v>
      </c>
      <c r="K192" s="33"/>
      <c r="L192" s="34">
        <v>1.55</v>
      </c>
      <c r="M192" s="29">
        <v>1</v>
      </c>
      <c r="N192" s="28" t="str">
        <f t="shared" si="61"/>
        <v>,{"CollectableType":"HomeCollector.Models.StampBase, HomeCollector, Version=1.0.0.0, Culture=neutral, PublicKeyToken=null"</v>
      </c>
      <c r="O192" s="16" t="str">
        <f t="shared" si="40"/>
        <v xml:space="preserve">,"DisplayName":"Streetcars" </v>
      </c>
      <c r="P192" s="16" t="str">
        <f t="shared" si="41"/>
        <v xml:space="preserve">,"Description":"block 4" </v>
      </c>
      <c r="Q192" s="16" t="str">
        <f t="shared" si="42"/>
        <v xml:space="preserve">,"Country":"USA" </v>
      </c>
      <c r="R192" s="16" t="str">
        <f t="shared" si="43"/>
        <v xml:space="preserve">,"IsPostageStamp":true </v>
      </c>
      <c r="S192" s="16" t="str">
        <f t="shared" si="44"/>
        <v xml:space="preserve">,"ScottNumber":"2062a" </v>
      </c>
      <c r="T192" s="16" t="str">
        <f t="shared" si="45"/>
        <v xml:space="preserve">,"AlternateId":"" </v>
      </c>
      <c r="U192" s="16" t="str">
        <f t="shared" si="46"/>
        <v>,"IssueYearStart":1983</v>
      </c>
      <c r="V192" s="16" t="str">
        <f t="shared" si="47"/>
        <v>,"IssueYearEnd":0</v>
      </c>
      <c r="W192" s="16" t="str">
        <f t="shared" si="48"/>
        <v xml:space="preserve">,"FirstDayOfIssue":" " </v>
      </c>
      <c r="X192" s="16" t="str">
        <f t="shared" si="39"/>
        <v xml:space="preserve">,"Perforation":"" </v>
      </c>
      <c r="Y192" s="16" t="str">
        <f t="shared" si="49"/>
        <v xml:space="preserve">,"IsWatermarked":false </v>
      </c>
      <c r="Z192" s="16" t="str">
        <f t="shared" si="50"/>
        <v xml:space="preserve">,"CatalogImageCode":"" </v>
      </c>
      <c r="AA192" s="16" t="str">
        <f t="shared" si="51"/>
        <v xml:space="preserve">,"Color":"" </v>
      </c>
      <c r="AB192" s="16" t="str">
        <f t="shared" si="52"/>
        <v xml:space="preserve">,"Denomination":"20" </v>
      </c>
      <c r="AD192" s="16" t="str">
        <f t="shared" si="53"/>
        <v/>
      </c>
      <c r="AE192" s="16" t="str">
        <f t="shared" si="54"/>
        <v>{"CollectableType":"HomeCollector.Models.StampBase, HomeCollector, Version=1.0.0.0, Culture=neutral, PublicKeyToken=null"</v>
      </c>
      <c r="AF192" s="16" t="str">
        <f t="shared" si="55"/>
        <v xml:space="preserve">,"ItemDetails":"block 4" </v>
      </c>
      <c r="AG192" s="16" t="str">
        <f t="shared" si="56"/>
        <v xml:space="preserve">,"IsFavorite":false </v>
      </c>
      <c r="AH192" s="16" t="str">
        <f t="shared" si="57"/>
        <v xml:space="preserve">,"EstimatedValue":0 </v>
      </c>
      <c r="AI192" s="16" t="str">
        <f t="shared" si="58"/>
        <v xml:space="preserve">,"IsMintCondition":false </v>
      </c>
      <c r="AJ192" s="16" t="str">
        <f t="shared" si="59"/>
        <v xml:space="preserve">,"Condition":"UNDEFINED" </v>
      </c>
      <c r="AK192" s="16" t="str">
        <f xml:space="preserve"> IF($D192+$E192&gt;0,  CONCATENATE($AD192,$AE192,$AF192,$AG192,$AH192,$AI192,$AJ192) &amp; "} ]}","}")</f>
        <v>}</v>
      </c>
      <c r="AL192" s="16" t="str">
        <f t="shared" si="60"/>
        <v>,{"CollectableType":"HomeCollector.Models.StampBase, HomeCollector, Version=1.0.0.0, Culture=neutral, PublicKeyToken=null","DisplayName":"Streetcars" ,"Description":"block 4" ,"Country":"USA" ,"IsPostageStamp":true ,"ScottNumber":"2062a" ,"AlternateId":"" ,"IssueYearStart":1983,"IssueYearEnd":0,"FirstDayOfIssue":" " ,"Perforation":"" ,"IsWatermarked":false ,"CatalogImageCode":"" ,"Color":"" ,"Denomination":"20" }</v>
      </c>
    </row>
    <row r="193" spans="1:38" x14ac:dyDescent="0.25">
      <c r="A193" s="34" t="s">
        <v>350</v>
      </c>
      <c r="B193" s="29" t="s">
        <v>156</v>
      </c>
      <c r="C193" s="19"/>
      <c r="D193" s="31"/>
      <c r="E193" s="32">
        <v>2</v>
      </c>
      <c r="F193" s="42"/>
      <c r="G193" s="30"/>
      <c r="H193" s="19" t="s">
        <v>90</v>
      </c>
      <c r="I193" s="29">
        <v>1879</v>
      </c>
      <c r="J193" s="29">
        <v>1983</v>
      </c>
      <c r="K193" s="33"/>
      <c r="L193" s="34">
        <v>0.38</v>
      </c>
      <c r="M193" s="29">
        <v>0.15</v>
      </c>
      <c r="N193" s="28" t="str">
        <f t="shared" si="61"/>
        <v>,{"CollectableType":"HomeCollector.Models.StampBase, HomeCollector, Version=1.0.0.0, Culture=neutral, PublicKeyToken=null"</v>
      </c>
      <c r="O193" s="16" t="str">
        <f t="shared" si="40"/>
        <v xml:space="preserve">,"DisplayName":"Madonna" </v>
      </c>
      <c r="P193" s="16" t="str">
        <f t="shared" si="41"/>
        <v xml:space="preserve">,"Description":"" </v>
      </c>
      <c r="Q193" s="16" t="str">
        <f t="shared" si="42"/>
        <v xml:space="preserve">,"Country":"USA" </v>
      </c>
      <c r="R193" s="16" t="str">
        <f t="shared" si="43"/>
        <v xml:space="preserve">,"IsPostageStamp":true </v>
      </c>
      <c r="S193" s="16" t="str">
        <f t="shared" si="44"/>
        <v xml:space="preserve">,"ScottNumber":"2063" </v>
      </c>
      <c r="T193" s="16" t="str">
        <f t="shared" si="45"/>
        <v xml:space="preserve">,"AlternateId":"" </v>
      </c>
      <c r="U193" s="16" t="str">
        <f t="shared" si="46"/>
        <v>,"IssueYearStart":1983</v>
      </c>
      <c r="V193" s="16" t="str">
        <f t="shared" si="47"/>
        <v>,"IssueYearEnd":0</v>
      </c>
      <c r="W193" s="16" t="str">
        <f t="shared" si="48"/>
        <v xml:space="preserve">,"FirstDayOfIssue":" " </v>
      </c>
      <c r="X193" s="16" t="str">
        <f t="shared" si="39"/>
        <v xml:space="preserve">,"Perforation":"" </v>
      </c>
      <c r="Y193" s="16" t="str">
        <f t="shared" si="49"/>
        <v xml:space="preserve">,"IsWatermarked":false </v>
      </c>
      <c r="Z193" s="16" t="str">
        <f t="shared" si="50"/>
        <v xml:space="preserve">,"CatalogImageCode":"" </v>
      </c>
      <c r="AA193" s="16" t="str">
        <f t="shared" si="51"/>
        <v xml:space="preserve">,"Color":"" </v>
      </c>
      <c r="AB193" s="16" t="str">
        <f t="shared" si="52"/>
        <v xml:space="preserve">,"Denomination":"20" </v>
      </c>
      <c r="AD193" s="16" t="str">
        <f t="shared" si="53"/>
        <v>,"ItemInstances":[</v>
      </c>
      <c r="AE193" s="16" t="str">
        <f t="shared" si="54"/>
        <v>{"CollectableType":"HomeCollector.Models.StampBase, HomeCollector, Version=1.0.0.0, Culture=neutral, PublicKeyToken=null"</v>
      </c>
      <c r="AF193" s="16" t="str">
        <f t="shared" si="55"/>
        <v xml:space="preserve">,"ItemDetails":"" </v>
      </c>
      <c r="AG193" s="16" t="str">
        <f t="shared" si="56"/>
        <v xml:space="preserve">,"IsFavorite":false </v>
      </c>
      <c r="AH193" s="16" t="str">
        <f t="shared" si="57"/>
        <v xml:space="preserve">,"EstimatedValue":0 </v>
      </c>
      <c r="AI193" s="16" t="str">
        <f t="shared" si="58"/>
        <v xml:space="preserve">,"IsMintCondition":false </v>
      </c>
      <c r="AJ193" s="16" t="str">
        <f t="shared" si="59"/>
        <v xml:space="preserve">,"Condition":"UNDEFINED" </v>
      </c>
      <c r="AK193" s="16" t="str">
        <f xml:space="preserve"> IF($D193+$E193&gt;0,  CONCATENATE($AD193,$AE193,$AF193,$AG193,$AH193,$AI193,$AJ193)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3" s="16" t="str">
        <f t="shared" si="60"/>
        <v>,{"CollectableType":"HomeCollector.Models.StampBase, HomeCollector, Version=1.0.0.0, Culture=neutral, PublicKeyToken=null","DisplayName":"Madonna" ,"Description":"" ,"Country":"USA" ,"IsPostageStamp":true ,"ScottNumber":"2063"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4" spans="1:38" x14ac:dyDescent="0.25">
      <c r="A194" s="34" t="s">
        <v>351</v>
      </c>
      <c r="B194" s="29" t="s">
        <v>156</v>
      </c>
      <c r="C194" s="19"/>
      <c r="D194" s="31"/>
      <c r="E194" s="32">
        <v>2</v>
      </c>
      <c r="F194" s="42"/>
      <c r="G194" s="30"/>
      <c r="H194" s="19" t="s">
        <v>111</v>
      </c>
      <c r="I194" s="29">
        <v>1879</v>
      </c>
      <c r="J194" s="29">
        <v>1983</v>
      </c>
      <c r="K194" s="33"/>
      <c r="L194" s="34">
        <v>0.38</v>
      </c>
      <c r="M194" s="29">
        <v>0.15</v>
      </c>
      <c r="N194" s="28" t="str">
        <f t="shared" si="61"/>
        <v>,{"CollectableType":"HomeCollector.Models.StampBase, HomeCollector, Version=1.0.0.0, Culture=neutral, PublicKeyToken=null"</v>
      </c>
      <c r="O194" s="16" t="str">
        <f t="shared" si="40"/>
        <v xml:space="preserve">,"DisplayName":"Santa" </v>
      </c>
      <c r="P194" s="16" t="str">
        <f t="shared" si="41"/>
        <v xml:space="preserve">,"Description":"" </v>
      </c>
      <c r="Q194" s="16" t="str">
        <f t="shared" si="42"/>
        <v xml:space="preserve">,"Country":"USA" </v>
      </c>
      <c r="R194" s="16" t="str">
        <f t="shared" si="43"/>
        <v xml:space="preserve">,"IsPostageStamp":true </v>
      </c>
      <c r="S194" s="16" t="str">
        <f t="shared" si="44"/>
        <v xml:space="preserve">,"ScottNumber":"2064" </v>
      </c>
      <c r="T194" s="16" t="str">
        <f t="shared" si="45"/>
        <v xml:space="preserve">,"AlternateId":"" </v>
      </c>
      <c r="U194" s="16" t="str">
        <f t="shared" si="46"/>
        <v>,"IssueYearStart":1983</v>
      </c>
      <c r="V194" s="16" t="str">
        <f t="shared" si="47"/>
        <v>,"IssueYearEnd":0</v>
      </c>
      <c r="W194" s="16" t="str">
        <f t="shared" si="48"/>
        <v xml:space="preserve">,"FirstDayOfIssue":" " </v>
      </c>
      <c r="X194" s="16" t="str">
        <f t="shared" si="39"/>
        <v xml:space="preserve">,"Perforation":"" </v>
      </c>
      <c r="Y194" s="16" t="str">
        <f t="shared" si="49"/>
        <v xml:space="preserve">,"IsWatermarked":false </v>
      </c>
      <c r="Z194" s="16" t="str">
        <f t="shared" si="50"/>
        <v xml:space="preserve">,"CatalogImageCode":"" </v>
      </c>
      <c r="AA194" s="16" t="str">
        <f t="shared" si="51"/>
        <v xml:space="preserve">,"Color":"" </v>
      </c>
      <c r="AB194" s="16" t="str">
        <f t="shared" si="52"/>
        <v xml:space="preserve">,"Denomination":"20" </v>
      </c>
      <c r="AD194" s="16" t="str">
        <f t="shared" si="53"/>
        <v>,"ItemInstances":[</v>
      </c>
      <c r="AE194" s="16" t="str">
        <f t="shared" si="54"/>
        <v>{"CollectableType":"HomeCollector.Models.StampBase, HomeCollector, Version=1.0.0.0, Culture=neutral, PublicKeyToken=null"</v>
      </c>
      <c r="AF194" s="16" t="str">
        <f t="shared" si="55"/>
        <v xml:space="preserve">,"ItemDetails":"" </v>
      </c>
      <c r="AG194" s="16" t="str">
        <f t="shared" si="56"/>
        <v xml:space="preserve">,"IsFavorite":false </v>
      </c>
      <c r="AH194" s="16" t="str">
        <f t="shared" si="57"/>
        <v xml:space="preserve">,"EstimatedValue":0 </v>
      </c>
      <c r="AI194" s="16" t="str">
        <f t="shared" si="58"/>
        <v xml:space="preserve">,"IsMintCondition":false </v>
      </c>
      <c r="AJ194" s="16" t="str">
        <f t="shared" si="59"/>
        <v xml:space="preserve">,"Condition":"UNDEFINED" </v>
      </c>
      <c r="AK194" s="16" t="str">
        <f xml:space="preserve"> IF($D194+$E194&gt;0,  CONCATENATE($AD194,$AE194,$AF194,$AG194,$AH194,$AI194,$AJ194)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4" s="16" t="str">
        <f t="shared" si="60"/>
        <v>,{"CollectableType":"HomeCollector.Models.StampBase, HomeCollector, Version=1.0.0.0, Culture=neutral, PublicKeyToken=null","DisplayName":"Santa" ,"Description":"" ,"Country":"USA" ,"IsPostageStamp":true ,"ScottNumber":"2064"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5" spans="1:38" x14ac:dyDescent="0.25">
      <c r="A195" s="34" t="s">
        <v>352</v>
      </c>
      <c r="B195" s="29" t="s">
        <v>156</v>
      </c>
      <c r="C195" s="19"/>
      <c r="D195" s="31"/>
      <c r="E195" s="32">
        <v>2</v>
      </c>
      <c r="F195" s="42"/>
      <c r="G195" s="30"/>
      <c r="H195" s="19" t="s">
        <v>1052</v>
      </c>
      <c r="I195" s="29">
        <v>1879</v>
      </c>
      <c r="J195" s="29">
        <v>1983</v>
      </c>
      <c r="K195" s="33"/>
      <c r="L195" s="34">
        <v>0.38</v>
      </c>
      <c r="M195" s="29">
        <v>0.15</v>
      </c>
      <c r="N195" s="28" t="str">
        <f t="shared" si="61"/>
        <v>,{"CollectableType":"HomeCollector.Models.StampBase, HomeCollector, Version=1.0.0.0, Culture=neutral, PublicKeyToken=null"</v>
      </c>
      <c r="O195" s="16" t="str">
        <f t="shared" si="40"/>
        <v xml:space="preserve">,"DisplayName":"Luther" </v>
      </c>
      <c r="P195" s="16" t="str">
        <f t="shared" si="41"/>
        <v xml:space="preserve">,"Description":"" </v>
      </c>
      <c r="Q195" s="16" t="str">
        <f t="shared" si="42"/>
        <v xml:space="preserve">,"Country":"USA" </v>
      </c>
      <c r="R195" s="16" t="str">
        <f t="shared" si="43"/>
        <v xml:space="preserve">,"IsPostageStamp":true </v>
      </c>
      <c r="S195" s="16" t="str">
        <f t="shared" si="44"/>
        <v xml:space="preserve">,"ScottNumber":"2065" </v>
      </c>
      <c r="T195" s="16" t="str">
        <f t="shared" si="45"/>
        <v xml:space="preserve">,"AlternateId":"" </v>
      </c>
      <c r="U195" s="16" t="str">
        <f t="shared" si="46"/>
        <v>,"IssueYearStart":1983</v>
      </c>
      <c r="V195" s="16" t="str">
        <f t="shared" si="47"/>
        <v>,"IssueYearEnd":0</v>
      </c>
      <c r="W195" s="16" t="str">
        <f t="shared" si="48"/>
        <v xml:space="preserve">,"FirstDayOfIssue":" " </v>
      </c>
      <c r="X195" s="16" t="str">
        <f t="shared" si="39"/>
        <v xml:space="preserve">,"Perforation":"" </v>
      </c>
      <c r="Y195" s="16" t="str">
        <f t="shared" si="49"/>
        <v xml:space="preserve">,"IsWatermarked":false </v>
      </c>
      <c r="Z195" s="16" t="str">
        <f t="shared" si="50"/>
        <v xml:space="preserve">,"CatalogImageCode":"" </v>
      </c>
      <c r="AA195" s="16" t="str">
        <f t="shared" si="51"/>
        <v xml:space="preserve">,"Color":"" </v>
      </c>
      <c r="AB195" s="16" t="str">
        <f t="shared" si="52"/>
        <v xml:space="preserve">,"Denomination":"20" </v>
      </c>
      <c r="AD195" s="16" t="str">
        <f t="shared" si="53"/>
        <v>,"ItemInstances":[</v>
      </c>
      <c r="AE195" s="16" t="str">
        <f t="shared" si="54"/>
        <v>{"CollectableType":"HomeCollector.Models.StampBase, HomeCollector, Version=1.0.0.0, Culture=neutral, PublicKeyToken=null"</v>
      </c>
      <c r="AF195" s="16" t="str">
        <f t="shared" si="55"/>
        <v xml:space="preserve">,"ItemDetails":"" </v>
      </c>
      <c r="AG195" s="16" t="str">
        <f t="shared" si="56"/>
        <v xml:space="preserve">,"IsFavorite":false </v>
      </c>
      <c r="AH195" s="16" t="str">
        <f t="shared" si="57"/>
        <v xml:space="preserve">,"EstimatedValue":0 </v>
      </c>
      <c r="AI195" s="16" t="str">
        <f t="shared" si="58"/>
        <v xml:space="preserve">,"IsMintCondition":false </v>
      </c>
      <c r="AJ195" s="16" t="str">
        <f t="shared" si="59"/>
        <v xml:space="preserve">,"Condition":"UNDEFINED" </v>
      </c>
      <c r="AK195" s="16" t="str">
        <f xml:space="preserve"> IF($D195+$E195&gt;0,  CONCATENATE($AD195,$AE195,$AF195,$AG195,$AH195,$AI195,$AJ195)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5" s="16" t="str">
        <f t="shared" si="60"/>
        <v>,{"CollectableType":"HomeCollector.Models.StampBase, HomeCollector, Version=1.0.0.0, Culture=neutral, PublicKeyToken=null","DisplayName":"Luther" ,"Description":"" ,"Country":"USA" ,"IsPostageStamp":true ,"ScottNumber":"2065" ,"AlternateId":"" ,"IssueYearStart":1983,"IssueYearEnd":0,"FirstDayOfIssue":"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6" spans="1:38" x14ac:dyDescent="0.25">
      <c r="A196" s="34" t="s">
        <v>353</v>
      </c>
      <c r="B196" s="29" t="s">
        <v>156</v>
      </c>
      <c r="C196" s="19"/>
      <c r="D196" s="31"/>
      <c r="E196" s="32">
        <v>2</v>
      </c>
      <c r="F196" s="42"/>
      <c r="G196" s="30"/>
      <c r="H196" s="19" t="s">
        <v>53</v>
      </c>
      <c r="I196" s="29">
        <v>1879</v>
      </c>
      <c r="J196" s="29">
        <v>1984</v>
      </c>
      <c r="K196" s="33"/>
      <c r="L196" s="34">
        <v>0.38</v>
      </c>
      <c r="M196" s="29">
        <v>0.15</v>
      </c>
      <c r="N196" s="28" t="str">
        <f t="shared" si="61"/>
        <v>,{"CollectableType":"HomeCollector.Models.StampBase, HomeCollector, Version=1.0.0.0, Culture=neutral, PublicKeyToken=null"</v>
      </c>
      <c r="O196" s="16" t="str">
        <f t="shared" si="40"/>
        <v xml:space="preserve">,"DisplayName":"Alaska" </v>
      </c>
      <c r="P196" s="16" t="str">
        <f t="shared" si="41"/>
        <v xml:space="preserve">,"Description":"" </v>
      </c>
      <c r="Q196" s="16" t="str">
        <f t="shared" si="42"/>
        <v xml:space="preserve">,"Country":"USA" </v>
      </c>
      <c r="R196" s="16" t="str">
        <f t="shared" si="43"/>
        <v xml:space="preserve">,"IsPostageStamp":true </v>
      </c>
      <c r="S196" s="16" t="str">
        <f t="shared" si="44"/>
        <v xml:space="preserve">,"ScottNumber":"2066" </v>
      </c>
      <c r="T196" s="16" t="str">
        <f t="shared" si="45"/>
        <v xml:space="preserve">,"AlternateId":"" </v>
      </c>
      <c r="U196" s="16" t="str">
        <f t="shared" si="46"/>
        <v>,"IssueYearStart":1984</v>
      </c>
      <c r="V196" s="16" t="str">
        <f t="shared" si="47"/>
        <v>,"IssueYearEnd":0</v>
      </c>
      <c r="W196" s="16" t="str">
        <f t="shared" si="48"/>
        <v xml:space="preserve">,"FirstDayOfIssue":" " </v>
      </c>
      <c r="X196" s="16" t="str">
        <f t="shared" ref="X196:X259" si="62">",""Perforation"":""" &amp; IF(ISBLANK($F196)=1,"",$F196) &amp; """ "</f>
        <v xml:space="preserve">,"Perforation":"" </v>
      </c>
      <c r="Y196" s="16" t="str">
        <f t="shared" si="49"/>
        <v xml:space="preserve">,"IsWatermarked":false </v>
      </c>
      <c r="Z196" s="16" t="str">
        <f t="shared" si="50"/>
        <v xml:space="preserve">,"CatalogImageCode":"" </v>
      </c>
      <c r="AA196" s="16" t="str">
        <f t="shared" si="51"/>
        <v xml:space="preserve">,"Color":"" </v>
      </c>
      <c r="AB196" s="16" t="str">
        <f t="shared" si="52"/>
        <v xml:space="preserve">,"Denomination":"20" </v>
      </c>
      <c r="AD196" s="16" t="str">
        <f t="shared" si="53"/>
        <v>,"ItemInstances":[</v>
      </c>
      <c r="AE196" s="16" t="str">
        <f t="shared" si="54"/>
        <v>{"CollectableType":"HomeCollector.Models.StampBase, HomeCollector, Version=1.0.0.0, Culture=neutral, PublicKeyToken=null"</v>
      </c>
      <c r="AF196" s="16" t="str">
        <f t="shared" si="55"/>
        <v xml:space="preserve">,"ItemDetails":"" </v>
      </c>
      <c r="AG196" s="16" t="str">
        <f t="shared" si="56"/>
        <v xml:space="preserve">,"IsFavorite":false </v>
      </c>
      <c r="AH196" s="16" t="str">
        <f t="shared" si="57"/>
        <v xml:space="preserve">,"EstimatedValue":0 </v>
      </c>
      <c r="AI196" s="16" t="str">
        <f t="shared" si="58"/>
        <v xml:space="preserve">,"IsMintCondition":false </v>
      </c>
      <c r="AJ196" s="16" t="str">
        <f t="shared" si="59"/>
        <v xml:space="preserve">,"Condition":"UNDEFINED" </v>
      </c>
      <c r="AK196" s="16" t="str">
        <f xml:space="preserve"> IF($D196+$E196&gt;0,  CONCATENATE($AD196,$AE196,$AF196,$AG196,$AH196,$AI196,$AJ196)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6" s="16" t="str">
        <f t="shared" si="60"/>
        <v>,{"CollectableType":"HomeCollector.Models.StampBase, HomeCollector, Version=1.0.0.0, Culture=neutral, PublicKeyToken=null","DisplayName":"Alaska" ,"Description":"" ,"Country":"USA" ,"IsPostageStamp":true ,"ScottNumber":"2066"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7" spans="1:38" x14ac:dyDescent="0.25">
      <c r="A197" s="34" t="s">
        <v>354</v>
      </c>
      <c r="B197" s="29" t="s">
        <v>156</v>
      </c>
      <c r="C197" s="19"/>
      <c r="D197" s="31"/>
      <c r="E197" s="32">
        <v>2</v>
      </c>
      <c r="F197" s="42"/>
      <c r="G197" s="30"/>
      <c r="H197" s="19" t="s">
        <v>88</v>
      </c>
      <c r="I197" s="29">
        <v>1879</v>
      </c>
      <c r="J197" s="29">
        <v>1984</v>
      </c>
      <c r="K197" s="33"/>
      <c r="L197" s="34">
        <v>0.42</v>
      </c>
      <c r="M197" s="29">
        <v>0.15</v>
      </c>
      <c r="N197" s="28" t="str">
        <f t="shared" si="61"/>
        <v>,{"CollectableType":"HomeCollector.Models.StampBase, HomeCollector, Version=1.0.0.0, Culture=neutral, PublicKeyToken=null"</v>
      </c>
      <c r="O197" s="16" t="str">
        <f t="shared" ref="O197:O260" si="63">",""DisplayName"":""" &amp; $H197 &amp; """ "</f>
        <v xml:space="preserve">,"DisplayName":"Olympics" </v>
      </c>
      <c r="P197" s="16" t="str">
        <f t="shared" ref="P197:P260" si="64">",""Description"":""" &amp; IF(ISBLANK($G197),"",$G197) &amp; """ "</f>
        <v xml:space="preserve">,"Description":"" </v>
      </c>
      <c r="Q197" s="16" t="str">
        <f t="shared" ref="Q197:Q260" si="65">",""Country"":""" &amp; $B$1 &amp; """ "</f>
        <v xml:space="preserve">,"Country":"USA" </v>
      </c>
      <c r="R197" s="16" t="str">
        <f t="shared" ref="R197:R260" si="66">",""IsPostageStamp"":" &amp; "true" &amp; " "</f>
        <v xml:space="preserve">,"IsPostageStamp":true </v>
      </c>
      <c r="S197" s="16" t="str">
        <f t="shared" ref="S197:S260" si="67">",""ScottNumber"":""" &amp; $A197 &amp; """ "</f>
        <v xml:space="preserve">,"ScottNumber":"2067" </v>
      </c>
      <c r="T197" s="16" t="str">
        <f t="shared" ref="T197:T260" si="68">",""AlternateId"":""" &amp; "" &amp; """ "</f>
        <v xml:space="preserve">,"AlternateId":"" </v>
      </c>
      <c r="U197" s="16" t="str">
        <f t="shared" ref="U197:U260" si="69">",""IssueYearStart"":" &amp; TEXT(IF(ISNUMBER($J197)=0,0,$J197),"0")</f>
        <v>,"IssueYearStart":1984</v>
      </c>
      <c r="V197" s="16" t="str">
        <f t="shared" ref="V197:V260" si="70">",""IssueYearEnd"":" &amp; TEXT(IF(ISNUMBER($K197)=0,0,$K197),"0")</f>
        <v>,"IssueYearEnd":0</v>
      </c>
      <c r="W197" s="16" t="str">
        <f t="shared" ref="W197:W260" si="71">",""FirstDayOfIssue"":""" &amp; " " &amp; """ "</f>
        <v xml:space="preserve">,"FirstDayOfIssue":" " </v>
      </c>
      <c r="X197" s="16" t="str">
        <f t="shared" si="62"/>
        <v xml:space="preserve">,"Perforation":"" </v>
      </c>
      <c r="Y197" s="16" t="str">
        <f t="shared" ref="Y197:Y260" si="72">",""IsWatermarked"":" &amp; IF(ISNUMBER(FIND("mk",$G214)) =1,"true","false") &amp; " "</f>
        <v xml:space="preserve">,"IsWatermarked":false </v>
      </c>
      <c r="Z197" s="16" t="str">
        <f t="shared" ref="Z197:Z260" si="73">",""CatalogImageCode"":""" &amp; "" &amp; """ "</f>
        <v xml:space="preserve">,"CatalogImageCode":"" </v>
      </c>
      <c r="AA197" s="16" t="str">
        <f t="shared" ref="AA197:AA260" si="74">",""Color"":""" &amp; IF(ISBLANK($C197)=1,"",$C197) &amp; """ "</f>
        <v xml:space="preserve">,"Color":"" </v>
      </c>
      <c r="AB197" s="16" t="str">
        <f t="shared" ref="AB197:AB260" si="75">",""Denomination"":""" &amp; IF(ISNUMBER($B197),TEXT($B197,"0"),$B197) &amp; """ "</f>
        <v xml:space="preserve">,"Denomination":"20" </v>
      </c>
      <c r="AD197" s="16" t="str">
        <f t="shared" ref="AD197:AD260" si="76" xml:space="preserve"> IF($D197 + $E197 &gt; 0,",""ItemInstances"":[","")</f>
        <v>,"ItemInstances":[</v>
      </c>
      <c r="AE197" s="16" t="str">
        <f t="shared" ref="AE197:AE260" si="77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197" s="16" t="str">
        <f t="shared" ref="AF197:AF260" si="78">",""ItemDetails"":""" &amp; IF(ISBLANK($G197)=1,"",$G197) &amp; """ "</f>
        <v xml:space="preserve">,"ItemDetails":"" </v>
      </c>
      <c r="AG197" s="16" t="str">
        <f t="shared" ref="AG197:AG260" si="79">",""IsFavorite"":" &amp; "false" &amp; " "</f>
        <v xml:space="preserve">,"IsFavorite":false </v>
      </c>
      <c r="AH197" s="16" t="str">
        <f t="shared" ref="AH197:AH260" si="80">",""EstimatedValue"":" &amp; "0" &amp; " "</f>
        <v xml:space="preserve">,"EstimatedValue":0 </v>
      </c>
      <c r="AI197" s="16" t="str">
        <f t="shared" ref="AI197:AI260" si="81">",""IsMintCondition"":" &amp; IF($D197&gt;0,"true","false") &amp; " "</f>
        <v xml:space="preserve">,"IsMintCondition":false </v>
      </c>
      <c r="AJ197" s="16" t="str">
        <f t="shared" ref="AJ197:AJ260" si="82">",""Condition"":" &amp; """UNDEFINED""" &amp; " "</f>
        <v xml:space="preserve">,"Condition":"UNDEFINED" </v>
      </c>
      <c r="AK197" s="16" t="str">
        <f xml:space="preserve"> IF($D197+$E197&gt;0,  CONCATENATE($AD197,$AE197,$AF197,$AG197,$AH197,$AI197,$AJ197)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7" s="16" t="str">
        <f t="shared" ref="AL197:AL260" si="83">CONCATENATE( $N197, $O197, $P197,$Q197,$R197,$S197,$T197,$U197,$V197,$W197,$X197, $Y197,$Z197,$AA197, $AB197) &amp; $AK197</f>
        <v>,{"CollectableType":"HomeCollector.Models.StampBase, HomeCollector, Version=1.0.0.0, Culture=neutral, PublicKeyToken=null","DisplayName":"Olympics" ,"Description":"" ,"Country":"USA" ,"IsPostageStamp":true ,"ScottNumber":"2067"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8" spans="1:38" x14ac:dyDescent="0.25">
      <c r="A198" s="34" t="s">
        <v>355</v>
      </c>
      <c r="B198" s="29" t="s">
        <v>156</v>
      </c>
      <c r="C198" s="19"/>
      <c r="D198" s="31"/>
      <c r="E198" s="32">
        <v>2</v>
      </c>
      <c r="F198" s="42"/>
      <c r="G198" s="38"/>
      <c r="H198" s="19" t="s">
        <v>88</v>
      </c>
      <c r="I198" s="29">
        <v>1879</v>
      </c>
      <c r="J198" s="29">
        <v>1984</v>
      </c>
      <c r="K198" s="33"/>
      <c r="L198" s="34">
        <v>0.42</v>
      </c>
      <c r="M198" s="29">
        <v>0.15</v>
      </c>
      <c r="N198" s="28" t="str">
        <f t="shared" ref="N198:N261" si="84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198" s="16" t="str">
        <f t="shared" si="63"/>
        <v xml:space="preserve">,"DisplayName":"Olympics" </v>
      </c>
      <c r="P198" s="16" t="str">
        <f t="shared" si="64"/>
        <v xml:space="preserve">,"Description":"" </v>
      </c>
      <c r="Q198" s="16" t="str">
        <f t="shared" si="65"/>
        <v xml:space="preserve">,"Country":"USA" </v>
      </c>
      <c r="R198" s="16" t="str">
        <f t="shared" si="66"/>
        <v xml:space="preserve">,"IsPostageStamp":true </v>
      </c>
      <c r="S198" s="16" t="str">
        <f t="shared" si="67"/>
        <v xml:space="preserve">,"ScottNumber":"2068" </v>
      </c>
      <c r="T198" s="16" t="str">
        <f t="shared" si="68"/>
        <v xml:space="preserve">,"AlternateId":"" </v>
      </c>
      <c r="U198" s="16" t="str">
        <f t="shared" si="69"/>
        <v>,"IssueYearStart":1984</v>
      </c>
      <c r="V198" s="16" t="str">
        <f t="shared" si="70"/>
        <v>,"IssueYearEnd":0</v>
      </c>
      <c r="W198" s="16" t="str">
        <f t="shared" si="71"/>
        <v xml:space="preserve">,"FirstDayOfIssue":" " </v>
      </c>
      <c r="X198" s="16" t="str">
        <f t="shared" si="62"/>
        <v xml:space="preserve">,"Perforation":"" </v>
      </c>
      <c r="Y198" s="16" t="str">
        <f t="shared" si="72"/>
        <v xml:space="preserve">,"IsWatermarked":false </v>
      </c>
      <c r="Z198" s="16" t="str">
        <f t="shared" si="73"/>
        <v xml:space="preserve">,"CatalogImageCode":"" </v>
      </c>
      <c r="AA198" s="16" t="str">
        <f t="shared" si="74"/>
        <v xml:space="preserve">,"Color":"" </v>
      </c>
      <c r="AB198" s="16" t="str">
        <f t="shared" si="75"/>
        <v xml:space="preserve">,"Denomination":"20" </v>
      </c>
      <c r="AD198" s="16" t="str">
        <f t="shared" si="76"/>
        <v>,"ItemInstances":[</v>
      </c>
      <c r="AE198" s="16" t="str">
        <f t="shared" si="77"/>
        <v>{"CollectableType":"HomeCollector.Models.StampBase, HomeCollector, Version=1.0.0.0, Culture=neutral, PublicKeyToken=null"</v>
      </c>
      <c r="AF198" s="16" t="str">
        <f t="shared" si="78"/>
        <v xml:space="preserve">,"ItemDetails":"" </v>
      </c>
      <c r="AG198" s="16" t="str">
        <f t="shared" si="79"/>
        <v xml:space="preserve">,"IsFavorite":false </v>
      </c>
      <c r="AH198" s="16" t="str">
        <f t="shared" si="80"/>
        <v xml:space="preserve">,"EstimatedValue":0 </v>
      </c>
      <c r="AI198" s="16" t="str">
        <f t="shared" si="81"/>
        <v xml:space="preserve">,"IsMintCondition":false </v>
      </c>
      <c r="AJ198" s="16" t="str">
        <f t="shared" si="82"/>
        <v xml:space="preserve">,"Condition":"UNDEFINED" </v>
      </c>
      <c r="AK198" s="16" t="str">
        <f xml:space="preserve"> IF($D198+$E198&gt;0,  CONCATENATE($AD198,$AE198,$AF198,$AG198,$AH198,$AI198,$AJ198)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8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,"ScottNumber":"2068"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199" spans="1:38" x14ac:dyDescent="0.25">
      <c r="A199" s="34" t="s">
        <v>356</v>
      </c>
      <c r="B199" s="29" t="s">
        <v>156</v>
      </c>
      <c r="C199" s="19"/>
      <c r="D199" s="31"/>
      <c r="E199" s="32">
        <v>2</v>
      </c>
      <c r="F199" s="42"/>
      <c r="G199" s="30"/>
      <c r="H199" s="19" t="s">
        <v>88</v>
      </c>
      <c r="I199" s="29">
        <v>1879</v>
      </c>
      <c r="J199" s="29">
        <v>1984</v>
      </c>
      <c r="K199" s="33"/>
      <c r="L199" s="34">
        <v>0.42</v>
      </c>
      <c r="M199" s="29">
        <v>0.15</v>
      </c>
      <c r="N199" s="28" t="str">
        <f t="shared" si="84"/>
        <v>,{"CollectableType":"HomeCollector.Models.StampBase, HomeCollector, Version=1.0.0.0, Culture=neutral, PublicKeyToken=null"</v>
      </c>
      <c r="O199" s="16" t="str">
        <f t="shared" si="63"/>
        <v xml:space="preserve">,"DisplayName":"Olympics" </v>
      </c>
      <c r="P199" s="16" t="str">
        <f t="shared" si="64"/>
        <v xml:space="preserve">,"Description":"" </v>
      </c>
      <c r="Q199" s="16" t="str">
        <f t="shared" si="65"/>
        <v xml:space="preserve">,"Country":"USA" </v>
      </c>
      <c r="R199" s="16" t="str">
        <f t="shared" si="66"/>
        <v xml:space="preserve">,"IsPostageStamp":true </v>
      </c>
      <c r="S199" s="16" t="str">
        <f t="shared" si="67"/>
        <v xml:space="preserve">,"ScottNumber":"2069" </v>
      </c>
      <c r="T199" s="16" t="str">
        <f t="shared" si="68"/>
        <v xml:space="preserve">,"AlternateId":"" </v>
      </c>
      <c r="U199" s="16" t="str">
        <f t="shared" si="69"/>
        <v>,"IssueYearStart":1984</v>
      </c>
      <c r="V199" s="16" t="str">
        <f t="shared" si="70"/>
        <v>,"IssueYearEnd":0</v>
      </c>
      <c r="W199" s="16" t="str">
        <f t="shared" si="71"/>
        <v xml:space="preserve">,"FirstDayOfIssue":" " </v>
      </c>
      <c r="X199" s="16" t="str">
        <f t="shared" si="62"/>
        <v xml:space="preserve">,"Perforation":"" </v>
      </c>
      <c r="Y199" s="16" t="str">
        <f t="shared" si="72"/>
        <v xml:space="preserve">,"IsWatermarked":false </v>
      </c>
      <c r="Z199" s="16" t="str">
        <f t="shared" si="73"/>
        <v xml:space="preserve">,"CatalogImageCode":"" </v>
      </c>
      <c r="AA199" s="16" t="str">
        <f t="shared" si="74"/>
        <v xml:space="preserve">,"Color":"" </v>
      </c>
      <c r="AB199" s="16" t="str">
        <f t="shared" si="75"/>
        <v xml:space="preserve">,"Denomination":"20" </v>
      </c>
      <c r="AD199" s="16" t="str">
        <f t="shared" si="76"/>
        <v>,"ItemInstances":[</v>
      </c>
      <c r="AE199" s="16" t="str">
        <f t="shared" si="77"/>
        <v>{"CollectableType":"HomeCollector.Models.StampBase, HomeCollector, Version=1.0.0.0, Culture=neutral, PublicKeyToken=null"</v>
      </c>
      <c r="AF199" s="16" t="str">
        <f t="shared" si="78"/>
        <v xml:space="preserve">,"ItemDetails":"" </v>
      </c>
      <c r="AG199" s="16" t="str">
        <f t="shared" si="79"/>
        <v xml:space="preserve">,"IsFavorite":false </v>
      </c>
      <c r="AH199" s="16" t="str">
        <f t="shared" si="80"/>
        <v xml:space="preserve">,"EstimatedValue":0 </v>
      </c>
      <c r="AI199" s="16" t="str">
        <f t="shared" si="81"/>
        <v xml:space="preserve">,"IsMintCondition":false </v>
      </c>
      <c r="AJ199" s="16" t="str">
        <f t="shared" si="82"/>
        <v xml:space="preserve">,"Condition":"UNDEFINED" </v>
      </c>
      <c r="AK199" s="16" t="str">
        <f xml:space="preserve"> IF($D199+$E199&gt;0,  CONCATENATE($AD199,$AE199,$AF199,$AG199,$AH199,$AI199,$AJ199)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199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,"ScottNumber":"2069"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0" spans="1:38" x14ac:dyDescent="0.25">
      <c r="A200" s="34" t="s">
        <v>357</v>
      </c>
      <c r="B200" s="29" t="s">
        <v>156</v>
      </c>
      <c r="C200" s="19"/>
      <c r="D200" s="31"/>
      <c r="E200" s="32">
        <v>2</v>
      </c>
      <c r="F200" s="42"/>
      <c r="G200" s="30"/>
      <c r="H200" s="19" t="s">
        <v>88</v>
      </c>
      <c r="I200" s="29">
        <v>1879</v>
      </c>
      <c r="J200" s="29">
        <v>1984</v>
      </c>
      <c r="K200" s="33"/>
      <c r="L200" s="34">
        <v>0.42</v>
      </c>
      <c r="M200" s="29">
        <v>0.15</v>
      </c>
      <c r="N200" s="28" t="str">
        <f t="shared" si="84"/>
        <v>,{"CollectableType":"HomeCollector.Models.StampBase, HomeCollector, Version=1.0.0.0, Culture=neutral, PublicKeyToken=null"</v>
      </c>
      <c r="O200" s="16" t="str">
        <f t="shared" si="63"/>
        <v xml:space="preserve">,"DisplayName":"Olympics" </v>
      </c>
      <c r="P200" s="16" t="str">
        <f t="shared" si="64"/>
        <v xml:space="preserve">,"Description":"" </v>
      </c>
      <c r="Q200" s="16" t="str">
        <f t="shared" si="65"/>
        <v xml:space="preserve">,"Country":"USA" </v>
      </c>
      <c r="R200" s="16" t="str">
        <f t="shared" si="66"/>
        <v xml:space="preserve">,"IsPostageStamp":true </v>
      </c>
      <c r="S200" s="16" t="str">
        <f t="shared" si="67"/>
        <v xml:space="preserve">,"ScottNumber":"2070" </v>
      </c>
      <c r="T200" s="16" t="str">
        <f t="shared" si="68"/>
        <v xml:space="preserve">,"AlternateId":"" </v>
      </c>
      <c r="U200" s="16" t="str">
        <f t="shared" si="69"/>
        <v>,"IssueYearStart":1984</v>
      </c>
      <c r="V200" s="16" t="str">
        <f t="shared" si="70"/>
        <v>,"IssueYearEnd":0</v>
      </c>
      <c r="W200" s="16" t="str">
        <f t="shared" si="71"/>
        <v xml:space="preserve">,"FirstDayOfIssue":" " </v>
      </c>
      <c r="X200" s="16" t="str">
        <f t="shared" si="62"/>
        <v xml:space="preserve">,"Perforation":"" </v>
      </c>
      <c r="Y200" s="16" t="str">
        <f t="shared" si="72"/>
        <v xml:space="preserve">,"IsWatermarked":false </v>
      </c>
      <c r="Z200" s="16" t="str">
        <f t="shared" si="73"/>
        <v xml:space="preserve">,"CatalogImageCode":"" </v>
      </c>
      <c r="AA200" s="16" t="str">
        <f t="shared" si="74"/>
        <v xml:space="preserve">,"Color":"" </v>
      </c>
      <c r="AB200" s="16" t="str">
        <f t="shared" si="75"/>
        <v xml:space="preserve">,"Denomination":"20" </v>
      </c>
      <c r="AD200" s="16" t="str">
        <f t="shared" si="76"/>
        <v>,"ItemInstances":[</v>
      </c>
      <c r="AE200" s="16" t="str">
        <f t="shared" si="77"/>
        <v>{"CollectableType":"HomeCollector.Models.StampBase, HomeCollector, Version=1.0.0.0, Culture=neutral, PublicKeyToken=null"</v>
      </c>
      <c r="AF200" s="16" t="str">
        <f t="shared" si="78"/>
        <v xml:space="preserve">,"ItemDetails":"" </v>
      </c>
      <c r="AG200" s="16" t="str">
        <f t="shared" si="79"/>
        <v xml:space="preserve">,"IsFavorite":false </v>
      </c>
      <c r="AH200" s="16" t="str">
        <f t="shared" si="80"/>
        <v xml:space="preserve">,"EstimatedValue":0 </v>
      </c>
      <c r="AI200" s="16" t="str">
        <f t="shared" si="81"/>
        <v xml:space="preserve">,"IsMintCondition":false </v>
      </c>
      <c r="AJ200" s="16" t="str">
        <f t="shared" si="82"/>
        <v xml:space="preserve">,"Condition":"UNDEFINED" </v>
      </c>
      <c r="AK200" s="16" t="str">
        <f xml:space="preserve"> IF($D200+$E200&gt;0,  CONCATENATE($AD200,$AE200,$AF200,$AG200,$AH200,$AI200,$AJ200)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0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,"ScottNumber":"2070"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1" spans="1:38" x14ac:dyDescent="0.25">
      <c r="A201" s="34" t="s">
        <v>358</v>
      </c>
      <c r="B201" s="29" t="s">
        <v>156</v>
      </c>
      <c r="C201" s="19"/>
      <c r="D201" s="31"/>
      <c r="E201" s="32"/>
      <c r="F201" s="42"/>
      <c r="G201" s="30" t="s">
        <v>81</v>
      </c>
      <c r="H201" s="19" t="s">
        <v>88</v>
      </c>
      <c r="I201" s="29">
        <v>1879</v>
      </c>
      <c r="J201" s="29">
        <v>1984</v>
      </c>
      <c r="K201" s="33"/>
      <c r="L201" s="34">
        <v>1.7</v>
      </c>
      <c r="M201" s="29">
        <v>1</v>
      </c>
      <c r="N201" s="28" t="str">
        <f t="shared" si="84"/>
        <v>,{"CollectableType":"HomeCollector.Models.StampBase, HomeCollector, Version=1.0.0.0, Culture=neutral, PublicKeyToken=null"</v>
      </c>
      <c r="O201" s="16" t="str">
        <f t="shared" si="63"/>
        <v xml:space="preserve">,"DisplayName":"Olympics" </v>
      </c>
      <c r="P201" s="16" t="str">
        <f t="shared" si="64"/>
        <v xml:space="preserve">,"Description":"block 4" </v>
      </c>
      <c r="Q201" s="16" t="str">
        <f t="shared" si="65"/>
        <v xml:space="preserve">,"Country":"USA" </v>
      </c>
      <c r="R201" s="16" t="str">
        <f t="shared" si="66"/>
        <v xml:space="preserve">,"IsPostageStamp":true </v>
      </c>
      <c r="S201" s="16" t="str">
        <f t="shared" si="67"/>
        <v xml:space="preserve">,"ScottNumber":"2070a" </v>
      </c>
      <c r="T201" s="16" t="str">
        <f t="shared" si="68"/>
        <v xml:space="preserve">,"AlternateId":"" </v>
      </c>
      <c r="U201" s="16" t="str">
        <f t="shared" si="69"/>
        <v>,"IssueYearStart":1984</v>
      </c>
      <c r="V201" s="16" t="str">
        <f t="shared" si="70"/>
        <v>,"IssueYearEnd":0</v>
      </c>
      <c r="W201" s="16" t="str">
        <f t="shared" si="71"/>
        <v xml:space="preserve">,"FirstDayOfIssue":" " </v>
      </c>
      <c r="X201" s="16" t="str">
        <f t="shared" si="62"/>
        <v xml:space="preserve">,"Perforation":"" </v>
      </c>
      <c r="Y201" s="16" t="str">
        <f t="shared" si="72"/>
        <v xml:space="preserve">,"IsWatermarked":false </v>
      </c>
      <c r="Z201" s="16" t="str">
        <f t="shared" si="73"/>
        <v xml:space="preserve">,"CatalogImageCode":"" </v>
      </c>
      <c r="AA201" s="16" t="str">
        <f t="shared" si="74"/>
        <v xml:space="preserve">,"Color":"" </v>
      </c>
      <c r="AB201" s="16" t="str">
        <f t="shared" si="75"/>
        <v xml:space="preserve">,"Denomination":"20" </v>
      </c>
      <c r="AD201" s="16" t="str">
        <f t="shared" si="76"/>
        <v/>
      </c>
      <c r="AE201" s="16" t="str">
        <f t="shared" si="77"/>
        <v>{"CollectableType":"HomeCollector.Models.StampBase, HomeCollector, Version=1.0.0.0, Culture=neutral, PublicKeyToken=null"</v>
      </c>
      <c r="AF201" s="16" t="str">
        <f t="shared" si="78"/>
        <v xml:space="preserve">,"ItemDetails":"block 4" </v>
      </c>
      <c r="AG201" s="16" t="str">
        <f t="shared" si="79"/>
        <v xml:space="preserve">,"IsFavorite":false </v>
      </c>
      <c r="AH201" s="16" t="str">
        <f t="shared" si="80"/>
        <v xml:space="preserve">,"EstimatedValue":0 </v>
      </c>
      <c r="AI201" s="16" t="str">
        <f t="shared" si="81"/>
        <v xml:space="preserve">,"IsMintCondition":false </v>
      </c>
      <c r="AJ201" s="16" t="str">
        <f t="shared" si="82"/>
        <v xml:space="preserve">,"Condition":"UNDEFINED" </v>
      </c>
      <c r="AK201" s="16" t="str">
        <f xml:space="preserve"> IF($D201+$E201&gt;0,  CONCATENATE($AD201,$AE201,$AF201,$AG201,$AH201,$AI201,$AJ201) &amp; "} ]}","}")</f>
        <v>}</v>
      </c>
      <c r="AL201" s="16" t="str">
        <f t="shared" si="83"/>
        <v>,{"CollectableType":"HomeCollector.Models.StampBase, HomeCollector, Version=1.0.0.0, Culture=neutral, PublicKeyToken=null","DisplayName":"Olympics" ,"Description":"block 4" ,"Country":"USA" ,"IsPostageStamp":true ,"ScottNumber":"2070a" ,"AlternateId":"" ,"IssueYearStart":1984,"IssueYearEnd":0,"FirstDayOfIssue":" " ,"Perforation":"" ,"IsWatermarked":false ,"CatalogImageCode":"" ,"Color":"" ,"Denomination":"20" }</v>
      </c>
    </row>
    <row r="202" spans="1:38" x14ac:dyDescent="0.25">
      <c r="A202" s="17" t="s">
        <v>359</v>
      </c>
      <c r="B202" s="29" t="s">
        <v>156</v>
      </c>
      <c r="C202" s="19"/>
      <c r="D202" s="31"/>
      <c r="E202" s="32">
        <v>2</v>
      </c>
      <c r="F202" s="42"/>
      <c r="G202" s="30"/>
      <c r="H202" s="19" t="s">
        <v>1053</v>
      </c>
      <c r="I202" s="29">
        <v>1880</v>
      </c>
      <c r="J202" s="29">
        <v>1984</v>
      </c>
      <c r="K202" s="33"/>
      <c r="L202" s="34">
        <v>0.38</v>
      </c>
      <c r="M202" s="29">
        <v>0.15</v>
      </c>
      <c r="N202" s="28" t="str">
        <f t="shared" si="84"/>
        <v>,{"CollectableType":"HomeCollector.Models.StampBase, HomeCollector, Version=1.0.0.0, Culture=neutral, PublicKeyToken=null"</v>
      </c>
      <c r="O202" s="16" t="str">
        <f t="shared" si="63"/>
        <v xml:space="preserve">,"DisplayName":"F.D.I.C." </v>
      </c>
      <c r="P202" s="16" t="str">
        <f t="shared" si="64"/>
        <v xml:space="preserve">,"Description":"" </v>
      </c>
      <c r="Q202" s="16" t="str">
        <f t="shared" si="65"/>
        <v xml:space="preserve">,"Country":"USA" </v>
      </c>
      <c r="R202" s="16" t="str">
        <f t="shared" si="66"/>
        <v xml:space="preserve">,"IsPostageStamp":true </v>
      </c>
      <c r="S202" s="16" t="str">
        <f t="shared" si="67"/>
        <v xml:space="preserve">,"ScottNumber":"2071" </v>
      </c>
      <c r="T202" s="16" t="str">
        <f t="shared" si="68"/>
        <v xml:space="preserve">,"AlternateId":"" </v>
      </c>
      <c r="U202" s="16" t="str">
        <f t="shared" si="69"/>
        <v>,"IssueYearStart":1984</v>
      </c>
      <c r="V202" s="16" t="str">
        <f t="shared" si="70"/>
        <v>,"IssueYearEnd":0</v>
      </c>
      <c r="W202" s="16" t="str">
        <f t="shared" si="71"/>
        <v xml:space="preserve">,"FirstDayOfIssue":" " </v>
      </c>
      <c r="X202" s="16" t="str">
        <f t="shared" si="62"/>
        <v xml:space="preserve">,"Perforation":"" </v>
      </c>
      <c r="Y202" s="16" t="str">
        <f t="shared" si="72"/>
        <v xml:space="preserve">,"IsWatermarked":false </v>
      </c>
      <c r="Z202" s="16" t="str">
        <f t="shared" si="73"/>
        <v xml:space="preserve">,"CatalogImageCode":"" </v>
      </c>
      <c r="AA202" s="16" t="str">
        <f t="shared" si="74"/>
        <v xml:space="preserve">,"Color":"" </v>
      </c>
      <c r="AB202" s="16" t="str">
        <f t="shared" si="75"/>
        <v xml:space="preserve">,"Denomination":"20" </v>
      </c>
      <c r="AD202" s="16" t="str">
        <f t="shared" si="76"/>
        <v>,"ItemInstances":[</v>
      </c>
      <c r="AE202" s="16" t="str">
        <f t="shared" si="77"/>
        <v>{"CollectableType":"HomeCollector.Models.StampBase, HomeCollector, Version=1.0.0.0, Culture=neutral, PublicKeyToken=null"</v>
      </c>
      <c r="AF202" s="16" t="str">
        <f t="shared" si="78"/>
        <v xml:space="preserve">,"ItemDetails":"" </v>
      </c>
      <c r="AG202" s="16" t="str">
        <f t="shared" si="79"/>
        <v xml:space="preserve">,"IsFavorite":false </v>
      </c>
      <c r="AH202" s="16" t="str">
        <f t="shared" si="80"/>
        <v xml:space="preserve">,"EstimatedValue":0 </v>
      </c>
      <c r="AI202" s="16" t="str">
        <f t="shared" si="81"/>
        <v xml:space="preserve">,"IsMintCondition":false </v>
      </c>
      <c r="AJ202" s="16" t="str">
        <f t="shared" si="82"/>
        <v xml:space="preserve">,"Condition":"UNDEFINED" </v>
      </c>
      <c r="AK202" s="16" t="str">
        <f xml:space="preserve"> IF($D202+$E202&gt;0,  CONCATENATE($AD202,$AE202,$AF202,$AG202,$AH202,$AI202,$AJ202)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2" s="16" t="str">
        <f t="shared" si="83"/>
        <v>,{"CollectableType":"HomeCollector.Models.StampBase, HomeCollector, Version=1.0.0.0, Culture=neutral, PublicKeyToken=null","DisplayName":"F.D.I.C." ,"Description":"" ,"Country":"USA" ,"IsPostageStamp":true ,"ScottNumber":"2071"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3" spans="1:38" x14ac:dyDescent="0.25">
      <c r="A203" s="17" t="s">
        <v>360</v>
      </c>
      <c r="B203" s="29" t="s">
        <v>156</v>
      </c>
      <c r="C203" s="19"/>
      <c r="D203" s="31"/>
      <c r="E203" s="32">
        <v>4</v>
      </c>
      <c r="F203" s="42"/>
      <c r="G203" s="30"/>
      <c r="H203" s="19" t="s">
        <v>89</v>
      </c>
      <c r="I203" s="29">
        <v>1880</v>
      </c>
      <c r="J203" s="29">
        <v>1984</v>
      </c>
      <c r="K203" s="33"/>
      <c r="L203" s="34">
        <v>0.38</v>
      </c>
      <c r="M203" s="29">
        <v>0.15</v>
      </c>
      <c r="N203" s="28" t="str">
        <f t="shared" si="84"/>
        <v>,{"CollectableType":"HomeCollector.Models.StampBase, HomeCollector, Version=1.0.0.0, Culture=neutral, PublicKeyToken=null"</v>
      </c>
      <c r="O203" s="16" t="str">
        <f t="shared" si="63"/>
        <v xml:space="preserve">,"DisplayName":"Love" </v>
      </c>
      <c r="P203" s="16" t="str">
        <f t="shared" si="64"/>
        <v xml:space="preserve">,"Description":"" </v>
      </c>
      <c r="Q203" s="16" t="str">
        <f t="shared" si="65"/>
        <v xml:space="preserve">,"Country":"USA" </v>
      </c>
      <c r="R203" s="16" t="str">
        <f t="shared" si="66"/>
        <v xml:space="preserve">,"IsPostageStamp":true </v>
      </c>
      <c r="S203" s="16" t="str">
        <f t="shared" si="67"/>
        <v xml:space="preserve">,"ScottNumber":"2072" </v>
      </c>
      <c r="T203" s="16" t="str">
        <f t="shared" si="68"/>
        <v xml:space="preserve">,"AlternateId":"" </v>
      </c>
      <c r="U203" s="16" t="str">
        <f t="shared" si="69"/>
        <v>,"IssueYearStart":1984</v>
      </c>
      <c r="V203" s="16" t="str">
        <f t="shared" si="70"/>
        <v>,"IssueYearEnd":0</v>
      </c>
      <c r="W203" s="16" t="str">
        <f t="shared" si="71"/>
        <v xml:space="preserve">,"FirstDayOfIssue":" " </v>
      </c>
      <c r="X203" s="16" t="str">
        <f t="shared" si="62"/>
        <v xml:space="preserve">,"Perforation":"" </v>
      </c>
      <c r="Y203" s="16" t="str">
        <f t="shared" si="72"/>
        <v xml:space="preserve">,"IsWatermarked":false </v>
      </c>
      <c r="Z203" s="16" t="str">
        <f t="shared" si="73"/>
        <v xml:space="preserve">,"CatalogImageCode":"" </v>
      </c>
      <c r="AA203" s="16" t="str">
        <f t="shared" si="74"/>
        <v xml:space="preserve">,"Color":"" </v>
      </c>
      <c r="AB203" s="16" t="str">
        <f t="shared" si="75"/>
        <v xml:space="preserve">,"Denomination":"20" </v>
      </c>
      <c r="AD203" s="16" t="str">
        <f t="shared" si="76"/>
        <v>,"ItemInstances":[</v>
      </c>
      <c r="AE203" s="16" t="str">
        <f t="shared" si="77"/>
        <v>{"CollectableType":"HomeCollector.Models.StampBase, HomeCollector, Version=1.0.0.0, Culture=neutral, PublicKeyToken=null"</v>
      </c>
      <c r="AF203" s="16" t="str">
        <f t="shared" si="78"/>
        <v xml:space="preserve">,"ItemDetails":"" </v>
      </c>
      <c r="AG203" s="16" t="str">
        <f t="shared" si="79"/>
        <v xml:space="preserve">,"IsFavorite":false </v>
      </c>
      <c r="AH203" s="16" t="str">
        <f t="shared" si="80"/>
        <v xml:space="preserve">,"EstimatedValue":0 </v>
      </c>
      <c r="AI203" s="16" t="str">
        <f t="shared" si="81"/>
        <v xml:space="preserve">,"IsMintCondition":false </v>
      </c>
      <c r="AJ203" s="16" t="str">
        <f t="shared" si="82"/>
        <v xml:space="preserve">,"Condition":"UNDEFINED" </v>
      </c>
      <c r="AK203" s="16" t="str">
        <f xml:space="preserve"> IF($D203+$E203&gt;0,  CONCATENATE($AD203,$AE203,$AF203,$AG203,$AH203,$AI203,$AJ203)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3" s="16" t="str">
        <f t="shared" si="83"/>
        <v>,{"CollectableType":"HomeCollector.Models.StampBase, HomeCollector, Version=1.0.0.0, Culture=neutral, PublicKeyToken=null","DisplayName":"Love" ,"Description":"" ,"Country":"USA" ,"IsPostageStamp":true ,"ScottNumber":"2072"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4" spans="1:38" x14ac:dyDescent="0.25">
      <c r="A204" s="17" t="s">
        <v>361</v>
      </c>
      <c r="B204" s="29" t="s">
        <v>156</v>
      </c>
      <c r="C204" s="19"/>
      <c r="D204" s="31"/>
      <c r="E204" s="32">
        <v>2</v>
      </c>
      <c r="F204" s="42"/>
      <c r="G204" s="30"/>
      <c r="H204" s="19" t="s">
        <v>1054</v>
      </c>
      <c r="I204" s="29">
        <v>1880</v>
      </c>
      <c r="J204" s="29">
        <v>1984</v>
      </c>
      <c r="K204" s="33"/>
      <c r="L204" s="34">
        <v>0.42</v>
      </c>
      <c r="M204" s="29">
        <v>0.15</v>
      </c>
      <c r="N204" s="28" t="str">
        <f t="shared" si="84"/>
        <v>,{"CollectableType":"HomeCollector.Models.StampBase, HomeCollector, Version=1.0.0.0, Culture=neutral, PublicKeyToken=null"</v>
      </c>
      <c r="O204" s="16" t="str">
        <f t="shared" si="63"/>
        <v xml:space="preserve">,"DisplayName":"Woodsen" </v>
      </c>
      <c r="P204" s="16" t="str">
        <f t="shared" si="64"/>
        <v xml:space="preserve">,"Description":"" </v>
      </c>
      <c r="Q204" s="16" t="str">
        <f t="shared" si="65"/>
        <v xml:space="preserve">,"Country":"USA" </v>
      </c>
      <c r="R204" s="16" t="str">
        <f t="shared" si="66"/>
        <v xml:space="preserve">,"IsPostageStamp":true </v>
      </c>
      <c r="S204" s="16" t="str">
        <f t="shared" si="67"/>
        <v xml:space="preserve">,"ScottNumber":"2073" </v>
      </c>
      <c r="T204" s="16" t="str">
        <f t="shared" si="68"/>
        <v xml:space="preserve">,"AlternateId":"" </v>
      </c>
      <c r="U204" s="16" t="str">
        <f t="shared" si="69"/>
        <v>,"IssueYearStart":1984</v>
      </c>
      <c r="V204" s="16" t="str">
        <f t="shared" si="70"/>
        <v>,"IssueYearEnd":0</v>
      </c>
      <c r="W204" s="16" t="str">
        <f t="shared" si="71"/>
        <v xml:space="preserve">,"FirstDayOfIssue":" " </v>
      </c>
      <c r="X204" s="16" t="str">
        <f t="shared" si="62"/>
        <v xml:space="preserve">,"Perforation":"" </v>
      </c>
      <c r="Y204" s="16" t="str">
        <f t="shared" si="72"/>
        <v xml:space="preserve">,"IsWatermarked":false </v>
      </c>
      <c r="Z204" s="16" t="str">
        <f t="shared" si="73"/>
        <v xml:space="preserve">,"CatalogImageCode":"" </v>
      </c>
      <c r="AA204" s="16" t="str">
        <f t="shared" si="74"/>
        <v xml:space="preserve">,"Color":"" </v>
      </c>
      <c r="AB204" s="16" t="str">
        <f t="shared" si="75"/>
        <v xml:space="preserve">,"Denomination":"20" </v>
      </c>
      <c r="AD204" s="16" t="str">
        <f t="shared" si="76"/>
        <v>,"ItemInstances":[</v>
      </c>
      <c r="AE204" s="16" t="str">
        <f t="shared" si="77"/>
        <v>{"CollectableType":"HomeCollector.Models.StampBase, HomeCollector, Version=1.0.0.0, Culture=neutral, PublicKeyToken=null"</v>
      </c>
      <c r="AF204" s="16" t="str">
        <f t="shared" si="78"/>
        <v xml:space="preserve">,"ItemDetails":"" </v>
      </c>
      <c r="AG204" s="16" t="str">
        <f t="shared" si="79"/>
        <v xml:space="preserve">,"IsFavorite":false </v>
      </c>
      <c r="AH204" s="16" t="str">
        <f t="shared" si="80"/>
        <v xml:space="preserve">,"EstimatedValue":0 </v>
      </c>
      <c r="AI204" s="16" t="str">
        <f t="shared" si="81"/>
        <v xml:space="preserve">,"IsMintCondition":false </v>
      </c>
      <c r="AJ204" s="16" t="str">
        <f t="shared" si="82"/>
        <v xml:space="preserve">,"Condition":"UNDEFINED" </v>
      </c>
      <c r="AK204" s="16" t="str">
        <f xml:space="preserve"> IF($D204+$E204&gt;0,  CONCATENATE($AD204,$AE204,$AF204,$AG204,$AH204,$AI204,$AJ204)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4" s="16" t="str">
        <f t="shared" si="83"/>
        <v>,{"CollectableType":"HomeCollector.Models.StampBase, HomeCollector, Version=1.0.0.0, Culture=neutral, PublicKeyToken=null","DisplayName":"Woodsen" ,"Description":"" ,"Country":"USA" ,"IsPostageStamp":true ,"ScottNumber":"2073"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5" spans="1:38" x14ac:dyDescent="0.25">
      <c r="A205" s="17" t="s">
        <v>362</v>
      </c>
      <c r="B205" s="29" t="s">
        <v>156</v>
      </c>
      <c r="C205" s="19"/>
      <c r="D205" s="31"/>
      <c r="E205" s="32">
        <v>2</v>
      </c>
      <c r="F205" s="42"/>
      <c r="G205" s="30"/>
      <c r="H205" s="19" t="s">
        <v>1055</v>
      </c>
      <c r="I205" s="29">
        <v>1880</v>
      </c>
      <c r="J205" s="29">
        <v>1984</v>
      </c>
      <c r="K205" s="33"/>
      <c r="L205" s="34">
        <v>0.38</v>
      </c>
      <c r="M205" s="29">
        <v>0.15</v>
      </c>
      <c r="N205" s="28" t="str">
        <f t="shared" si="84"/>
        <v>,{"CollectableType":"HomeCollector.Models.StampBase, HomeCollector, Version=1.0.0.0, Culture=neutral, PublicKeyToken=null"</v>
      </c>
      <c r="O205" s="16" t="str">
        <f t="shared" si="63"/>
        <v xml:space="preserve">,"DisplayName":"Soil&amp;Water" </v>
      </c>
      <c r="P205" s="16" t="str">
        <f t="shared" si="64"/>
        <v xml:space="preserve">,"Description":"" </v>
      </c>
      <c r="Q205" s="16" t="str">
        <f t="shared" si="65"/>
        <v xml:space="preserve">,"Country":"USA" </v>
      </c>
      <c r="R205" s="16" t="str">
        <f t="shared" si="66"/>
        <v xml:space="preserve">,"IsPostageStamp":true </v>
      </c>
      <c r="S205" s="16" t="str">
        <f t="shared" si="67"/>
        <v xml:space="preserve">,"ScottNumber":"2074" </v>
      </c>
      <c r="T205" s="16" t="str">
        <f t="shared" si="68"/>
        <v xml:space="preserve">,"AlternateId":"" </v>
      </c>
      <c r="U205" s="16" t="str">
        <f t="shared" si="69"/>
        <v>,"IssueYearStart":1984</v>
      </c>
      <c r="V205" s="16" t="str">
        <f t="shared" si="70"/>
        <v>,"IssueYearEnd":0</v>
      </c>
      <c r="W205" s="16" t="str">
        <f t="shared" si="71"/>
        <v xml:space="preserve">,"FirstDayOfIssue":" " </v>
      </c>
      <c r="X205" s="16" t="str">
        <f t="shared" si="62"/>
        <v xml:space="preserve">,"Perforation":"" </v>
      </c>
      <c r="Y205" s="16" t="str">
        <f t="shared" si="72"/>
        <v xml:space="preserve">,"IsWatermarked":false </v>
      </c>
      <c r="Z205" s="16" t="str">
        <f t="shared" si="73"/>
        <v xml:space="preserve">,"CatalogImageCode":"" </v>
      </c>
      <c r="AA205" s="16" t="str">
        <f t="shared" si="74"/>
        <v xml:space="preserve">,"Color":"" </v>
      </c>
      <c r="AB205" s="16" t="str">
        <f t="shared" si="75"/>
        <v xml:space="preserve">,"Denomination":"20" </v>
      </c>
      <c r="AD205" s="16" t="str">
        <f t="shared" si="76"/>
        <v>,"ItemInstances":[</v>
      </c>
      <c r="AE205" s="16" t="str">
        <f t="shared" si="77"/>
        <v>{"CollectableType":"HomeCollector.Models.StampBase, HomeCollector, Version=1.0.0.0, Culture=neutral, PublicKeyToken=null"</v>
      </c>
      <c r="AF205" s="16" t="str">
        <f t="shared" si="78"/>
        <v xml:space="preserve">,"ItemDetails":"" </v>
      </c>
      <c r="AG205" s="16" t="str">
        <f t="shared" si="79"/>
        <v xml:space="preserve">,"IsFavorite":false </v>
      </c>
      <c r="AH205" s="16" t="str">
        <f t="shared" si="80"/>
        <v xml:space="preserve">,"EstimatedValue":0 </v>
      </c>
      <c r="AI205" s="16" t="str">
        <f t="shared" si="81"/>
        <v xml:space="preserve">,"IsMintCondition":false </v>
      </c>
      <c r="AJ205" s="16" t="str">
        <f t="shared" si="82"/>
        <v xml:space="preserve">,"Condition":"UNDEFINED" </v>
      </c>
      <c r="AK205" s="16" t="str">
        <f xml:space="preserve"> IF($D205+$E205&gt;0,  CONCATENATE($AD205,$AE205,$AF205,$AG205,$AH205,$AI205,$AJ205)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5" s="16" t="str">
        <f t="shared" si="83"/>
        <v>,{"CollectableType":"HomeCollector.Models.StampBase, HomeCollector, Version=1.0.0.0, Culture=neutral, PublicKeyToken=null","DisplayName":"Soil&amp;Water" ,"Description":"" ,"Country":"USA" ,"IsPostageStamp":true ,"ScottNumber":"2074"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6" spans="1:38" x14ac:dyDescent="0.25">
      <c r="A206" s="17" t="s">
        <v>363</v>
      </c>
      <c r="B206" s="29" t="s">
        <v>156</v>
      </c>
      <c r="C206" s="19"/>
      <c r="D206" s="31"/>
      <c r="E206" s="32">
        <v>2</v>
      </c>
      <c r="F206" s="42"/>
      <c r="G206" s="30"/>
      <c r="H206" s="19" t="s">
        <v>1056</v>
      </c>
      <c r="I206" s="29">
        <v>1880</v>
      </c>
      <c r="J206" s="29">
        <v>1984</v>
      </c>
      <c r="K206" s="33"/>
      <c r="L206" s="34">
        <v>0.38</v>
      </c>
      <c r="M206" s="29">
        <v>0.15</v>
      </c>
      <c r="N206" s="28" t="str">
        <f t="shared" si="84"/>
        <v>,{"CollectableType":"HomeCollector.Models.StampBase, HomeCollector, Version=1.0.0.0, Culture=neutral, PublicKeyToken=null"</v>
      </c>
      <c r="O206" s="16" t="str">
        <f t="shared" si="63"/>
        <v xml:space="preserve">,"DisplayName":"Credit Union" </v>
      </c>
      <c r="P206" s="16" t="str">
        <f t="shared" si="64"/>
        <v xml:space="preserve">,"Description":"" </v>
      </c>
      <c r="Q206" s="16" t="str">
        <f t="shared" si="65"/>
        <v xml:space="preserve">,"Country":"USA" </v>
      </c>
      <c r="R206" s="16" t="str">
        <f t="shared" si="66"/>
        <v xml:space="preserve">,"IsPostageStamp":true </v>
      </c>
      <c r="S206" s="16" t="str">
        <f t="shared" si="67"/>
        <v xml:space="preserve">,"ScottNumber":"2075" </v>
      </c>
      <c r="T206" s="16" t="str">
        <f t="shared" si="68"/>
        <v xml:space="preserve">,"AlternateId":"" </v>
      </c>
      <c r="U206" s="16" t="str">
        <f t="shared" si="69"/>
        <v>,"IssueYearStart":1984</v>
      </c>
      <c r="V206" s="16" t="str">
        <f t="shared" si="70"/>
        <v>,"IssueYearEnd":0</v>
      </c>
      <c r="W206" s="16" t="str">
        <f t="shared" si="71"/>
        <v xml:space="preserve">,"FirstDayOfIssue":" " </v>
      </c>
      <c r="X206" s="16" t="str">
        <f t="shared" si="62"/>
        <v xml:space="preserve">,"Perforation":"" </v>
      </c>
      <c r="Y206" s="16" t="str">
        <f t="shared" si="72"/>
        <v xml:space="preserve">,"IsWatermarked":false </v>
      </c>
      <c r="Z206" s="16" t="str">
        <f t="shared" si="73"/>
        <v xml:space="preserve">,"CatalogImageCode":"" </v>
      </c>
      <c r="AA206" s="16" t="str">
        <f t="shared" si="74"/>
        <v xml:space="preserve">,"Color":"" </v>
      </c>
      <c r="AB206" s="16" t="str">
        <f t="shared" si="75"/>
        <v xml:space="preserve">,"Denomination":"20" </v>
      </c>
      <c r="AD206" s="16" t="str">
        <f t="shared" si="76"/>
        <v>,"ItemInstances":[</v>
      </c>
      <c r="AE206" s="16" t="str">
        <f t="shared" si="77"/>
        <v>{"CollectableType":"HomeCollector.Models.StampBase, HomeCollector, Version=1.0.0.0, Culture=neutral, PublicKeyToken=null"</v>
      </c>
      <c r="AF206" s="16" t="str">
        <f t="shared" si="78"/>
        <v xml:space="preserve">,"ItemDetails":"" </v>
      </c>
      <c r="AG206" s="16" t="str">
        <f t="shared" si="79"/>
        <v xml:space="preserve">,"IsFavorite":false </v>
      </c>
      <c r="AH206" s="16" t="str">
        <f t="shared" si="80"/>
        <v xml:space="preserve">,"EstimatedValue":0 </v>
      </c>
      <c r="AI206" s="16" t="str">
        <f t="shared" si="81"/>
        <v xml:space="preserve">,"IsMintCondition":false </v>
      </c>
      <c r="AJ206" s="16" t="str">
        <f t="shared" si="82"/>
        <v xml:space="preserve">,"Condition":"UNDEFINED" </v>
      </c>
      <c r="AK206" s="16" t="str">
        <f xml:space="preserve"> IF($D206+$E206&gt;0,  CONCATENATE($AD206,$AE206,$AF206,$AG206,$AH206,$AI206,$AJ206)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6" s="16" t="str">
        <f t="shared" si="83"/>
        <v>,{"CollectableType":"HomeCollector.Models.StampBase, HomeCollector, Version=1.0.0.0, Culture=neutral, PublicKeyToken=null","DisplayName":"Credit Union" ,"Description":"" ,"Country":"USA" ,"IsPostageStamp":true ,"ScottNumber":"2075"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7" spans="1:38" x14ac:dyDescent="0.25">
      <c r="A207" s="17" t="s">
        <v>364</v>
      </c>
      <c r="B207" s="29" t="s">
        <v>156</v>
      </c>
      <c r="C207" s="19"/>
      <c r="D207" s="31"/>
      <c r="E207" s="32">
        <v>2</v>
      </c>
      <c r="F207" s="42"/>
      <c r="G207" s="30"/>
      <c r="H207" s="19" t="s">
        <v>1057</v>
      </c>
      <c r="I207" s="29">
        <v>1880</v>
      </c>
      <c r="J207" s="29">
        <v>1984</v>
      </c>
      <c r="K207" s="33"/>
      <c r="L207" s="34">
        <v>0.38</v>
      </c>
      <c r="M207" s="29">
        <v>0.15</v>
      </c>
      <c r="N207" s="28" t="str">
        <f t="shared" si="84"/>
        <v>,{"CollectableType":"HomeCollector.Models.StampBase, HomeCollector, Version=1.0.0.0, Culture=neutral, PublicKeyToken=null"</v>
      </c>
      <c r="O207" s="16" t="str">
        <f t="shared" si="63"/>
        <v xml:space="preserve">,"DisplayName":"Orchids" </v>
      </c>
      <c r="P207" s="16" t="str">
        <f t="shared" si="64"/>
        <v xml:space="preserve">,"Description":"" </v>
      </c>
      <c r="Q207" s="16" t="str">
        <f t="shared" si="65"/>
        <v xml:space="preserve">,"Country":"USA" </v>
      </c>
      <c r="R207" s="16" t="str">
        <f t="shared" si="66"/>
        <v xml:space="preserve">,"IsPostageStamp":true </v>
      </c>
      <c r="S207" s="16" t="str">
        <f t="shared" si="67"/>
        <v xml:space="preserve">,"ScottNumber":"2076" </v>
      </c>
      <c r="T207" s="16" t="str">
        <f t="shared" si="68"/>
        <v xml:space="preserve">,"AlternateId":"" </v>
      </c>
      <c r="U207" s="16" t="str">
        <f t="shared" si="69"/>
        <v>,"IssueYearStart":1984</v>
      </c>
      <c r="V207" s="16" t="str">
        <f t="shared" si="70"/>
        <v>,"IssueYearEnd":0</v>
      </c>
      <c r="W207" s="16" t="str">
        <f t="shared" si="71"/>
        <v xml:space="preserve">,"FirstDayOfIssue":" " </v>
      </c>
      <c r="X207" s="16" t="str">
        <f t="shared" si="62"/>
        <v xml:space="preserve">,"Perforation":"" </v>
      </c>
      <c r="Y207" s="16" t="str">
        <f t="shared" si="72"/>
        <v xml:space="preserve">,"IsWatermarked":false </v>
      </c>
      <c r="Z207" s="16" t="str">
        <f t="shared" si="73"/>
        <v xml:space="preserve">,"CatalogImageCode":"" </v>
      </c>
      <c r="AA207" s="16" t="str">
        <f t="shared" si="74"/>
        <v xml:space="preserve">,"Color":"" </v>
      </c>
      <c r="AB207" s="16" t="str">
        <f t="shared" si="75"/>
        <v xml:space="preserve">,"Denomination":"20" </v>
      </c>
      <c r="AD207" s="16" t="str">
        <f t="shared" si="76"/>
        <v>,"ItemInstances":[</v>
      </c>
      <c r="AE207" s="16" t="str">
        <f t="shared" si="77"/>
        <v>{"CollectableType":"HomeCollector.Models.StampBase, HomeCollector, Version=1.0.0.0, Culture=neutral, PublicKeyToken=null"</v>
      </c>
      <c r="AF207" s="16" t="str">
        <f t="shared" si="78"/>
        <v xml:space="preserve">,"ItemDetails":"" </v>
      </c>
      <c r="AG207" s="16" t="str">
        <f t="shared" si="79"/>
        <v xml:space="preserve">,"IsFavorite":false </v>
      </c>
      <c r="AH207" s="16" t="str">
        <f t="shared" si="80"/>
        <v xml:space="preserve">,"EstimatedValue":0 </v>
      </c>
      <c r="AI207" s="16" t="str">
        <f t="shared" si="81"/>
        <v xml:space="preserve">,"IsMintCondition":false </v>
      </c>
      <c r="AJ207" s="16" t="str">
        <f t="shared" si="82"/>
        <v xml:space="preserve">,"Condition":"UNDEFINED" </v>
      </c>
      <c r="AK207" s="16" t="str">
        <f xml:space="preserve"> IF($D207+$E207&gt;0,  CONCATENATE($AD207,$AE207,$AF207,$AG207,$AH207,$AI207,$AJ207)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7" s="16" t="str">
        <f t="shared" si="83"/>
        <v>,{"CollectableType":"HomeCollector.Models.StampBase, HomeCollector, Version=1.0.0.0, Culture=neutral, PublicKeyToken=null","DisplayName":"Orchids" ,"Description":"" ,"Country":"USA" ,"IsPostageStamp":true ,"ScottNumber":"2076"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8" spans="1:38" x14ac:dyDescent="0.25">
      <c r="A208" s="17" t="s">
        <v>365</v>
      </c>
      <c r="B208" s="29" t="s">
        <v>156</v>
      </c>
      <c r="C208" s="19"/>
      <c r="D208" s="31"/>
      <c r="E208" s="32">
        <v>2</v>
      </c>
      <c r="F208" s="42"/>
      <c r="G208" s="30"/>
      <c r="H208" s="19" t="s">
        <v>1057</v>
      </c>
      <c r="I208" s="29">
        <v>1880</v>
      </c>
      <c r="J208" s="29">
        <v>1984</v>
      </c>
      <c r="K208" s="33"/>
      <c r="L208" s="34">
        <v>0.38</v>
      </c>
      <c r="M208" s="29">
        <v>0.15</v>
      </c>
      <c r="N208" s="28" t="str">
        <f t="shared" si="84"/>
        <v>,{"CollectableType":"HomeCollector.Models.StampBase, HomeCollector, Version=1.0.0.0, Culture=neutral, PublicKeyToken=null"</v>
      </c>
      <c r="O208" s="16" t="str">
        <f t="shared" si="63"/>
        <v xml:space="preserve">,"DisplayName":"Orchids" </v>
      </c>
      <c r="P208" s="16" t="str">
        <f t="shared" si="64"/>
        <v xml:space="preserve">,"Description":"" </v>
      </c>
      <c r="Q208" s="16" t="str">
        <f t="shared" si="65"/>
        <v xml:space="preserve">,"Country":"USA" </v>
      </c>
      <c r="R208" s="16" t="str">
        <f t="shared" si="66"/>
        <v xml:space="preserve">,"IsPostageStamp":true </v>
      </c>
      <c r="S208" s="16" t="str">
        <f t="shared" si="67"/>
        <v xml:space="preserve">,"ScottNumber":"2077" </v>
      </c>
      <c r="T208" s="16" t="str">
        <f t="shared" si="68"/>
        <v xml:space="preserve">,"AlternateId":"" </v>
      </c>
      <c r="U208" s="16" t="str">
        <f t="shared" si="69"/>
        <v>,"IssueYearStart":1984</v>
      </c>
      <c r="V208" s="16" t="str">
        <f t="shared" si="70"/>
        <v>,"IssueYearEnd":0</v>
      </c>
      <c r="W208" s="16" t="str">
        <f t="shared" si="71"/>
        <v xml:space="preserve">,"FirstDayOfIssue":" " </v>
      </c>
      <c r="X208" s="16" t="str">
        <f t="shared" si="62"/>
        <v xml:space="preserve">,"Perforation":"" </v>
      </c>
      <c r="Y208" s="16" t="str">
        <f t="shared" si="72"/>
        <v xml:space="preserve">,"IsWatermarked":false </v>
      </c>
      <c r="Z208" s="16" t="str">
        <f t="shared" si="73"/>
        <v xml:space="preserve">,"CatalogImageCode":"" </v>
      </c>
      <c r="AA208" s="16" t="str">
        <f t="shared" si="74"/>
        <v xml:space="preserve">,"Color":"" </v>
      </c>
      <c r="AB208" s="16" t="str">
        <f t="shared" si="75"/>
        <v xml:space="preserve">,"Denomination":"20" </v>
      </c>
      <c r="AD208" s="16" t="str">
        <f t="shared" si="76"/>
        <v>,"ItemInstances":[</v>
      </c>
      <c r="AE208" s="16" t="str">
        <f t="shared" si="77"/>
        <v>{"CollectableType":"HomeCollector.Models.StampBase, HomeCollector, Version=1.0.0.0, Culture=neutral, PublicKeyToken=null"</v>
      </c>
      <c r="AF208" s="16" t="str">
        <f t="shared" si="78"/>
        <v xml:space="preserve">,"ItemDetails":"" </v>
      </c>
      <c r="AG208" s="16" t="str">
        <f t="shared" si="79"/>
        <v xml:space="preserve">,"IsFavorite":false </v>
      </c>
      <c r="AH208" s="16" t="str">
        <f t="shared" si="80"/>
        <v xml:space="preserve">,"EstimatedValue":0 </v>
      </c>
      <c r="AI208" s="16" t="str">
        <f t="shared" si="81"/>
        <v xml:space="preserve">,"IsMintCondition":false </v>
      </c>
      <c r="AJ208" s="16" t="str">
        <f t="shared" si="82"/>
        <v xml:space="preserve">,"Condition":"UNDEFINED" </v>
      </c>
      <c r="AK208" s="16" t="str">
        <f xml:space="preserve"> IF($D208+$E208&gt;0,  CONCATENATE($AD208,$AE208,$AF208,$AG208,$AH208,$AI208,$AJ208)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8" s="16" t="str">
        <f t="shared" si="83"/>
        <v>,{"CollectableType":"HomeCollector.Models.StampBase, HomeCollector, Version=1.0.0.0, Culture=neutral, PublicKeyToken=null","DisplayName":"Orchids" ,"Description":"" ,"Country":"USA" ,"IsPostageStamp":true ,"ScottNumber":"2077"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09" spans="1:38" x14ac:dyDescent="0.25">
      <c r="A209" s="17" t="s">
        <v>366</v>
      </c>
      <c r="B209" s="29" t="s">
        <v>156</v>
      </c>
      <c r="C209" s="19"/>
      <c r="D209" s="31"/>
      <c r="E209" s="32">
        <v>2</v>
      </c>
      <c r="F209" s="42"/>
      <c r="G209" s="30"/>
      <c r="H209" s="19" t="s">
        <v>1057</v>
      </c>
      <c r="I209" s="29">
        <v>1880</v>
      </c>
      <c r="J209" s="29">
        <v>1984</v>
      </c>
      <c r="K209" s="33"/>
      <c r="L209" s="34">
        <v>0.38</v>
      </c>
      <c r="M209" s="29">
        <v>0.15</v>
      </c>
      <c r="N209" s="28" t="str">
        <f t="shared" si="84"/>
        <v>,{"CollectableType":"HomeCollector.Models.StampBase, HomeCollector, Version=1.0.0.0, Culture=neutral, PublicKeyToken=null"</v>
      </c>
      <c r="O209" s="16" t="str">
        <f t="shared" si="63"/>
        <v xml:space="preserve">,"DisplayName":"Orchids" </v>
      </c>
      <c r="P209" s="16" t="str">
        <f t="shared" si="64"/>
        <v xml:space="preserve">,"Description":"" </v>
      </c>
      <c r="Q209" s="16" t="str">
        <f t="shared" si="65"/>
        <v xml:space="preserve">,"Country":"USA" </v>
      </c>
      <c r="R209" s="16" t="str">
        <f t="shared" si="66"/>
        <v xml:space="preserve">,"IsPostageStamp":true </v>
      </c>
      <c r="S209" s="16" t="str">
        <f t="shared" si="67"/>
        <v xml:space="preserve">,"ScottNumber":"2078" </v>
      </c>
      <c r="T209" s="16" t="str">
        <f t="shared" si="68"/>
        <v xml:space="preserve">,"AlternateId":"" </v>
      </c>
      <c r="U209" s="16" t="str">
        <f t="shared" si="69"/>
        <v>,"IssueYearStart":1984</v>
      </c>
      <c r="V209" s="16" t="str">
        <f t="shared" si="70"/>
        <v>,"IssueYearEnd":0</v>
      </c>
      <c r="W209" s="16" t="str">
        <f t="shared" si="71"/>
        <v xml:space="preserve">,"FirstDayOfIssue":" " </v>
      </c>
      <c r="X209" s="16" t="str">
        <f t="shared" si="62"/>
        <v xml:space="preserve">,"Perforation":"" </v>
      </c>
      <c r="Y209" s="16" t="str">
        <f t="shared" si="72"/>
        <v xml:space="preserve">,"IsWatermarked":false </v>
      </c>
      <c r="Z209" s="16" t="str">
        <f t="shared" si="73"/>
        <v xml:space="preserve">,"CatalogImageCode":"" </v>
      </c>
      <c r="AA209" s="16" t="str">
        <f t="shared" si="74"/>
        <v xml:space="preserve">,"Color":"" </v>
      </c>
      <c r="AB209" s="16" t="str">
        <f t="shared" si="75"/>
        <v xml:space="preserve">,"Denomination":"20" </v>
      </c>
      <c r="AD209" s="16" t="str">
        <f t="shared" si="76"/>
        <v>,"ItemInstances":[</v>
      </c>
      <c r="AE209" s="16" t="str">
        <f t="shared" si="77"/>
        <v>{"CollectableType":"HomeCollector.Models.StampBase, HomeCollector, Version=1.0.0.0, Culture=neutral, PublicKeyToken=null"</v>
      </c>
      <c r="AF209" s="16" t="str">
        <f t="shared" si="78"/>
        <v xml:space="preserve">,"ItemDetails":"" </v>
      </c>
      <c r="AG209" s="16" t="str">
        <f t="shared" si="79"/>
        <v xml:space="preserve">,"IsFavorite":false </v>
      </c>
      <c r="AH209" s="16" t="str">
        <f t="shared" si="80"/>
        <v xml:space="preserve">,"EstimatedValue":0 </v>
      </c>
      <c r="AI209" s="16" t="str">
        <f t="shared" si="81"/>
        <v xml:space="preserve">,"IsMintCondition":false </v>
      </c>
      <c r="AJ209" s="16" t="str">
        <f t="shared" si="82"/>
        <v xml:space="preserve">,"Condition":"UNDEFINED" </v>
      </c>
      <c r="AK209" s="16" t="str">
        <f xml:space="preserve"> IF($D209+$E209&gt;0,  CONCATENATE($AD209,$AE209,$AF209,$AG209,$AH209,$AI209,$AJ209)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09" s="16" t="str">
        <f t="shared" si="83"/>
        <v>,{"CollectableType":"HomeCollector.Models.StampBase, HomeCollector, Version=1.0.0.0, Culture=neutral, PublicKeyToken=null","DisplayName":"Orchids" ,"Description":"" ,"Country":"USA" ,"IsPostageStamp":true ,"ScottNumber":"2078"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0" spans="1:38" x14ac:dyDescent="0.25">
      <c r="A210" s="17" t="s">
        <v>367</v>
      </c>
      <c r="B210" s="29" t="s">
        <v>156</v>
      </c>
      <c r="C210" s="19"/>
      <c r="D210" s="31"/>
      <c r="E210" s="32">
        <v>2</v>
      </c>
      <c r="F210" s="42"/>
      <c r="G210" s="30"/>
      <c r="H210" s="19" t="s">
        <v>1057</v>
      </c>
      <c r="I210" s="29">
        <v>1880</v>
      </c>
      <c r="J210" s="29">
        <v>1984</v>
      </c>
      <c r="K210" s="33"/>
      <c r="L210" s="34">
        <v>0.38</v>
      </c>
      <c r="M210" s="29">
        <v>0.15</v>
      </c>
      <c r="N210" s="28" t="str">
        <f t="shared" si="84"/>
        <v>,{"CollectableType":"HomeCollector.Models.StampBase, HomeCollector, Version=1.0.0.0, Culture=neutral, PublicKeyToken=null"</v>
      </c>
      <c r="O210" s="16" t="str">
        <f t="shared" si="63"/>
        <v xml:space="preserve">,"DisplayName":"Orchids" </v>
      </c>
      <c r="P210" s="16" t="str">
        <f t="shared" si="64"/>
        <v xml:space="preserve">,"Description":"" </v>
      </c>
      <c r="Q210" s="16" t="str">
        <f t="shared" si="65"/>
        <v xml:space="preserve">,"Country":"USA" </v>
      </c>
      <c r="R210" s="16" t="str">
        <f t="shared" si="66"/>
        <v xml:space="preserve">,"IsPostageStamp":true </v>
      </c>
      <c r="S210" s="16" t="str">
        <f t="shared" si="67"/>
        <v xml:space="preserve">,"ScottNumber":"2079" </v>
      </c>
      <c r="T210" s="16" t="str">
        <f t="shared" si="68"/>
        <v xml:space="preserve">,"AlternateId":"" </v>
      </c>
      <c r="U210" s="16" t="str">
        <f t="shared" si="69"/>
        <v>,"IssueYearStart":1984</v>
      </c>
      <c r="V210" s="16" t="str">
        <f t="shared" si="70"/>
        <v>,"IssueYearEnd":0</v>
      </c>
      <c r="W210" s="16" t="str">
        <f t="shared" si="71"/>
        <v xml:space="preserve">,"FirstDayOfIssue":" " </v>
      </c>
      <c r="X210" s="16" t="str">
        <f t="shared" si="62"/>
        <v xml:space="preserve">,"Perforation":"" </v>
      </c>
      <c r="Y210" s="16" t="str">
        <f t="shared" si="72"/>
        <v xml:space="preserve">,"IsWatermarked":false </v>
      </c>
      <c r="Z210" s="16" t="str">
        <f t="shared" si="73"/>
        <v xml:space="preserve">,"CatalogImageCode":"" </v>
      </c>
      <c r="AA210" s="16" t="str">
        <f t="shared" si="74"/>
        <v xml:space="preserve">,"Color":"" </v>
      </c>
      <c r="AB210" s="16" t="str">
        <f t="shared" si="75"/>
        <v xml:space="preserve">,"Denomination":"20" </v>
      </c>
      <c r="AD210" s="16" t="str">
        <f t="shared" si="76"/>
        <v>,"ItemInstances":[</v>
      </c>
      <c r="AE210" s="16" t="str">
        <f t="shared" si="77"/>
        <v>{"CollectableType":"HomeCollector.Models.StampBase, HomeCollector, Version=1.0.0.0, Culture=neutral, PublicKeyToken=null"</v>
      </c>
      <c r="AF210" s="16" t="str">
        <f t="shared" si="78"/>
        <v xml:space="preserve">,"ItemDetails":"" </v>
      </c>
      <c r="AG210" s="16" t="str">
        <f t="shared" si="79"/>
        <v xml:space="preserve">,"IsFavorite":false </v>
      </c>
      <c r="AH210" s="16" t="str">
        <f t="shared" si="80"/>
        <v xml:space="preserve">,"EstimatedValue":0 </v>
      </c>
      <c r="AI210" s="16" t="str">
        <f t="shared" si="81"/>
        <v xml:space="preserve">,"IsMintCondition":false </v>
      </c>
      <c r="AJ210" s="16" t="str">
        <f t="shared" si="82"/>
        <v xml:space="preserve">,"Condition":"UNDEFINED" </v>
      </c>
      <c r="AK210" s="16" t="str">
        <f xml:space="preserve"> IF($D210+$E210&gt;0,  CONCATENATE($AD210,$AE210,$AF210,$AG210,$AH210,$AI210,$AJ210)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0" s="16" t="str">
        <f t="shared" si="83"/>
        <v>,{"CollectableType":"HomeCollector.Models.StampBase, HomeCollector, Version=1.0.0.0, Culture=neutral, PublicKeyToken=null","DisplayName":"Orchids" ,"Description":"" ,"Country":"USA" ,"IsPostageStamp":true ,"ScottNumber":"2079"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1" spans="1:38" x14ac:dyDescent="0.25">
      <c r="A211" s="17" t="s">
        <v>368</v>
      </c>
      <c r="B211" s="29" t="s">
        <v>156</v>
      </c>
      <c r="C211" s="19"/>
      <c r="D211" s="31"/>
      <c r="E211" s="32"/>
      <c r="F211" s="42"/>
      <c r="G211" s="30" t="s">
        <v>81</v>
      </c>
      <c r="H211" s="19" t="s">
        <v>1057</v>
      </c>
      <c r="I211" s="29">
        <v>1880</v>
      </c>
      <c r="J211" s="29">
        <v>1984</v>
      </c>
      <c r="K211" s="33"/>
      <c r="L211" s="34">
        <v>1.55</v>
      </c>
      <c r="M211" s="29">
        <v>1</v>
      </c>
      <c r="N211" s="28" t="str">
        <f t="shared" si="84"/>
        <v>,{"CollectableType":"HomeCollector.Models.StampBase, HomeCollector, Version=1.0.0.0, Culture=neutral, PublicKeyToken=null"</v>
      </c>
      <c r="O211" s="16" t="str">
        <f t="shared" si="63"/>
        <v xml:space="preserve">,"DisplayName":"Orchids" </v>
      </c>
      <c r="P211" s="16" t="str">
        <f t="shared" si="64"/>
        <v xml:space="preserve">,"Description":"block 4" </v>
      </c>
      <c r="Q211" s="16" t="str">
        <f t="shared" si="65"/>
        <v xml:space="preserve">,"Country":"USA" </v>
      </c>
      <c r="R211" s="16" t="str">
        <f t="shared" si="66"/>
        <v xml:space="preserve">,"IsPostageStamp":true </v>
      </c>
      <c r="S211" s="16" t="str">
        <f t="shared" si="67"/>
        <v xml:space="preserve">,"ScottNumber":"2079a" </v>
      </c>
      <c r="T211" s="16" t="str">
        <f t="shared" si="68"/>
        <v xml:space="preserve">,"AlternateId":"" </v>
      </c>
      <c r="U211" s="16" t="str">
        <f t="shared" si="69"/>
        <v>,"IssueYearStart":1984</v>
      </c>
      <c r="V211" s="16" t="str">
        <f t="shared" si="70"/>
        <v>,"IssueYearEnd":0</v>
      </c>
      <c r="W211" s="16" t="str">
        <f t="shared" si="71"/>
        <v xml:space="preserve">,"FirstDayOfIssue":" " </v>
      </c>
      <c r="X211" s="16" t="str">
        <f t="shared" si="62"/>
        <v xml:space="preserve">,"Perforation":"" </v>
      </c>
      <c r="Y211" s="16" t="str">
        <f t="shared" si="72"/>
        <v xml:space="preserve">,"IsWatermarked":false </v>
      </c>
      <c r="Z211" s="16" t="str">
        <f t="shared" si="73"/>
        <v xml:space="preserve">,"CatalogImageCode":"" </v>
      </c>
      <c r="AA211" s="16" t="str">
        <f t="shared" si="74"/>
        <v xml:space="preserve">,"Color":"" </v>
      </c>
      <c r="AB211" s="16" t="str">
        <f t="shared" si="75"/>
        <v xml:space="preserve">,"Denomination":"20" </v>
      </c>
      <c r="AD211" s="16" t="str">
        <f t="shared" si="76"/>
        <v/>
      </c>
      <c r="AE211" s="16" t="str">
        <f t="shared" si="77"/>
        <v>{"CollectableType":"HomeCollector.Models.StampBase, HomeCollector, Version=1.0.0.0, Culture=neutral, PublicKeyToken=null"</v>
      </c>
      <c r="AF211" s="16" t="str">
        <f t="shared" si="78"/>
        <v xml:space="preserve">,"ItemDetails":"block 4" </v>
      </c>
      <c r="AG211" s="16" t="str">
        <f t="shared" si="79"/>
        <v xml:space="preserve">,"IsFavorite":false </v>
      </c>
      <c r="AH211" s="16" t="str">
        <f t="shared" si="80"/>
        <v xml:space="preserve">,"EstimatedValue":0 </v>
      </c>
      <c r="AI211" s="16" t="str">
        <f t="shared" si="81"/>
        <v xml:space="preserve">,"IsMintCondition":false </v>
      </c>
      <c r="AJ211" s="16" t="str">
        <f t="shared" si="82"/>
        <v xml:space="preserve">,"Condition":"UNDEFINED" </v>
      </c>
      <c r="AK211" s="16" t="str">
        <f xml:space="preserve"> IF($D211+$E211&gt;0,  CONCATENATE($AD211,$AE211,$AF211,$AG211,$AH211,$AI211,$AJ211) &amp; "} ]}","}")</f>
        <v>}</v>
      </c>
      <c r="AL211" s="16" t="str">
        <f t="shared" si="83"/>
        <v>,{"CollectableType":"HomeCollector.Models.StampBase, HomeCollector, Version=1.0.0.0, Culture=neutral, PublicKeyToken=null","DisplayName":"Orchids" ,"Description":"block 4" ,"Country":"USA" ,"IsPostageStamp":true ,"ScottNumber":"2079a" ,"AlternateId":"" ,"IssueYearStart":1984,"IssueYearEnd":0,"FirstDayOfIssue":" " ,"Perforation":"" ,"IsWatermarked":false ,"CatalogImageCode":"" ,"Color":"" ,"Denomination":"20" }</v>
      </c>
    </row>
    <row r="212" spans="1:38" x14ac:dyDescent="0.25">
      <c r="A212" s="17" t="s">
        <v>369</v>
      </c>
      <c r="B212" s="29" t="s">
        <v>156</v>
      </c>
      <c r="C212" s="19"/>
      <c r="D212" s="31"/>
      <c r="E212" s="32">
        <v>2</v>
      </c>
      <c r="F212" s="42"/>
      <c r="G212" s="30"/>
      <c r="H212" s="19" t="s">
        <v>52</v>
      </c>
      <c r="I212" s="29">
        <v>1880</v>
      </c>
      <c r="J212" s="29">
        <v>1984</v>
      </c>
      <c r="K212" s="33"/>
      <c r="L212" s="34">
        <v>0.38</v>
      </c>
      <c r="M212" s="29">
        <v>0.15</v>
      </c>
      <c r="N212" s="28" t="str">
        <f t="shared" si="84"/>
        <v>,{"CollectableType":"HomeCollector.Models.StampBase, HomeCollector, Version=1.0.0.0, Culture=neutral, PublicKeyToken=null"</v>
      </c>
      <c r="O212" s="16" t="str">
        <f t="shared" si="63"/>
        <v xml:space="preserve">,"DisplayName":"Hawaii" </v>
      </c>
      <c r="P212" s="16" t="str">
        <f t="shared" si="64"/>
        <v xml:space="preserve">,"Description":"" </v>
      </c>
      <c r="Q212" s="16" t="str">
        <f t="shared" si="65"/>
        <v xml:space="preserve">,"Country":"USA" </v>
      </c>
      <c r="R212" s="16" t="str">
        <f t="shared" si="66"/>
        <v xml:space="preserve">,"IsPostageStamp":true </v>
      </c>
      <c r="S212" s="16" t="str">
        <f t="shared" si="67"/>
        <v xml:space="preserve">,"ScottNumber":"2080" </v>
      </c>
      <c r="T212" s="16" t="str">
        <f t="shared" si="68"/>
        <v xml:space="preserve">,"AlternateId":"" </v>
      </c>
      <c r="U212" s="16" t="str">
        <f t="shared" si="69"/>
        <v>,"IssueYearStart":1984</v>
      </c>
      <c r="V212" s="16" t="str">
        <f t="shared" si="70"/>
        <v>,"IssueYearEnd":0</v>
      </c>
      <c r="W212" s="16" t="str">
        <f t="shared" si="71"/>
        <v xml:space="preserve">,"FirstDayOfIssue":" " </v>
      </c>
      <c r="X212" s="16" t="str">
        <f t="shared" si="62"/>
        <v xml:space="preserve">,"Perforation":"" </v>
      </c>
      <c r="Y212" s="16" t="str">
        <f t="shared" si="72"/>
        <v xml:space="preserve">,"IsWatermarked":false </v>
      </c>
      <c r="Z212" s="16" t="str">
        <f t="shared" si="73"/>
        <v xml:space="preserve">,"CatalogImageCode":"" </v>
      </c>
      <c r="AA212" s="16" t="str">
        <f t="shared" si="74"/>
        <v xml:space="preserve">,"Color":"" </v>
      </c>
      <c r="AB212" s="16" t="str">
        <f t="shared" si="75"/>
        <v xml:space="preserve">,"Denomination":"20" </v>
      </c>
      <c r="AD212" s="16" t="str">
        <f t="shared" si="76"/>
        <v>,"ItemInstances":[</v>
      </c>
      <c r="AE212" s="16" t="str">
        <f t="shared" si="77"/>
        <v>{"CollectableType":"HomeCollector.Models.StampBase, HomeCollector, Version=1.0.0.0, Culture=neutral, PublicKeyToken=null"</v>
      </c>
      <c r="AF212" s="16" t="str">
        <f t="shared" si="78"/>
        <v xml:space="preserve">,"ItemDetails":"" </v>
      </c>
      <c r="AG212" s="16" t="str">
        <f t="shared" si="79"/>
        <v xml:space="preserve">,"IsFavorite":false </v>
      </c>
      <c r="AH212" s="16" t="str">
        <f t="shared" si="80"/>
        <v xml:space="preserve">,"EstimatedValue":0 </v>
      </c>
      <c r="AI212" s="16" t="str">
        <f t="shared" si="81"/>
        <v xml:space="preserve">,"IsMintCondition":false </v>
      </c>
      <c r="AJ212" s="16" t="str">
        <f t="shared" si="82"/>
        <v xml:space="preserve">,"Condition":"UNDEFINED" </v>
      </c>
      <c r="AK212" s="16" t="str">
        <f xml:space="preserve"> IF($D212+$E212&gt;0,  CONCATENATE($AD212,$AE212,$AF212,$AG212,$AH212,$AI212,$AJ212)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2" s="16" t="str">
        <f t="shared" si="83"/>
        <v>,{"CollectableType":"HomeCollector.Models.StampBase, HomeCollector, Version=1.0.0.0, Culture=neutral, PublicKeyToken=null","DisplayName":"Hawaii" ,"Description":"" ,"Country":"USA" ,"IsPostageStamp":true ,"ScottNumber":"2080"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3" spans="1:38" x14ac:dyDescent="0.25">
      <c r="A213" s="17" t="s">
        <v>370</v>
      </c>
      <c r="B213" s="29" t="s">
        <v>156</v>
      </c>
      <c r="C213" s="19"/>
      <c r="D213" s="31"/>
      <c r="E213" s="32">
        <v>2</v>
      </c>
      <c r="F213" s="42"/>
      <c r="G213" s="30"/>
      <c r="H213" s="19" t="s">
        <v>88</v>
      </c>
      <c r="I213" s="29">
        <v>1880</v>
      </c>
      <c r="J213" s="29">
        <v>1984</v>
      </c>
      <c r="K213" s="33"/>
      <c r="L213" s="34">
        <v>0.38</v>
      </c>
      <c r="M213" s="29">
        <v>0.15</v>
      </c>
      <c r="N213" s="28" t="str">
        <f t="shared" si="84"/>
        <v>,{"CollectableType":"HomeCollector.Models.StampBase, HomeCollector, Version=1.0.0.0, Culture=neutral, PublicKeyToken=null"</v>
      </c>
      <c r="O213" s="16" t="str">
        <f t="shared" si="63"/>
        <v xml:space="preserve">,"DisplayName":"Olympics" </v>
      </c>
      <c r="P213" s="16" t="str">
        <f t="shared" si="64"/>
        <v xml:space="preserve">,"Description":"" </v>
      </c>
      <c r="Q213" s="16" t="str">
        <f t="shared" si="65"/>
        <v xml:space="preserve">,"Country":"USA" </v>
      </c>
      <c r="R213" s="16" t="str">
        <f t="shared" si="66"/>
        <v xml:space="preserve">,"IsPostageStamp":true </v>
      </c>
      <c r="S213" s="16" t="str">
        <f t="shared" si="67"/>
        <v xml:space="preserve">,"ScottNumber":"2081" </v>
      </c>
      <c r="T213" s="16" t="str">
        <f t="shared" si="68"/>
        <v xml:space="preserve">,"AlternateId":"" </v>
      </c>
      <c r="U213" s="16" t="str">
        <f t="shared" si="69"/>
        <v>,"IssueYearStart":1984</v>
      </c>
      <c r="V213" s="16" t="str">
        <f t="shared" si="70"/>
        <v>,"IssueYearEnd":0</v>
      </c>
      <c r="W213" s="16" t="str">
        <f t="shared" si="71"/>
        <v xml:space="preserve">,"FirstDayOfIssue":" " </v>
      </c>
      <c r="X213" s="16" t="str">
        <f t="shared" si="62"/>
        <v xml:space="preserve">,"Perforation":"" </v>
      </c>
      <c r="Y213" s="16" t="str">
        <f t="shared" si="72"/>
        <v xml:space="preserve">,"IsWatermarked":false </v>
      </c>
      <c r="Z213" s="16" t="str">
        <f t="shared" si="73"/>
        <v xml:space="preserve">,"CatalogImageCode":"" </v>
      </c>
      <c r="AA213" s="16" t="str">
        <f t="shared" si="74"/>
        <v xml:space="preserve">,"Color":"" </v>
      </c>
      <c r="AB213" s="16" t="str">
        <f t="shared" si="75"/>
        <v xml:space="preserve">,"Denomination":"20" </v>
      </c>
      <c r="AD213" s="16" t="str">
        <f t="shared" si="76"/>
        <v>,"ItemInstances":[</v>
      </c>
      <c r="AE213" s="16" t="str">
        <f t="shared" si="77"/>
        <v>{"CollectableType":"HomeCollector.Models.StampBase, HomeCollector, Version=1.0.0.0, Culture=neutral, PublicKeyToken=null"</v>
      </c>
      <c r="AF213" s="16" t="str">
        <f t="shared" si="78"/>
        <v xml:space="preserve">,"ItemDetails":"" </v>
      </c>
      <c r="AG213" s="16" t="str">
        <f t="shared" si="79"/>
        <v xml:space="preserve">,"IsFavorite":false </v>
      </c>
      <c r="AH213" s="16" t="str">
        <f t="shared" si="80"/>
        <v xml:space="preserve">,"EstimatedValue":0 </v>
      </c>
      <c r="AI213" s="16" t="str">
        <f t="shared" si="81"/>
        <v xml:space="preserve">,"IsMintCondition":false </v>
      </c>
      <c r="AJ213" s="16" t="str">
        <f t="shared" si="82"/>
        <v xml:space="preserve">,"Condition":"UNDEFINED" </v>
      </c>
      <c r="AK213" s="16" t="str">
        <f xml:space="preserve"> IF($D213+$E213&gt;0,  CONCATENATE($AD213,$AE213,$AF213,$AG213,$AH213,$AI213,$AJ213)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3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,"ScottNumber":"2081"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4" spans="1:38" x14ac:dyDescent="0.25">
      <c r="A214" s="17" t="s">
        <v>371</v>
      </c>
      <c r="B214" s="29" t="s">
        <v>156</v>
      </c>
      <c r="C214" s="19"/>
      <c r="D214" s="31"/>
      <c r="E214" s="32">
        <v>2</v>
      </c>
      <c r="F214" s="42"/>
      <c r="G214" s="30"/>
      <c r="H214" s="19" t="s">
        <v>88</v>
      </c>
      <c r="I214" s="29">
        <v>1880</v>
      </c>
      <c r="J214" s="29">
        <v>1984</v>
      </c>
      <c r="K214" s="33"/>
      <c r="L214" s="34">
        <v>0.4</v>
      </c>
      <c r="M214" s="29">
        <v>0.15</v>
      </c>
      <c r="N214" s="28" t="str">
        <f t="shared" si="84"/>
        <v>,{"CollectableType":"HomeCollector.Models.StampBase, HomeCollector, Version=1.0.0.0, Culture=neutral, PublicKeyToken=null"</v>
      </c>
      <c r="O214" s="16" t="str">
        <f t="shared" si="63"/>
        <v xml:space="preserve">,"DisplayName":"Olympics" </v>
      </c>
      <c r="P214" s="16" t="str">
        <f t="shared" si="64"/>
        <v xml:space="preserve">,"Description":"" </v>
      </c>
      <c r="Q214" s="16" t="str">
        <f t="shared" si="65"/>
        <v xml:space="preserve">,"Country":"USA" </v>
      </c>
      <c r="R214" s="16" t="str">
        <f t="shared" si="66"/>
        <v xml:space="preserve">,"IsPostageStamp":true </v>
      </c>
      <c r="S214" s="16" t="str">
        <f t="shared" si="67"/>
        <v xml:space="preserve">,"ScottNumber":"2082" </v>
      </c>
      <c r="T214" s="16" t="str">
        <f t="shared" si="68"/>
        <v xml:space="preserve">,"AlternateId":"" </v>
      </c>
      <c r="U214" s="16" t="str">
        <f t="shared" si="69"/>
        <v>,"IssueYearStart":1984</v>
      </c>
      <c r="V214" s="16" t="str">
        <f t="shared" si="70"/>
        <v>,"IssueYearEnd":0</v>
      </c>
      <c r="W214" s="16" t="str">
        <f t="shared" si="71"/>
        <v xml:space="preserve">,"FirstDayOfIssue":" " </v>
      </c>
      <c r="X214" s="16" t="str">
        <f t="shared" si="62"/>
        <v xml:space="preserve">,"Perforation":"" </v>
      </c>
      <c r="Y214" s="16" t="str">
        <f t="shared" si="72"/>
        <v xml:space="preserve">,"IsWatermarked":false </v>
      </c>
      <c r="Z214" s="16" t="str">
        <f t="shared" si="73"/>
        <v xml:space="preserve">,"CatalogImageCode":"" </v>
      </c>
      <c r="AA214" s="16" t="str">
        <f t="shared" si="74"/>
        <v xml:space="preserve">,"Color":"" </v>
      </c>
      <c r="AB214" s="16" t="str">
        <f t="shared" si="75"/>
        <v xml:space="preserve">,"Denomination":"20" </v>
      </c>
      <c r="AD214" s="16" t="str">
        <f t="shared" si="76"/>
        <v>,"ItemInstances":[</v>
      </c>
      <c r="AE214" s="16" t="str">
        <f t="shared" si="77"/>
        <v>{"CollectableType":"HomeCollector.Models.StampBase, HomeCollector, Version=1.0.0.0, Culture=neutral, PublicKeyToken=null"</v>
      </c>
      <c r="AF214" s="16" t="str">
        <f t="shared" si="78"/>
        <v xml:space="preserve">,"ItemDetails":"" </v>
      </c>
      <c r="AG214" s="16" t="str">
        <f t="shared" si="79"/>
        <v xml:space="preserve">,"IsFavorite":false </v>
      </c>
      <c r="AH214" s="16" t="str">
        <f t="shared" si="80"/>
        <v xml:space="preserve">,"EstimatedValue":0 </v>
      </c>
      <c r="AI214" s="16" t="str">
        <f t="shared" si="81"/>
        <v xml:space="preserve">,"IsMintCondition":false </v>
      </c>
      <c r="AJ214" s="16" t="str">
        <f t="shared" si="82"/>
        <v xml:space="preserve">,"Condition":"UNDEFINED" </v>
      </c>
      <c r="AK214" s="16" t="str">
        <f xml:space="preserve"> IF($D214+$E214&gt;0,  CONCATENATE($AD214,$AE214,$AF214,$AG214,$AH214,$AI214,$AJ214)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4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,"ScottNumber":"2082"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5" spans="1:38" x14ac:dyDescent="0.25">
      <c r="A215" s="17" t="s">
        <v>372</v>
      </c>
      <c r="B215" s="29" t="s">
        <v>156</v>
      </c>
      <c r="C215" s="30"/>
      <c r="D215" s="31"/>
      <c r="E215" s="32">
        <v>2</v>
      </c>
      <c r="F215" s="42"/>
      <c r="G215" s="30"/>
      <c r="H215" s="19" t="s">
        <v>88</v>
      </c>
      <c r="I215" s="29">
        <v>1882</v>
      </c>
      <c r="J215" s="29">
        <v>1984</v>
      </c>
      <c r="K215" s="33"/>
      <c r="L215" s="34">
        <v>0.4</v>
      </c>
      <c r="M215" s="29">
        <v>0.15</v>
      </c>
      <c r="N215" s="28" t="str">
        <f t="shared" si="84"/>
        <v>,{"CollectableType":"HomeCollector.Models.StampBase, HomeCollector, Version=1.0.0.0, Culture=neutral, PublicKeyToken=null"</v>
      </c>
      <c r="O215" s="16" t="str">
        <f t="shared" si="63"/>
        <v xml:space="preserve">,"DisplayName":"Olympics" </v>
      </c>
      <c r="P215" s="16" t="str">
        <f t="shared" si="64"/>
        <v xml:space="preserve">,"Description":"" </v>
      </c>
      <c r="Q215" s="16" t="str">
        <f t="shared" si="65"/>
        <v xml:space="preserve">,"Country":"USA" </v>
      </c>
      <c r="R215" s="16" t="str">
        <f t="shared" si="66"/>
        <v xml:space="preserve">,"IsPostageStamp":true </v>
      </c>
      <c r="S215" s="16" t="str">
        <f t="shared" si="67"/>
        <v xml:space="preserve">,"ScottNumber":"2083" </v>
      </c>
      <c r="T215" s="16" t="str">
        <f t="shared" si="68"/>
        <v xml:space="preserve">,"AlternateId":"" </v>
      </c>
      <c r="U215" s="16" t="str">
        <f t="shared" si="69"/>
        <v>,"IssueYearStart":1984</v>
      </c>
      <c r="V215" s="16" t="str">
        <f t="shared" si="70"/>
        <v>,"IssueYearEnd":0</v>
      </c>
      <c r="W215" s="16" t="str">
        <f t="shared" si="71"/>
        <v xml:space="preserve">,"FirstDayOfIssue":" " </v>
      </c>
      <c r="X215" s="16" t="str">
        <f t="shared" si="62"/>
        <v xml:space="preserve">,"Perforation":"" </v>
      </c>
      <c r="Y215" s="16" t="str">
        <f t="shared" si="72"/>
        <v xml:space="preserve">,"IsWatermarked":false </v>
      </c>
      <c r="Z215" s="16" t="str">
        <f t="shared" si="73"/>
        <v xml:space="preserve">,"CatalogImageCode":"" </v>
      </c>
      <c r="AA215" s="16" t="str">
        <f t="shared" si="74"/>
        <v xml:space="preserve">,"Color":"" </v>
      </c>
      <c r="AB215" s="16" t="str">
        <f t="shared" si="75"/>
        <v xml:space="preserve">,"Denomination":"20" </v>
      </c>
      <c r="AD215" s="16" t="str">
        <f t="shared" si="76"/>
        <v>,"ItemInstances":[</v>
      </c>
      <c r="AE215" s="16" t="str">
        <f t="shared" si="77"/>
        <v>{"CollectableType":"HomeCollector.Models.StampBase, HomeCollector, Version=1.0.0.0, Culture=neutral, PublicKeyToken=null"</v>
      </c>
      <c r="AF215" s="16" t="str">
        <f t="shared" si="78"/>
        <v xml:space="preserve">,"ItemDetails":"" </v>
      </c>
      <c r="AG215" s="16" t="str">
        <f t="shared" si="79"/>
        <v xml:space="preserve">,"IsFavorite":false </v>
      </c>
      <c r="AH215" s="16" t="str">
        <f t="shared" si="80"/>
        <v xml:space="preserve">,"EstimatedValue":0 </v>
      </c>
      <c r="AI215" s="16" t="str">
        <f t="shared" si="81"/>
        <v xml:space="preserve">,"IsMintCondition":false </v>
      </c>
      <c r="AJ215" s="16" t="str">
        <f t="shared" si="82"/>
        <v xml:space="preserve">,"Condition":"UNDEFINED" </v>
      </c>
      <c r="AK215" s="16" t="str">
        <f xml:space="preserve"> IF($D215+$E215&gt;0,  CONCATENATE($AD215,$AE215,$AF215,$AG215,$AH215,$AI215,$AJ215)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5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,"ScottNumber":"2083"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6" spans="1:38" x14ac:dyDescent="0.25">
      <c r="A216" s="17" t="s">
        <v>373</v>
      </c>
      <c r="B216" s="29" t="s">
        <v>156</v>
      </c>
      <c r="C216" s="19"/>
      <c r="D216" s="31"/>
      <c r="E216" s="32">
        <v>2</v>
      </c>
      <c r="F216" s="42"/>
      <c r="G216" s="38"/>
      <c r="H216" s="19" t="s">
        <v>88</v>
      </c>
      <c r="I216" s="29">
        <v>1882</v>
      </c>
      <c r="J216" s="29">
        <v>1984</v>
      </c>
      <c r="K216" s="33"/>
      <c r="L216" s="34">
        <v>0.4</v>
      </c>
      <c r="M216" s="29">
        <v>0.15</v>
      </c>
      <c r="N216" s="28" t="str">
        <f t="shared" si="84"/>
        <v>,{"CollectableType":"HomeCollector.Models.StampBase, HomeCollector, Version=1.0.0.0, Culture=neutral, PublicKeyToken=null"</v>
      </c>
      <c r="O216" s="16" t="str">
        <f t="shared" si="63"/>
        <v xml:space="preserve">,"DisplayName":"Olympics" </v>
      </c>
      <c r="P216" s="16" t="str">
        <f t="shared" si="64"/>
        <v xml:space="preserve">,"Description":"" </v>
      </c>
      <c r="Q216" s="16" t="str">
        <f t="shared" si="65"/>
        <v xml:space="preserve">,"Country":"USA" </v>
      </c>
      <c r="R216" s="16" t="str">
        <f t="shared" si="66"/>
        <v xml:space="preserve">,"IsPostageStamp":true </v>
      </c>
      <c r="S216" s="16" t="str">
        <f t="shared" si="67"/>
        <v xml:space="preserve">,"ScottNumber":"2084" </v>
      </c>
      <c r="T216" s="16" t="str">
        <f t="shared" si="68"/>
        <v xml:space="preserve">,"AlternateId":"" </v>
      </c>
      <c r="U216" s="16" t="str">
        <f t="shared" si="69"/>
        <v>,"IssueYearStart":1984</v>
      </c>
      <c r="V216" s="16" t="str">
        <f t="shared" si="70"/>
        <v>,"IssueYearEnd":0</v>
      </c>
      <c r="W216" s="16" t="str">
        <f t="shared" si="71"/>
        <v xml:space="preserve">,"FirstDayOfIssue":" " </v>
      </c>
      <c r="X216" s="16" t="str">
        <f t="shared" si="62"/>
        <v xml:space="preserve">,"Perforation":"" </v>
      </c>
      <c r="Y216" s="16" t="str">
        <f t="shared" si="72"/>
        <v xml:space="preserve">,"IsWatermarked":false </v>
      </c>
      <c r="Z216" s="16" t="str">
        <f t="shared" si="73"/>
        <v xml:space="preserve">,"CatalogImageCode":"" </v>
      </c>
      <c r="AA216" s="16" t="str">
        <f t="shared" si="74"/>
        <v xml:space="preserve">,"Color":"" </v>
      </c>
      <c r="AB216" s="16" t="str">
        <f t="shared" si="75"/>
        <v xml:space="preserve">,"Denomination":"20" </v>
      </c>
      <c r="AD216" s="16" t="str">
        <f t="shared" si="76"/>
        <v>,"ItemInstances":[</v>
      </c>
      <c r="AE216" s="16" t="str">
        <f t="shared" si="77"/>
        <v>{"CollectableType":"HomeCollector.Models.StampBase, HomeCollector, Version=1.0.0.0, Culture=neutral, PublicKeyToken=null"</v>
      </c>
      <c r="AF216" s="16" t="str">
        <f t="shared" si="78"/>
        <v xml:space="preserve">,"ItemDetails":"" </v>
      </c>
      <c r="AG216" s="16" t="str">
        <f t="shared" si="79"/>
        <v xml:space="preserve">,"IsFavorite":false </v>
      </c>
      <c r="AH216" s="16" t="str">
        <f t="shared" si="80"/>
        <v xml:space="preserve">,"EstimatedValue":0 </v>
      </c>
      <c r="AI216" s="16" t="str">
        <f t="shared" si="81"/>
        <v xml:space="preserve">,"IsMintCondition":false </v>
      </c>
      <c r="AJ216" s="16" t="str">
        <f t="shared" si="82"/>
        <v xml:space="preserve">,"Condition":"UNDEFINED" </v>
      </c>
      <c r="AK216" s="16" t="str">
        <f xml:space="preserve"> IF($D216+$E216&gt;0,  CONCATENATE($AD216,$AE216,$AF216,$AG216,$AH216,$AI216,$AJ216)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6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,"ScottNumber":"2084"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7" spans="1:38" x14ac:dyDescent="0.25">
      <c r="A217" s="34" t="s">
        <v>374</v>
      </c>
      <c r="B217" s="29" t="s">
        <v>156</v>
      </c>
      <c r="C217" s="19"/>
      <c r="D217" s="31"/>
      <c r="E217" s="32">
        <v>2</v>
      </c>
      <c r="F217" s="42"/>
      <c r="G217" s="30"/>
      <c r="H217" s="19" t="s">
        <v>88</v>
      </c>
      <c r="I217" s="19" t="s">
        <v>28</v>
      </c>
      <c r="J217" s="19">
        <v>1984</v>
      </c>
      <c r="K217" s="21"/>
      <c r="L217" s="34">
        <v>0.4</v>
      </c>
      <c r="M217" s="29">
        <v>0.15</v>
      </c>
      <c r="N217" s="28" t="str">
        <f t="shared" si="84"/>
        <v>,{"CollectableType":"HomeCollector.Models.StampBase, HomeCollector, Version=1.0.0.0, Culture=neutral, PublicKeyToken=null"</v>
      </c>
      <c r="O217" s="16" t="str">
        <f t="shared" si="63"/>
        <v xml:space="preserve">,"DisplayName":"Olympics" </v>
      </c>
      <c r="P217" s="16" t="str">
        <f t="shared" si="64"/>
        <v xml:space="preserve">,"Description":"" </v>
      </c>
      <c r="Q217" s="16" t="str">
        <f t="shared" si="65"/>
        <v xml:space="preserve">,"Country":"USA" </v>
      </c>
      <c r="R217" s="16" t="str">
        <f t="shared" si="66"/>
        <v xml:space="preserve">,"IsPostageStamp":true </v>
      </c>
      <c r="S217" s="16" t="str">
        <f t="shared" si="67"/>
        <v xml:space="preserve">,"ScottNumber":"2085" </v>
      </c>
      <c r="T217" s="16" t="str">
        <f t="shared" si="68"/>
        <v xml:space="preserve">,"AlternateId":"" </v>
      </c>
      <c r="U217" s="16" t="str">
        <f t="shared" si="69"/>
        <v>,"IssueYearStart":1984</v>
      </c>
      <c r="V217" s="16" t="str">
        <f t="shared" si="70"/>
        <v>,"IssueYearEnd":0</v>
      </c>
      <c r="W217" s="16" t="str">
        <f t="shared" si="71"/>
        <v xml:space="preserve">,"FirstDayOfIssue":" " </v>
      </c>
      <c r="X217" s="16" t="str">
        <f t="shared" si="62"/>
        <v xml:space="preserve">,"Perforation":"" </v>
      </c>
      <c r="Y217" s="16" t="str">
        <f t="shared" si="72"/>
        <v xml:space="preserve">,"IsWatermarked":false </v>
      </c>
      <c r="Z217" s="16" t="str">
        <f t="shared" si="73"/>
        <v xml:space="preserve">,"CatalogImageCode":"" </v>
      </c>
      <c r="AA217" s="16" t="str">
        <f t="shared" si="74"/>
        <v xml:space="preserve">,"Color":"" </v>
      </c>
      <c r="AB217" s="16" t="str">
        <f t="shared" si="75"/>
        <v xml:space="preserve">,"Denomination":"20" </v>
      </c>
      <c r="AD217" s="16" t="str">
        <f t="shared" si="76"/>
        <v>,"ItemInstances":[</v>
      </c>
      <c r="AE217" s="16" t="str">
        <f t="shared" si="77"/>
        <v>{"CollectableType":"HomeCollector.Models.StampBase, HomeCollector, Version=1.0.0.0, Culture=neutral, PublicKeyToken=null"</v>
      </c>
      <c r="AF217" s="16" t="str">
        <f t="shared" si="78"/>
        <v xml:space="preserve">,"ItemDetails":"" </v>
      </c>
      <c r="AG217" s="16" t="str">
        <f t="shared" si="79"/>
        <v xml:space="preserve">,"IsFavorite":false </v>
      </c>
      <c r="AH217" s="16" t="str">
        <f t="shared" si="80"/>
        <v xml:space="preserve">,"EstimatedValue":0 </v>
      </c>
      <c r="AI217" s="16" t="str">
        <f t="shared" si="81"/>
        <v xml:space="preserve">,"IsMintCondition":false </v>
      </c>
      <c r="AJ217" s="16" t="str">
        <f t="shared" si="82"/>
        <v xml:space="preserve">,"Condition":"UNDEFINED" </v>
      </c>
      <c r="AK217" s="16" t="str">
        <f xml:space="preserve"> IF($D217+$E217&gt;0,  CONCATENATE($AD217,$AE217,$AF217,$AG217,$AH217,$AI217,$AJ217)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7" s="16" t="str">
        <f t="shared" si="83"/>
        <v>,{"CollectableType":"HomeCollector.Models.StampBase, HomeCollector, Version=1.0.0.0, Culture=neutral, PublicKeyToken=null","DisplayName":"Olympics" ,"Description":"" ,"Country":"USA" ,"IsPostageStamp":true ,"ScottNumber":"2085"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18" spans="1:38" x14ac:dyDescent="0.25">
      <c r="A218" s="34" t="s">
        <v>375</v>
      </c>
      <c r="B218" s="29" t="s">
        <v>156</v>
      </c>
      <c r="C218" s="19"/>
      <c r="D218" s="31"/>
      <c r="E218" s="32"/>
      <c r="F218" s="42"/>
      <c r="G218" s="30" t="s">
        <v>81</v>
      </c>
      <c r="H218" s="19" t="s">
        <v>88</v>
      </c>
      <c r="I218" s="19" t="s">
        <v>28</v>
      </c>
      <c r="J218" s="19">
        <v>1984</v>
      </c>
      <c r="K218" s="21"/>
      <c r="L218" s="34">
        <v>2.5</v>
      </c>
      <c r="M218" s="29">
        <v>0.15</v>
      </c>
      <c r="N218" s="28" t="str">
        <f t="shared" si="84"/>
        <v>,{"CollectableType":"HomeCollector.Models.StampBase, HomeCollector, Version=1.0.0.0, Culture=neutral, PublicKeyToken=null"</v>
      </c>
      <c r="O218" s="16" t="str">
        <f t="shared" si="63"/>
        <v xml:space="preserve">,"DisplayName":"Olympics" </v>
      </c>
      <c r="P218" s="16" t="str">
        <f t="shared" si="64"/>
        <v xml:space="preserve">,"Description":"block 4" </v>
      </c>
      <c r="Q218" s="16" t="str">
        <f t="shared" si="65"/>
        <v xml:space="preserve">,"Country":"USA" </v>
      </c>
      <c r="R218" s="16" t="str">
        <f t="shared" si="66"/>
        <v xml:space="preserve">,"IsPostageStamp":true </v>
      </c>
      <c r="S218" s="16" t="str">
        <f t="shared" si="67"/>
        <v xml:space="preserve">,"ScottNumber":"2085a" </v>
      </c>
      <c r="T218" s="16" t="str">
        <f t="shared" si="68"/>
        <v xml:space="preserve">,"AlternateId":"" </v>
      </c>
      <c r="U218" s="16" t="str">
        <f t="shared" si="69"/>
        <v>,"IssueYearStart":1984</v>
      </c>
      <c r="V218" s="16" t="str">
        <f t="shared" si="70"/>
        <v>,"IssueYearEnd":0</v>
      </c>
      <c r="W218" s="16" t="str">
        <f t="shared" si="71"/>
        <v xml:space="preserve">,"FirstDayOfIssue":" " </v>
      </c>
      <c r="X218" s="16" t="str">
        <f t="shared" si="62"/>
        <v xml:space="preserve">,"Perforation":"" </v>
      </c>
      <c r="Y218" s="16" t="str">
        <f t="shared" si="72"/>
        <v xml:space="preserve">,"IsWatermarked":false </v>
      </c>
      <c r="Z218" s="16" t="str">
        <f t="shared" si="73"/>
        <v xml:space="preserve">,"CatalogImageCode":"" </v>
      </c>
      <c r="AA218" s="16" t="str">
        <f t="shared" si="74"/>
        <v xml:space="preserve">,"Color":"" </v>
      </c>
      <c r="AB218" s="16" t="str">
        <f t="shared" si="75"/>
        <v xml:space="preserve">,"Denomination":"20" </v>
      </c>
      <c r="AD218" s="16" t="str">
        <f t="shared" si="76"/>
        <v/>
      </c>
      <c r="AE218" s="16" t="str">
        <f t="shared" si="77"/>
        <v>{"CollectableType":"HomeCollector.Models.StampBase, HomeCollector, Version=1.0.0.0, Culture=neutral, PublicKeyToken=null"</v>
      </c>
      <c r="AF218" s="16" t="str">
        <f t="shared" si="78"/>
        <v xml:space="preserve">,"ItemDetails":"block 4" </v>
      </c>
      <c r="AG218" s="16" t="str">
        <f t="shared" si="79"/>
        <v xml:space="preserve">,"IsFavorite":false </v>
      </c>
      <c r="AH218" s="16" t="str">
        <f t="shared" si="80"/>
        <v xml:space="preserve">,"EstimatedValue":0 </v>
      </c>
      <c r="AI218" s="16" t="str">
        <f t="shared" si="81"/>
        <v xml:space="preserve">,"IsMintCondition":false </v>
      </c>
      <c r="AJ218" s="16" t="str">
        <f t="shared" si="82"/>
        <v xml:space="preserve">,"Condition":"UNDEFINED" </v>
      </c>
      <c r="AK218" s="16" t="str">
        <f xml:space="preserve"> IF($D218+$E218&gt;0,  CONCATENATE($AD218,$AE218,$AF218,$AG218,$AH218,$AI218,$AJ218) &amp; "} ]}","}")</f>
        <v>}</v>
      </c>
      <c r="AL218" s="16" t="str">
        <f t="shared" si="83"/>
        <v>,{"CollectableType":"HomeCollector.Models.StampBase, HomeCollector, Version=1.0.0.0, Culture=neutral, PublicKeyToken=null","DisplayName":"Olympics" ,"Description":"block 4" ,"Country":"USA" ,"IsPostageStamp":true ,"ScottNumber":"2085a" ,"AlternateId":"" ,"IssueYearStart":1984,"IssueYearEnd":0,"FirstDayOfIssue":" " ,"Perforation":"" ,"IsWatermarked":false ,"CatalogImageCode":"" ,"Color":"" ,"Denomination":"20" }</v>
      </c>
    </row>
    <row r="219" spans="1:38" x14ac:dyDescent="0.25">
      <c r="A219" s="34" t="s">
        <v>376</v>
      </c>
      <c r="B219" s="29" t="s">
        <v>156</v>
      </c>
      <c r="C219" s="19"/>
      <c r="D219" s="31"/>
      <c r="E219" s="32">
        <v>2</v>
      </c>
      <c r="F219" s="42"/>
      <c r="G219" s="30"/>
      <c r="H219" s="19" t="s">
        <v>1058</v>
      </c>
      <c r="I219" s="19" t="s">
        <v>28</v>
      </c>
      <c r="J219" s="19">
        <v>1984</v>
      </c>
      <c r="K219" s="21"/>
      <c r="L219" s="34">
        <v>0.38</v>
      </c>
      <c r="M219" s="29">
        <v>0.15</v>
      </c>
      <c r="N219" s="28" t="str">
        <f t="shared" si="84"/>
        <v>,{"CollectableType":"HomeCollector.Models.StampBase, HomeCollector, Version=1.0.0.0, Culture=neutral, PublicKeyToken=null"</v>
      </c>
      <c r="O219" s="16" t="str">
        <f t="shared" si="63"/>
        <v xml:space="preserve">,"DisplayName":"Lousiana W Expo" </v>
      </c>
      <c r="P219" s="16" t="str">
        <f t="shared" si="64"/>
        <v xml:space="preserve">,"Description":"" </v>
      </c>
      <c r="Q219" s="16" t="str">
        <f t="shared" si="65"/>
        <v xml:space="preserve">,"Country":"USA" </v>
      </c>
      <c r="R219" s="16" t="str">
        <f t="shared" si="66"/>
        <v xml:space="preserve">,"IsPostageStamp":true </v>
      </c>
      <c r="S219" s="16" t="str">
        <f t="shared" si="67"/>
        <v xml:space="preserve">,"ScottNumber":"2086" </v>
      </c>
      <c r="T219" s="16" t="str">
        <f t="shared" si="68"/>
        <v xml:space="preserve">,"AlternateId":"" </v>
      </c>
      <c r="U219" s="16" t="str">
        <f t="shared" si="69"/>
        <v>,"IssueYearStart":1984</v>
      </c>
      <c r="V219" s="16" t="str">
        <f t="shared" si="70"/>
        <v>,"IssueYearEnd":0</v>
      </c>
      <c r="W219" s="16" t="str">
        <f t="shared" si="71"/>
        <v xml:space="preserve">,"FirstDayOfIssue":" " </v>
      </c>
      <c r="X219" s="16" t="str">
        <f t="shared" si="62"/>
        <v xml:space="preserve">,"Perforation":"" </v>
      </c>
      <c r="Y219" s="16" t="str">
        <f t="shared" si="72"/>
        <v xml:space="preserve">,"IsWatermarked":false </v>
      </c>
      <c r="Z219" s="16" t="str">
        <f t="shared" si="73"/>
        <v xml:space="preserve">,"CatalogImageCode":"" </v>
      </c>
      <c r="AA219" s="16" t="str">
        <f t="shared" si="74"/>
        <v xml:space="preserve">,"Color":"" </v>
      </c>
      <c r="AB219" s="16" t="str">
        <f t="shared" si="75"/>
        <v xml:space="preserve">,"Denomination":"20" </v>
      </c>
      <c r="AD219" s="16" t="str">
        <f t="shared" si="76"/>
        <v>,"ItemInstances":[</v>
      </c>
      <c r="AE219" s="16" t="str">
        <f t="shared" si="77"/>
        <v>{"CollectableType":"HomeCollector.Models.StampBase, HomeCollector, Version=1.0.0.0, Culture=neutral, PublicKeyToken=null"</v>
      </c>
      <c r="AF219" s="16" t="str">
        <f t="shared" si="78"/>
        <v xml:space="preserve">,"ItemDetails":"" </v>
      </c>
      <c r="AG219" s="16" t="str">
        <f t="shared" si="79"/>
        <v xml:space="preserve">,"IsFavorite":false </v>
      </c>
      <c r="AH219" s="16" t="str">
        <f t="shared" si="80"/>
        <v xml:space="preserve">,"EstimatedValue":0 </v>
      </c>
      <c r="AI219" s="16" t="str">
        <f t="shared" si="81"/>
        <v xml:space="preserve">,"IsMintCondition":false </v>
      </c>
      <c r="AJ219" s="16" t="str">
        <f t="shared" si="82"/>
        <v xml:space="preserve">,"Condition":"UNDEFINED" </v>
      </c>
      <c r="AK219" s="16" t="str">
        <f xml:space="preserve"> IF($D219+$E219&gt;0,  CONCATENATE($AD219,$AE219,$AF219,$AG219,$AH219,$AI219,$AJ219)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19" s="16" t="str">
        <f t="shared" si="83"/>
        <v>,{"CollectableType":"HomeCollector.Models.StampBase, HomeCollector, Version=1.0.0.0, Culture=neutral, PublicKeyToken=null","DisplayName":"Lousiana W Expo" ,"Description":"" ,"Country":"USA" ,"IsPostageStamp":true ,"ScottNumber":"2086"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0" spans="1:38" x14ac:dyDescent="0.25">
      <c r="A220" s="34" t="s">
        <v>377</v>
      </c>
      <c r="B220" s="29" t="s">
        <v>156</v>
      </c>
      <c r="C220" s="19"/>
      <c r="D220" s="31"/>
      <c r="E220" s="32">
        <v>2</v>
      </c>
      <c r="F220" s="42"/>
      <c r="G220" s="30"/>
      <c r="H220" s="19" t="s">
        <v>1059</v>
      </c>
      <c r="I220" s="19" t="s">
        <v>28</v>
      </c>
      <c r="J220" s="19">
        <v>1984</v>
      </c>
      <c r="K220" s="21"/>
      <c r="L220" s="34">
        <v>0.38</v>
      </c>
      <c r="M220" s="29">
        <v>0.15</v>
      </c>
      <c r="N220" s="28" t="str">
        <f t="shared" si="84"/>
        <v>,{"CollectableType":"HomeCollector.Models.StampBase, HomeCollector, Version=1.0.0.0, Culture=neutral, PublicKeyToken=null"</v>
      </c>
      <c r="O220" s="16" t="str">
        <f t="shared" si="63"/>
        <v xml:space="preserve">,"DisplayName":"Health Research" </v>
      </c>
      <c r="P220" s="16" t="str">
        <f t="shared" si="64"/>
        <v xml:space="preserve">,"Description":"" </v>
      </c>
      <c r="Q220" s="16" t="str">
        <f t="shared" si="65"/>
        <v xml:space="preserve">,"Country":"USA" </v>
      </c>
      <c r="R220" s="16" t="str">
        <f t="shared" si="66"/>
        <v xml:space="preserve">,"IsPostageStamp":true </v>
      </c>
      <c r="S220" s="16" t="str">
        <f t="shared" si="67"/>
        <v xml:space="preserve">,"ScottNumber":"2087" </v>
      </c>
      <c r="T220" s="16" t="str">
        <f t="shared" si="68"/>
        <v xml:space="preserve">,"AlternateId":"" </v>
      </c>
      <c r="U220" s="16" t="str">
        <f t="shared" si="69"/>
        <v>,"IssueYearStart":1984</v>
      </c>
      <c r="V220" s="16" t="str">
        <f t="shared" si="70"/>
        <v>,"IssueYearEnd":0</v>
      </c>
      <c r="W220" s="16" t="str">
        <f t="shared" si="71"/>
        <v xml:space="preserve">,"FirstDayOfIssue":" " </v>
      </c>
      <c r="X220" s="16" t="str">
        <f t="shared" si="62"/>
        <v xml:space="preserve">,"Perforation":"" </v>
      </c>
      <c r="Y220" s="16" t="str">
        <f t="shared" si="72"/>
        <v xml:space="preserve">,"IsWatermarked":false </v>
      </c>
      <c r="Z220" s="16" t="str">
        <f t="shared" si="73"/>
        <v xml:space="preserve">,"CatalogImageCode":"" </v>
      </c>
      <c r="AA220" s="16" t="str">
        <f t="shared" si="74"/>
        <v xml:space="preserve">,"Color":"" </v>
      </c>
      <c r="AB220" s="16" t="str">
        <f t="shared" si="75"/>
        <v xml:space="preserve">,"Denomination":"20" </v>
      </c>
      <c r="AD220" s="16" t="str">
        <f t="shared" si="76"/>
        <v>,"ItemInstances":[</v>
      </c>
      <c r="AE220" s="16" t="str">
        <f t="shared" si="77"/>
        <v>{"CollectableType":"HomeCollector.Models.StampBase, HomeCollector, Version=1.0.0.0, Culture=neutral, PublicKeyToken=null"</v>
      </c>
      <c r="AF220" s="16" t="str">
        <f t="shared" si="78"/>
        <v xml:space="preserve">,"ItemDetails":"" </v>
      </c>
      <c r="AG220" s="16" t="str">
        <f t="shared" si="79"/>
        <v xml:space="preserve">,"IsFavorite":false </v>
      </c>
      <c r="AH220" s="16" t="str">
        <f t="shared" si="80"/>
        <v xml:space="preserve">,"EstimatedValue":0 </v>
      </c>
      <c r="AI220" s="16" t="str">
        <f t="shared" si="81"/>
        <v xml:space="preserve">,"IsMintCondition":false </v>
      </c>
      <c r="AJ220" s="16" t="str">
        <f t="shared" si="82"/>
        <v xml:space="preserve">,"Condition":"UNDEFINED" </v>
      </c>
      <c r="AK220" s="16" t="str">
        <f xml:space="preserve"> IF($D220+$E220&gt;0,  CONCATENATE($AD220,$AE220,$AF220,$AG220,$AH220,$AI220,$AJ220)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0" s="16" t="str">
        <f t="shared" si="83"/>
        <v>,{"CollectableType":"HomeCollector.Models.StampBase, HomeCollector, Version=1.0.0.0, Culture=neutral, PublicKeyToken=null","DisplayName":"Health Research" ,"Description":"" ,"Country":"USA" ,"IsPostageStamp":true ,"ScottNumber":"2087"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1" spans="1:38" x14ac:dyDescent="0.25">
      <c r="A221" s="34" t="s">
        <v>378</v>
      </c>
      <c r="B221" s="29" t="s">
        <v>156</v>
      </c>
      <c r="C221" s="19"/>
      <c r="D221" s="31"/>
      <c r="E221" s="32">
        <v>4</v>
      </c>
      <c r="F221" s="42"/>
      <c r="G221" s="30"/>
      <c r="H221" s="19" t="s">
        <v>1060</v>
      </c>
      <c r="I221" s="29">
        <v>1883</v>
      </c>
      <c r="J221" s="29">
        <v>1984</v>
      </c>
      <c r="K221" s="33"/>
      <c r="L221" s="34">
        <v>0.38</v>
      </c>
      <c r="M221" s="29">
        <v>0.15</v>
      </c>
      <c r="N221" s="28" t="str">
        <f t="shared" si="84"/>
        <v>,{"CollectableType":"HomeCollector.Models.StampBase, HomeCollector, Version=1.0.0.0, Culture=neutral, PublicKeyToken=null"</v>
      </c>
      <c r="O221" s="16" t="str">
        <f t="shared" si="63"/>
        <v xml:space="preserve">,"DisplayName":"Fairbanks" </v>
      </c>
      <c r="P221" s="16" t="str">
        <f t="shared" si="64"/>
        <v xml:space="preserve">,"Description":"" </v>
      </c>
      <c r="Q221" s="16" t="str">
        <f t="shared" si="65"/>
        <v xml:space="preserve">,"Country":"USA" </v>
      </c>
      <c r="R221" s="16" t="str">
        <f t="shared" si="66"/>
        <v xml:space="preserve">,"IsPostageStamp":true </v>
      </c>
      <c r="S221" s="16" t="str">
        <f t="shared" si="67"/>
        <v xml:space="preserve">,"ScottNumber":"2088" </v>
      </c>
      <c r="T221" s="16" t="str">
        <f t="shared" si="68"/>
        <v xml:space="preserve">,"AlternateId":"" </v>
      </c>
      <c r="U221" s="16" t="str">
        <f t="shared" si="69"/>
        <v>,"IssueYearStart":1984</v>
      </c>
      <c r="V221" s="16" t="str">
        <f t="shared" si="70"/>
        <v>,"IssueYearEnd":0</v>
      </c>
      <c r="W221" s="16" t="str">
        <f t="shared" si="71"/>
        <v xml:space="preserve">,"FirstDayOfIssue":" " </v>
      </c>
      <c r="X221" s="16" t="str">
        <f t="shared" si="62"/>
        <v xml:space="preserve">,"Perforation":"" </v>
      </c>
      <c r="Y221" s="16" t="str">
        <f t="shared" si="72"/>
        <v xml:space="preserve">,"IsWatermarked":false </v>
      </c>
      <c r="Z221" s="16" t="str">
        <f t="shared" si="73"/>
        <v xml:space="preserve">,"CatalogImageCode":"" </v>
      </c>
      <c r="AA221" s="16" t="str">
        <f t="shared" si="74"/>
        <v xml:space="preserve">,"Color":"" </v>
      </c>
      <c r="AB221" s="16" t="str">
        <f t="shared" si="75"/>
        <v xml:space="preserve">,"Denomination":"20" </v>
      </c>
      <c r="AD221" s="16" t="str">
        <f t="shared" si="76"/>
        <v>,"ItemInstances":[</v>
      </c>
      <c r="AE221" s="16" t="str">
        <f t="shared" si="77"/>
        <v>{"CollectableType":"HomeCollector.Models.StampBase, HomeCollector, Version=1.0.0.0, Culture=neutral, PublicKeyToken=null"</v>
      </c>
      <c r="AF221" s="16" t="str">
        <f t="shared" si="78"/>
        <v xml:space="preserve">,"ItemDetails":"" </v>
      </c>
      <c r="AG221" s="16" t="str">
        <f t="shared" si="79"/>
        <v xml:space="preserve">,"IsFavorite":false </v>
      </c>
      <c r="AH221" s="16" t="str">
        <f t="shared" si="80"/>
        <v xml:space="preserve">,"EstimatedValue":0 </v>
      </c>
      <c r="AI221" s="16" t="str">
        <f t="shared" si="81"/>
        <v xml:space="preserve">,"IsMintCondition":false </v>
      </c>
      <c r="AJ221" s="16" t="str">
        <f t="shared" si="82"/>
        <v xml:space="preserve">,"Condition":"UNDEFINED" </v>
      </c>
      <c r="AK221" s="16" t="str">
        <f xml:space="preserve"> IF($D221+$E221&gt;0,  CONCATENATE($AD221,$AE221,$AF221,$AG221,$AH221,$AI221,$AJ221)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1" s="16" t="str">
        <f t="shared" si="83"/>
        <v>,{"CollectableType":"HomeCollector.Models.StampBase, HomeCollector, Version=1.0.0.0, Culture=neutral, PublicKeyToken=null","DisplayName":"Fairbanks" ,"Description":"" ,"Country":"USA" ,"IsPostageStamp":true ,"ScottNumber":"2088"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2" spans="1:38" x14ac:dyDescent="0.25">
      <c r="A222" s="34" t="s">
        <v>379</v>
      </c>
      <c r="B222" s="29" t="s">
        <v>156</v>
      </c>
      <c r="C222" s="19"/>
      <c r="D222" s="31"/>
      <c r="E222" s="32">
        <v>2</v>
      </c>
      <c r="F222" s="42"/>
      <c r="G222" s="30"/>
      <c r="H222" s="19" t="s">
        <v>1061</v>
      </c>
      <c r="I222" s="29">
        <v>1883</v>
      </c>
      <c r="J222" s="29">
        <v>1984</v>
      </c>
      <c r="K222" s="33"/>
      <c r="L222" s="34">
        <v>0.38</v>
      </c>
      <c r="M222" s="29">
        <v>0.15</v>
      </c>
      <c r="N222" s="28" t="str">
        <f t="shared" si="84"/>
        <v>,{"CollectableType":"HomeCollector.Models.StampBase, HomeCollector, Version=1.0.0.0, Culture=neutral, PublicKeyToken=null"</v>
      </c>
      <c r="O222" s="16" t="str">
        <f t="shared" si="63"/>
        <v xml:space="preserve">,"DisplayName":"Thorpe" </v>
      </c>
      <c r="P222" s="16" t="str">
        <f t="shared" si="64"/>
        <v xml:space="preserve">,"Description":"" </v>
      </c>
      <c r="Q222" s="16" t="str">
        <f t="shared" si="65"/>
        <v xml:space="preserve">,"Country":"USA" </v>
      </c>
      <c r="R222" s="16" t="str">
        <f t="shared" si="66"/>
        <v xml:space="preserve">,"IsPostageStamp":true </v>
      </c>
      <c r="S222" s="16" t="str">
        <f t="shared" si="67"/>
        <v xml:space="preserve">,"ScottNumber":"2089" </v>
      </c>
      <c r="T222" s="16" t="str">
        <f t="shared" si="68"/>
        <v xml:space="preserve">,"AlternateId":"" </v>
      </c>
      <c r="U222" s="16" t="str">
        <f t="shared" si="69"/>
        <v>,"IssueYearStart":1984</v>
      </c>
      <c r="V222" s="16" t="str">
        <f t="shared" si="70"/>
        <v>,"IssueYearEnd":0</v>
      </c>
      <c r="W222" s="16" t="str">
        <f t="shared" si="71"/>
        <v xml:space="preserve">,"FirstDayOfIssue":" " </v>
      </c>
      <c r="X222" s="16" t="str">
        <f t="shared" si="62"/>
        <v xml:space="preserve">,"Perforation":"" </v>
      </c>
      <c r="Y222" s="16" t="str">
        <f t="shared" si="72"/>
        <v xml:space="preserve">,"IsWatermarked":false </v>
      </c>
      <c r="Z222" s="16" t="str">
        <f t="shared" si="73"/>
        <v xml:space="preserve">,"CatalogImageCode":"" </v>
      </c>
      <c r="AA222" s="16" t="str">
        <f t="shared" si="74"/>
        <v xml:space="preserve">,"Color":"" </v>
      </c>
      <c r="AB222" s="16" t="str">
        <f t="shared" si="75"/>
        <v xml:space="preserve">,"Denomination":"20" </v>
      </c>
      <c r="AD222" s="16" t="str">
        <f t="shared" si="76"/>
        <v>,"ItemInstances":[</v>
      </c>
      <c r="AE222" s="16" t="str">
        <f t="shared" si="77"/>
        <v>{"CollectableType":"HomeCollector.Models.StampBase, HomeCollector, Version=1.0.0.0, Culture=neutral, PublicKeyToken=null"</v>
      </c>
      <c r="AF222" s="16" t="str">
        <f t="shared" si="78"/>
        <v xml:space="preserve">,"ItemDetails":"" </v>
      </c>
      <c r="AG222" s="16" t="str">
        <f t="shared" si="79"/>
        <v xml:space="preserve">,"IsFavorite":false </v>
      </c>
      <c r="AH222" s="16" t="str">
        <f t="shared" si="80"/>
        <v xml:space="preserve">,"EstimatedValue":0 </v>
      </c>
      <c r="AI222" s="16" t="str">
        <f t="shared" si="81"/>
        <v xml:space="preserve">,"IsMintCondition":false </v>
      </c>
      <c r="AJ222" s="16" t="str">
        <f t="shared" si="82"/>
        <v xml:space="preserve">,"Condition":"UNDEFINED" </v>
      </c>
      <c r="AK222" s="16" t="str">
        <f xml:space="preserve"> IF($D222+$E222&gt;0,  CONCATENATE($AD222,$AE222,$AF222,$AG222,$AH222,$AI222,$AJ222)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2" s="16" t="str">
        <f t="shared" si="83"/>
        <v>,{"CollectableType":"HomeCollector.Models.StampBase, HomeCollector, Version=1.0.0.0, Culture=neutral, PublicKeyToken=null","DisplayName":"Thorpe" ,"Description":"" ,"Country":"USA" ,"IsPostageStamp":true ,"ScottNumber":"2089"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3" spans="1:38" x14ac:dyDescent="0.25">
      <c r="A223" s="17" t="s">
        <v>380</v>
      </c>
      <c r="B223" s="29" t="s">
        <v>156</v>
      </c>
      <c r="C223" s="19"/>
      <c r="D223" s="28"/>
      <c r="E223" s="30">
        <v>2</v>
      </c>
      <c r="F223" s="42"/>
      <c r="G223" s="38"/>
      <c r="H223" s="19" t="s">
        <v>1062</v>
      </c>
      <c r="I223" s="29">
        <v>1883</v>
      </c>
      <c r="J223" s="29">
        <v>1984</v>
      </c>
      <c r="K223" s="33"/>
      <c r="L223" s="34">
        <v>0.38</v>
      </c>
      <c r="M223" s="29">
        <v>0.15</v>
      </c>
      <c r="N223" s="28" t="str">
        <f t="shared" si="84"/>
        <v>,{"CollectableType":"HomeCollector.Models.StampBase, HomeCollector, Version=1.0.0.0, Culture=neutral, PublicKeyToken=null"</v>
      </c>
      <c r="O223" s="16" t="str">
        <f t="shared" si="63"/>
        <v xml:space="preserve">,"DisplayName":"McCormack" </v>
      </c>
      <c r="P223" s="16" t="str">
        <f t="shared" si="64"/>
        <v xml:space="preserve">,"Description":"" </v>
      </c>
      <c r="Q223" s="16" t="str">
        <f t="shared" si="65"/>
        <v xml:space="preserve">,"Country":"USA" </v>
      </c>
      <c r="R223" s="16" t="str">
        <f t="shared" si="66"/>
        <v xml:space="preserve">,"IsPostageStamp":true </v>
      </c>
      <c r="S223" s="16" t="str">
        <f t="shared" si="67"/>
        <v xml:space="preserve">,"ScottNumber":"2090" </v>
      </c>
      <c r="T223" s="16" t="str">
        <f t="shared" si="68"/>
        <v xml:space="preserve">,"AlternateId":"" </v>
      </c>
      <c r="U223" s="16" t="str">
        <f t="shared" si="69"/>
        <v>,"IssueYearStart":1984</v>
      </c>
      <c r="V223" s="16" t="str">
        <f t="shared" si="70"/>
        <v>,"IssueYearEnd":0</v>
      </c>
      <c r="W223" s="16" t="str">
        <f t="shared" si="71"/>
        <v xml:space="preserve">,"FirstDayOfIssue":" " </v>
      </c>
      <c r="X223" s="16" t="str">
        <f t="shared" si="62"/>
        <v xml:space="preserve">,"Perforation":"" </v>
      </c>
      <c r="Y223" s="16" t="str">
        <f t="shared" si="72"/>
        <v xml:space="preserve">,"IsWatermarked":false </v>
      </c>
      <c r="Z223" s="16" t="str">
        <f t="shared" si="73"/>
        <v xml:space="preserve">,"CatalogImageCode":"" </v>
      </c>
      <c r="AA223" s="16" t="str">
        <f t="shared" si="74"/>
        <v xml:space="preserve">,"Color":"" </v>
      </c>
      <c r="AB223" s="16" t="str">
        <f t="shared" si="75"/>
        <v xml:space="preserve">,"Denomination":"20" </v>
      </c>
      <c r="AD223" s="16" t="str">
        <f t="shared" si="76"/>
        <v>,"ItemInstances":[</v>
      </c>
      <c r="AE223" s="16" t="str">
        <f t="shared" si="77"/>
        <v>{"CollectableType":"HomeCollector.Models.StampBase, HomeCollector, Version=1.0.0.0, Culture=neutral, PublicKeyToken=null"</v>
      </c>
      <c r="AF223" s="16" t="str">
        <f t="shared" si="78"/>
        <v xml:space="preserve">,"ItemDetails":"" </v>
      </c>
      <c r="AG223" s="16" t="str">
        <f t="shared" si="79"/>
        <v xml:space="preserve">,"IsFavorite":false </v>
      </c>
      <c r="AH223" s="16" t="str">
        <f t="shared" si="80"/>
        <v xml:space="preserve">,"EstimatedValue":0 </v>
      </c>
      <c r="AI223" s="16" t="str">
        <f t="shared" si="81"/>
        <v xml:space="preserve">,"IsMintCondition":false </v>
      </c>
      <c r="AJ223" s="16" t="str">
        <f t="shared" si="82"/>
        <v xml:space="preserve">,"Condition":"UNDEFINED" </v>
      </c>
      <c r="AK223" s="16" t="str">
        <f xml:space="preserve"> IF($D223+$E223&gt;0,  CONCATENATE($AD223,$AE223,$AF223,$AG223,$AH223,$AI223,$AJ223)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3" s="16" t="str">
        <f t="shared" si="83"/>
        <v>,{"CollectableType":"HomeCollector.Models.StampBase, HomeCollector, Version=1.0.0.0, Culture=neutral, PublicKeyToken=null","DisplayName":"McCormack" ,"Description":"" ,"Country":"USA" ,"IsPostageStamp":true ,"ScottNumber":"2090"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4" spans="1:38" x14ac:dyDescent="0.25">
      <c r="A224" s="17" t="s">
        <v>381</v>
      </c>
      <c r="B224" s="29" t="s">
        <v>156</v>
      </c>
      <c r="C224" s="19"/>
      <c r="D224" s="28"/>
      <c r="E224" s="30">
        <v>3</v>
      </c>
      <c r="F224" s="42"/>
      <c r="G224" s="38"/>
      <c r="H224" s="19" t="s">
        <v>1063</v>
      </c>
      <c r="I224" s="29">
        <v>1883</v>
      </c>
      <c r="J224" s="29">
        <v>1984</v>
      </c>
      <c r="K224" s="33"/>
      <c r="L224" s="34">
        <v>0.38</v>
      </c>
      <c r="M224" s="29">
        <v>0.15</v>
      </c>
      <c r="N224" s="28" t="str">
        <f t="shared" si="84"/>
        <v>,{"CollectableType":"HomeCollector.Models.StampBase, HomeCollector, Version=1.0.0.0, Culture=neutral, PublicKeyToken=null"</v>
      </c>
      <c r="O224" s="16" t="str">
        <f t="shared" si="63"/>
        <v xml:space="preserve">,"DisplayName":"St Lawr. Seaway" </v>
      </c>
      <c r="P224" s="16" t="str">
        <f t="shared" si="64"/>
        <v xml:space="preserve">,"Description":"" </v>
      </c>
      <c r="Q224" s="16" t="str">
        <f t="shared" si="65"/>
        <v xml:space="preserve">,"Country":"USA" </v>
      </c>
      <c r="R224" s="16" t="str">
        <f t="shared" si="66"/>
        <v xml:space="preserve">,"IsPostageStamp":true </v>
      </c>
      <c r="S224" s="16" t="str">
        <f t="shared" si="67"/>
        <v xml:space="preserve">,"ScottNumber":"2091" </v>
      </c>
      <c r="T224" s="16" t="str">
        <f t="shared" si="68"/>
        <v xml:space="preserve">,"AlternateId":"" </v>
      </c>
      <c r="U224" s="16" t="str">
        <f t="shared" si="69"/>
        <v>,"IssueYearStart":1984</v>
      </c>
      <c r="V224" s="16" t="str">
        <f t="shared" si="70"/>
        <v>,"IssueYearEnd":0</v>
      </c>
      <c r="W224" s="16" t="str">
        <f t="shared" si="71"/>
        <v xml:space="preserve">,"FirstDayOfIssue":" " </v>
      </c>
      <c r="X224" s="16" t="str">
        <f t="shared" si="62"/>
        <v xml:space="preserve">,"Perforation":"" </v>
      </c>
      <c r="Y224" s="16" t="str">
        <f t="shared" si="72"/>
        <v xml:space="preserve">,"IsWatermarked":false </v>
      </c>
      <c r="Z224" s="16" t="str">
        <f t="shared" si="73"/>
        <v xml:space="preserve">,"CatalogImageCode":"" </v>
      </c>
      <c r="AA224" s="16" t="str">
        <f t="shared" si="74"/>
        <v xml:space="preserve">,"Color":"" </v>
      </c>
      <c r="AB224" s="16" t="str">
        <f t="shared" si="75"/>
        <v xml:space="preserve">,"Denomination":"20" </v>
      </c>
      <c r="AD224" s="16" t="str">
        <f t="shared" si="76"/>
        <v>,"ItemInstances":[</v>
      </c>
      <c r="AE224" s="16" t="str">
        <f t="shared" si="77"/>
        <v>{"CollectableType":"HomeCollector.Models.StampBase, HomeCollector, Version=1.0.0.0, Culture=neutral, PublicKeyToken=null"</v>
      </c>
      <c r="AF224" s="16" t="str">
        <f t="shared" si="78"/>
        <v xml:space="preserve">,"ItemDetails":"" </v>
      </c>
      <c r="AG224" s="16" t="str">
        <f t="shared" si="79"/>
        <v xml:space="preserve">,"IsFavorite":false </v>
      </c>
      <c r="AH224" s="16" t="str">
        <f t="shared" si="80"/>
        <v xml:space="preserve">,"EstimatedValue":0 </v>
      </c>
      <c r="AI224" s="16" t="str">
        <f t="shared" si="81"/>
        <v xml:space="preserve">,"IsMintCondition":false </v>
      </c>
      <c r="AJ224" s="16" t="str">
        <f t="shared" si="82"/>
        <v xml:space="preserve">,"Condition":"UNDEFINED" </v>
      </c>
      <c r="AK224" s="16" t="str">
        <f xml:space="preserve"> IF($D224+$E224&gt;0,  CONCATENATE($AD224,$AE224,$AF224,$AG224,$AH224,$AI224,$AJ224)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4" s="16" t="str">
        <f t="shared" si="83"/>
        <v>,{"CollectableType":"HomeCollector.Models.StampBase, HomeCollector, Version=1.0.0.0, Culture=neutral, PublicKeyToken=null","DisplayName":"St Lawr. Seaway" ,"Description":"" ,"Country":"USA" ,"IsPostageStamp":true ,"ScottNumber":"2091"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5" spans="1:38" x14ac:dyDescent="0.25">
      <c r="A225" s="34" t="s">
        <v>382</v>
      </c>
      <c r="B225" s="29" t="s">
        <v>156</v>
      </c>
      <c r="C225" s="19"/>
      <c r="D225" s="31"/>
      <c r="E225" s="32">
        <v>10</v>
      </c>
      <c r="F225" s="42"/>
      <c r="G225" s="30"/>
      <c r="H225" s="19" t="s">
        <v>1064</v>
      </c>
      <c r="I225" s="29">
        <v>1887</v>
      </c>
      <c r="J225" s="29">
        <v>1984</v>
      </c>
      <c r="K225" s="33"/>
      <c r="L225" s="34">
        <v>0.38</v>
      </c>
      <c r="M225" s="29">
        <v>0.15</v>
      </c>
      <c r="N225" s="28" t="str">
        <f t="shared" si="84"/>
        <v>,{"CollectableType":"HomeCollector.Models.StampBase, HomeCollector, Version=1.0.0.0, Culture=neutral, PublicKeyToken=null"</v>
      </c>
      <c r="O225" s="16" t="str">
        <f t="shared" si="63"/>
        <v xml:space="preserve">,"DisplayName":"Wetlands" </v>
      </c>
      <c r="P225" s="16" t="str">
        <f t="shared" si="64"/>
        <v xml:space="preserve">,"Description":"" </v>
      </c>
      <c r="Q225" s="16" t="str">
        <f t="shared" si="65"/>
        <v xml:space="preserve">,"Country":"USA" </v>
      </c>
      <c r="R225" s="16" t="str">
        <f t="shared" si="66"/>
        <v xml:space="preserve">,"IsPostageStamp":true </v>
      </c>
      <c r="S225" s="16" t="str">
        <f t="shared" si="67"/>
        <v xml:space="preserve">,"ScottNumber":"2092" </v>
      </c>
      <c r="T225" s="16" t="str">
        <f t="shared" si="68"/>
        <v xml:space="preserve">,"AlternateId":"" </v>
      </c>
      <c r="U225" s="16" t="str">
        <f t="shared" si="69"/>
        <v>,"IssueYearStart":1984</v>
      </c>
      <c r="V225" s="16" t="str">
        <f t="shared" si="70"/>
        <v>,"IssueYearEnd":0</v>
      </c>
      <c r="W225" s="16" t="str">
        <f t="shared" si="71"/>
        <v xml:space="preserve">,"FirstDayOfIssue":" " </v>
      </c>
      <c r="X225" s="16" t="str">
        <f t="shared" si="62"/>
        <v xml:space="preserve">,"Perforation":"" </v>
      </c>
      <c r="Y225" s="16" t="str">
        <f t="shared" si="72"/>
        <v xml:space="preserve">,"IsWatermarked":false </v>
      </c>
      <c r="Z225" s="16" t="str">
        <f t="shared" si="73"/>
        <v xml:space="preserve">,"CatalogImageCode":"" </v>
      </c>
      <c r="AA225" s="16" t="str">
        <f t="shared" si="74"/>
        <v xml:space="preserve">,"Color":"" </v>
      </c>
      <c r="AB225" s="16" t="str">
        <f t="shared" si="75"/>
        <v xml:space="preserve">,"Denomination":"20" </v>
      </c>
      <c r="AD225" s="16" t="str">
        <f t="shared" si="76"/>
        <v>,"ItemInstances":[</v>
      </c>
      <c r="AE225" s="16" t="str">
        <f t="shared" si="77"/>
        <v>{"CollectableType":"HomeCollector.Models.StampBase, HomeCollector, Version=1.0.0.0, Culture=neutral, PublicKeyToken=null"</v>
      </c>
      <c r="AF225" s="16" t="str">
        <f t="shared" si="78"/>
        <v xml:space="preserve">,"ItemDetails":"" </v>
      </c>
      <c r="AG225" s="16" t="str">
        <f t="shared" si="79"/>
        <v xml:space="preserve">,"IsFavorite":false </v>
      </c>
      <c r="AH225" s="16" t="str">
        <f t="shared" si="80"/>
        <v xml:space="preserve">,"EstimatedValue":0 </v>
      </c>
      <c r="AI225" s="16" t="str">
        <f t="shared" si="81"/>
        <v xml:space="preserve">,"IsMintCondition":false </v>
      </c>
      <c r="AJ225" s="16" t="str">
        <f t="shared" si="82"/>
        <v xml:space="preserve">,"Condition":"UNDEFINED" </v>
      </c>
      <c r="AK225" s="16" t="str">
        <f xml:space="preserve"> IF($D225+$E225&gt;0,  CONCATENATE($AD225,$AE225,$AF225,$AG225,$AH225,$AI225,$AJ225)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5" s="16" t="str">
        <f t="shared" si="83"/>
        <v>,{"CollectableType":"HomeCollector.Models.StampBase, HomeCollector, Version=1.0.0.0, Culture=neutral, PublicKeyToken=null","DisplayName":"Wetlands" ,"Description":"" ,"Country":"USA" ,"IsPostageStamp":true ,"ScottNumber":"2092"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6" spans="1:38" x14ac:dyDescent="0.25">
      <c r="A226" s="34" t="s">
        <v>383</v>
      </c>
      <c r="B226" s="29" t="s">
        <v>156</v>
      </c>
      <c r="C226" s="19"/>
      <c r="D226" s="31"/>
      <c r="E226" s="32">
        <v>4</v>
      </c>
      <c r="F226" s="42"/>
      <c r="G226" s="30"/>
      <c r="H226" s="19" t="s">
        <v>1065</v>
      </c>
      <c r="I226" s="29">
        <v>1887</v>
      </c>
      <c r="J226" s="29">
        <v>1984</v>
      </c>
      <c r="K226" s="33"/>
      <c r="L226" s="34">
        <v>0.38</v>
      </c>
      <c r="M226" s="29">
        <v>0.15</v>
      </c>
      <c r="N226" s="28" t="str">
        <f t="shared" si="84"/>
        <v>,{"CollectableType":"HomeCollector.Models.StampBase, HomeCollector, Version=1.0.0.0, Culture=neutral, PublicKeyToken=null"</v>
      </c>
      <c r="O226" s="16" t="str">
        <f t="shared" si="63"/>
        <v xml:space="preserve">,"DisplayName":"Roanoke" </v>
      </c>
      <c r="P226" s="16" t="str">
        <f t="shared" si="64"/>
        <v xml:space="preserve">,"Description":"" </v>
      </c>
      <c r="Q226" s="16" t="str">
        <f t="shared" si="65"/>
        <v xml:space="preserve">,"Country":"USA" </v>
      </c>
      <c r="R226" s="16" t="str">
        <f t="shared" si="66"/>
        <v xml:space="preserve">,"IsPostageStamp":true </v>
      </c>
      <c r="S226" s="16" t="str">
        <f t="shared" si="67"/>
        <v xml:space="preserve">,"ScottNumber":"2093" </v>
      </c>
      <c r="T226" s="16" t="str">
        <f t="shared" si="68"/>
        <v xml:space="preserve">,"AlternateId":"" </v>
      </c>
      <c r="U226" s="16" t="str">
        <f t="shared" si="69"/>
        <v>,"IssueYearStart":1984</v>
      </c>
      <c r="V226" s="16" t="str">
        <f t="shared" si="70"/>
        <v>,"IssueYearEnd":0</v>
      </c>
      <c r="W226" s="16" t="str">
        <f t="shared" si="71"/>
        <v xml:space="preserve">,"FirstDayOfIssue":" " </v>
      </c>
      <c r="X226" s="16" t="str">
        <f t="shared" si="62"/>
        <v xml:space="preserve">,"Perforation":"" </v>
      </c>
      <c r="Y226" s="16" t="str">
        <f t="shared" si="72"/>
        <v xml:space="preserve">,"IsWatermarked":false </v>
      </c>
      <c r="Z226" s="16" t="str">
        <f t="shared" si="73"/>
        <v xml:space="preserve">,"CatalogImageCode":"" </v>
      </c>
      <c r="AA226" s="16" t="str">
        <f t="shared" si="74"/>
        <v xml:space="preserve">,"Color":"" </v>
      </c>
      <c r="AB226" s="16" t="str">
        <f t="shared" si="75"/>
        <v xml:space="preserve">,"Denomination":"20" </v>
      </c>
      <c r="AD226" s="16" t="str">
        <f t="shared" si="76"/>
        <v>,"ItemInstances":[</v>
      </c>
      <c r="AE226" s="16" t="str">
        <f t="shared" si="77"/>
        <v>{"CollectableType":"HomeCollector.Models.StampBase, HomeCollector, Version=1.0.0.0, Culture=neutral, PublicKeyToken=null"</v>
      </c>
      <c r="AF226" s="16" t="str">
        <f t="shared" si="78"/>
        <v xml:space="preserve">,"ItemDetails":"" </v>
      </c>
      <c r="AG226" s="16" t="str">
        <f t="shared" si="79"/>
        <v xml:space="preserve">,"IsFavorite":false </v>
      </c>
      <c r="AH226" s="16" t="str">
        <f t="shared" si="80"/>
        <v xml:space="preserve">,"EstimatedValue":0 </v>
      </c>
      <c r="AI226" s="16" t="str">
        <f t="shared" si="81"/>
        <v xml:space="preserve">,"IsMintCondition":false </v>
      </c>
      <c r="AJ226" s="16" t="str">
        <f t="shared" si="82"/>
        <v xml:space="preserve">,"Condition":"UNDEFINED" </v>
      </c>
      <c r="AK226" s="16" t="str">
        <f xml:space="preserve"> IF($D226+$E226&gt;0,  CONCATENATE($AD226,$AE226,$AF226,$AG226,$AH226,$AI226,$AJ226)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6" s="16" t="str">
        <f t="shared" si="83"/>
        <v>,{"CollectableType":"HomeCollector.Models.StampBase, HomeCollector, Version=1.0.0.0, Culture=neutral, PublicKeyToken=null","DisplayName":"Roanoke" ,"Description":"" ,"Country":"USA" ,"IsPostageStamp":true ,"ScottNumber":"2093"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7" spans="1:38" x14ac:dyDescent="0.25">
      <c r="A227" s="34" t="s">
        <v>384</v>
      </c>
      <c r="B227" s="29" t="s">
        <v>156</v>
      </c>
      <c r="C227" s="19"/>
      <c r="D227" s="31"/>
      <c r="E227" s="32">
        <v>6</v>
      </c>
      <c r="F227" s="42"/>
      <c r="G227" s="30"/>
      <c r="H227" s="19" t="s">
        <v>1066</v>
      </c>
      <c r="I227" s="29">
        <v>1887</v>
      </c>
      <c r="J227" s="29">
        <v>1984</v>
      </c>
      <c r="K227" s="33"/>
      <c r="L227" s="34">
        <v>0.38</v>
      </c>
      <c r="M227" s="29">
        <v>0.15</v>
      </c>
      <c r="N227" s="28" t="str">
        <f t="shared" si="84"/>
        <v>,{"CollectableType":"HomeCollector.Models.StampBase, HomeCollector, Version=1.0.0.0, Culture=neutral, PublicKeyToken=null"</v>
      </c>
      <c r="O227" s="16" t="str">
        <f t="shared" si="63"/>
        <v xml:space="preserve">,"DisplayName":"Melville" </v>
      </c>
      <c r="P227" s="16" t="str">
        <f t="shared" si="64"/>
        <v xml:space="preserve">,"Description":"" </v>
      </c>
      <c r="Q227" s="16" t="str">
        <f t="shared" si="65"/>
        <v xml:space="preserve">,"Country":"USA" </v>
      </c>
      <c r="R227" s="16" t="str">
        <f t="shared" si="66"/>
        <v xml:space="preserve">,"IsPostageStamp":true </v>
      </c>
      <c r="S227" s="16" t="str">
        <f t="shared" si="67"/>
        <v xml:space="preserve">,"ScottNumber":"2094" </v>
      </c>
      <c r="T227" s="16" t="str">
        <f t="shared" si="68"/>
        <v xml:space="preserve">,"AlternateId":"" </v>
      </c>
      <c r="U227" s="16" t="str">
        <f t="shared" si="69"/>
        <v>,"IssueYearStart":1984</v>
      </c>
      <c r="V227" s="16" t="str">
        <f t="shared" si="70"/>
        <v>,"IssueYearEnd":0</v>
      </c>
      <c r="W227" s="16" t="str">
        <f t="shared" si="71"/>
        <v xml:space="preserve">,"FirstDayOfIssue":" " </v>
      </c>
      <c r="X227" s="16" t="str">
        <f t="shared" si="62"/>
        <v xml:space="preserve">,"Perforation":"" </v>
      </c>
      <c r="Y227" s="16" t="str">
        <f t="shared" si="72"/>
        <v xml:space="preserve">,"IsWatermarked":false </v>
      </c>
      <c r="Z227" s="16" t="str">
        <f t="shared" si="73"/>
        <v xml:space="preserve">,"CatalogImageCode":"" </v>
      </c>
      <c r="AA227" s="16" t="str">
        <f t="shared" si="74"/>
        <v xml:space="preserve">,"Color":"" </v>
      </c>
      <c r="AB227" s="16" t="str">
        <f t="shared" si="75"/>
        <v xml:space="preserve">,"Denomination":"20" </v>
      </c>
      <c r="AD227" s="16" t="str">
        <f t="shared" si="76"/>
        <v>,"ItemInstances":[</v>
      </c>
      <c r="AE227" s="16" t="str">
        <f t="shared" si="77"/>
        <v>{"CollectableType":"HomeCollector.Models.StampBase, HomeCollector, Version=1.0.0.0, Culture=neutral, PublicKeyToken=null"</v>
      </c>
      <c r="AF227" s="16" t="str">
        <f t="shared" si="78"/>
        <v xml:space="preserve">,"ItemDetails":"" </v>
      </c>
      <c r="AG227" s="16" t="str">
        <f t="shared" si="79"/>
        <v xml:space="preserve">,"IsFavorite":false </v>
      </c>
      <c r="AH227" s="16" t="str">
        <f t="shared" si="80"/>
        <v xml:space="preserve">,"EstimatedValue":0 </v>
      </c>
      <c r="AI227" s="16" t="str">
        <f t="shared" si="81"/>
        <v xml:space="preserve">,"IsMintCondition":false </v>
      </c>
      <c r="AJ227" s="16" t="str">
        <f t="shared" si="82"/>
        <v xml:space="preserve">,"Condition":"UNDEFINED" </v>
      </c>
      <c r="AK227" s="16" t="str">
        <f xml:space="preserve"> IF($D227+$E227&gt;0,  CONCATENATE($AD227,$AE227,$AF227,$AG227,$AH227,$AI227,$AJ227)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7" s="16" t="str">
        <f t="shared" si="83"/>
        <v>,{"CollectableType":"HomeCollector.Models.StampBase, HomeCollector, Version=1.0.0.0, Culture=neutral, PublicKeyToken=null","DisplayName":"Melville" ,"Description":"" ,"Country":"USA" ,"IsPostageStamp":true ,"ScottNumber":"2094"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8" spans="1:38" x14ac:dyDescent="0.25">
      <c r="A228" s="34" t="s">
        <v>385</v>
      </c>
      <c r="B228" s="29" t="s">
        <v>156</v>
      </c>
      <c r="C228" s="19"/>
      <c r="D228" s="31"/>
      <c r="E228" s="32">
        <v>2</v>
      </c>
      <c r="F228" s="42"/>
      <c r="G228" s="30"/>
      <c r="H228" s="19" t="s">
        <v>1067</v>
      </c>
      <c r="I228" s="29">
        <v>1888</v>
      </c>
      <c r="J228" s="29">
        <v>1984</v>
      </c>
      <c r="K228" s="33"/>
      <c r="L228" s="34">
        <v>0.38</v>
      </c>
      <c r="M228" s="29">
        <v>0.15</v>
      </c>
      <c r="N228" s="28" t="str">
        <f t="shared" si="84"/>
        <v>,{"CollectableType":"HomeCollector.Models.StampBase, HomeCollector, Version=1.0.0.0, Culture=neutral, PublicKeyToken=null"</v>
      </c>
      <c r="O228" s="16" t="str">
        <f t="shared" si="63"/>
        <v xml:space="preserve">,"DisplayName":"Moses" </v>
      </c>
      <c r="P228" s="16" t="str">
        <f t="shared" si="64"/>
        <v xml:space="preserve">,"Description":"" </v>
      </c>
      <c r="Q228" s="16" t="str">
        <f t="shared" si="65"/>
        <v xml:space="preserve">,"Country":"USA" </v>
      </c>
      <c r="R228" s="16" t="str">
        <f t="shared" si="66"/>
        <v xml:space="preserve">,"IsPostageStamp":true </v>
      </c>
      <c r="S228" s="16" t="str">
        <f t="shared" si="67"/>
        <v xml:space="preserve">,"ScottNumber":"2095" </v>
      </c>
      <c r="T228" s="16" t="str">
        <f t="shared" si="68"/>
        <v xml:space="preserve">,"AlternateId":"" </v>
      </c>
      <c r="U228" s="16" t="str">
        <f t="shared" si="69"/>
        <v>,"IssueYearStart":1984</v>
      </c>
      <c r="V228" s="16" t="str">
        <f t="shared" si="70"/>
        <v>,"IssueYearEnd":0</v>
      </c>
      <c r="W228" s="16" t="str">
        <f t="shared" si="71"/>
        <v xml:space="preserve">,"FirstDayOfIssue":" " </v>
      </c>
      <c r="X228" s="16" t="str">
        <f t="shared" si="62"/>
        <v xml:space="preserve">,"Perforation":"" </v>
      </c>
      <c r="Y228" s="16" t="str">
        <f t="shared" si="72"/>
        <v xml:space="preserve">,"IsWatermarked":false </v>
      </c>
      <c r="Z228" s="16" t="str">
        <f t="shared" si="73"/>
        <v xml:space="preserve">,"CatalogImageCode":"" </v>
      </c>
      <c r="AA228" s="16" t="str">
        <f t="shared" si="74"/>
        <v xml:space="preserve">,"Color":"" </v>
      </c>
      <c r="AB228" s="16" t="str">
        <f t="shared" si="75"/>
        <v xml:space="preserve">,"Denomination":"20" </v>
      </c>
      <c r="AD228" s="16" t="str">
        <f t="shared" si="76"/>
        <v>,"ItemInstances":[</v>
      </c>
      <c r="AE228" s="16" t="str">
        <f t="shared" si="77"/>
        <v>{"CollectableType":"HomeCollector.Models.StampBase, HomeCollector, Version=1.0.0.0, Culture=neutral, PublicKeyToken=null"</v>
      </c>
      <c r="AF228" s="16" t="str">
        <f t="shared" si="78"/>
        <v xml:space="preserve">,"ItemDetails":"" </v>
      </c>
      <c r="AG228" s="16" t="str">
        <f t="shared" si="79"/>
        <v xml:space="preserve">,"IsFavorite":false </v>
      </c>
      <c r="AH228" s="16" t="str">
        <f t="shared" si="80"/>
        <v xml:space="preserve">,"EstimatedValue":0 </v>
      </c>
      <c r="AI228" s="16" t="str">
        <f t="shared" si="81"/>
        <v xml:space="preserve">,"IsMintCondition":false </v>
      </c>
      <c r="AJ228" s="16" t="str">
        <f t="shared" si="82"/>
        <v xml:space="preserve">,"Condition":"UNDEFINED" </v>
      </c>
      <c r="AK228" s="16" t="str">
        <f xml:space="preserve"> IF($D228+$E228&gt;0,  CONCATENATE($AD228,$AE228,$AF228,$AG228,$AH228,$AI228,$AJ228)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8" s="16" t="str">
        <f t="shared" si="83"/>
        <v>,{"CollectableType":"HomeCollector.Models.StampBase, HomeCollector, Version=1.0.0.0, Culture=neutral, PublicKeyToken=null","DisplayName":"Moses" ,"Description":"" ,"Country":"USA" ,"IsPostageStamp":true ,"ScottNumber":"2095"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29" spans="1:38" x14ac:dyDescent="0.25">
      <c r="A229" s="34" t="s">
        <v>386</v>
      </c>
      <c r="B229" s="29" t="s">
        <v>156</v>
      </c>
      <c r="C229" s="19"/>
      <c r="D229" s="31"/>
      <c r="E229" s="32">
        <v>2</v>
      </c>
      <c r="F229" s="42"/>
      <c r="G229" s="30"/>
      <c r="H229" s="19" t="s">
        <v>1068</v>
      </c>
      <c r="I229" s="29">
        <v>1888</v>
      </c>
      <c r="J229" s="29">
        <v>1984</v>
      </c>
      <c r="K229" s="33"/>
      <c r="L229" s="34">
        <v>0.38</v>
      </c>
      <c r="M229" s="29">
        <v>0.15</v>
      </c>
      <c r="N229" s="28" t="str">
        <f t="shared" si="84"/>
        <v>,{"CollectableType":"HomeCollector.Models.StampBase, HomeCollector, Version=1.0.0.0, Culture=neutral, PublicKeyToken=null"</v>
      </c>
      <c r="O229" s="16" t="str">
        <f t="shared" si="63"/>
        <v xml:space="preserve">,"DisplayName":"Smokey Bear" </v>
      </c>
      <c r="P229" s="16" t="str">
        <f t="shared" si="64"/>
        <v xml:space="preserve">,"Description":"" </v>
      </c>
      <c r="Q229" s="16" t="str">
        <f t="shared" si="65"/>
        <v xml:space="preserve">,"Country":"USA" </v>
      </c>
      <c r="R229" s="16" t="str">
        <f t="shared" si="66"/>
        <v xml:space="preserve">,"IsPostageStamp":true </v>
      </c>
      <c r="S229" s="16" t="str">
        <f t="shared" si="67"/>
        <v xml:space="preserve">,"ScottNumber":"2096" </v>
      </c>
      <c r="T229" s="16" t="str">
        <f t="shared" si="68"/>
        <v xml:space="preserve">,"AlternateId":"" </v>
      </c>
      <c r="U229" s="16" t="str">
        <f t="shared" si="69"/>
        <v>,"IssueYearStart":1984</v>
      </c>
      <c r="V229" s="16" t="str">
        <f t="shared" si="70"/>
        <v>,"IssueYearEnd":0</v>
      </c>
      <c r="W229" s="16" t="str">
        <f t="shared" si="71"/>
        <v xml:space="preserve">,"FirstDayOfIssue":" " </v>
      </c>
      <c r="X229" s="16" t="str">
        <f t="shared" si="62"/>
        <v xml:space="preserve">,"Perforation":"" </v>
      </c>
      <c r="Y229" s="16" t="str">
        <f t="shared" si="72"/>
        <v xml:space="preserve">,"IsWatermarked":false </v>
      </c>
      <c r="Z229" s="16" t="str">
        <f t="shared" si="73"/>
        <v xml:space="preserve">,"CatalogImageCode":"" </v>
      </c>
      <c r="AA229" s="16" t="str">
        <f t="shared" si="74"/>
        <v xml:space="preserve">,"Color":"" </v>
      </c>
      <c r="AB229" s="16" t="str">
        <f t="shared" si="75"/>
        <v xml:space="preserve">,"Denomination":"20" </v>
      </c>
      <c r="AD229" s="16" t="str">
        <f t="shared" si="76"/>
        <v>,"ItemInstances":[</v>
      </c>
      <c r="AE229" s="16" t="str">
        <f t="shared" si="77"/>
        <v>{"CollectableType":"HomeCollector.Models.StampBase, HomeCollector, Version=1.0.0.0, Culture=neutral, PublicKeyToken=null"</v>
      </c>
      <c r="AF229" s="16" t="str">
        <f t="shared" si="78"/>
        <v xml:space="preserve">,"ItemDetails":"" </v>
      </c>
      <c r="AG229" s="16" t="str">
        <f t="shared" si="79"/>
        <v xml:space="preserve">,"IsFavorite":false </v>
      </c>
      <c r="AH229" s="16" t="str">
        <f t="shared" si="80"/>
        <v xml:space="preserve">,"EstimatedValue":0 </v>
      </c>
      <c r="AI229" s="16" t="str">
        <f t="shared" si="81"/>
        <v xml:space="preserve">,"IsMintCondition":false </v>
      </c>
      <c r="AJ229" s="16" t="str">
        <f t="shared" si="82"/>
        <v xml:space="preserve">,"Condition":"UNDEFINED" </v>
      </c>
      <c r="AK229" s="16" t="str">
        <f xml:space="preserve"> IF($D229+$E229&gt;0,  CONCATENATE($AD229,$AE229,$AF229,$AG229,$AH229,$AI229,$AJ229)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29" s="16" t="str">
        <f t="shared" si="83"/>
        <v>,{"CollectableType":"HomeCollector.Models.StampBase, HomeCollector, Version=1.0.0.0, Culture=neutral, PublicKeyToken=null","DisplayName":"Smokey Bear" ,"Description":"" ,"Country":"USA" ,"IsPostageStamp":true ,"ScottNumber":"2096"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0" spans="1:38" x14ac:dyDescent="0.25">
      <c r="A230" s="34" t="s">
        <v>387</v>
      </c>
      <c r="B230" s="29" t="s">
        <v>156</v>
      </c>
      <c r="C230" s="19"/>
      <c r="D230" s="31"/>
      <c r="E230" s="32">
        <v>2</v>
      </c>
      <c r="F230" s="42"/>
      <c r="G230" s="30"/>
      <c r="H230" s="19" t="s">
        <v>1069</v>
      </c>
      <c r="I230" s="29">
        <v>1888</v>
      </c>
      <c r="J230" s="29">
        <v>1984</v>
      </c>
      <c r="K230" s="33"/>
      <c r="L230" s="34">
        <v>0.45</v>
      </c>
      <c r="M230" s="29">
        <v>0.15</v>
      </c>
      <c r="N230" s="28" t="str">
        <f t="shared" si="84"/>
        <v>,{"CollectableType":"HomeCollector.Models.StampBase, HomeCollector, Version=1.0.0.0, Culture=neutral, PublicKeyToken=null"</v>
      </c>
      <c r="O230" s="16" t="str">
        <f t="shared" si="63"/>
        <v xml:space="preserve">,"DisplayName":"Clemente" </v>
      </c>
      <c r="P230" s="16" t="str">
        <f t="shared" si="64"/>
        <v xml:space="preserve">,"Description":"" </v>
      </c>
      <c r="Q230" s="16" t="str">
        <f t="shared" si="65"/>
        <v xml:space="preserve">,"Country":"USA" </v>
      </c>
      <c r="R230" s="16" t="str">
        <f t="shared" si="66"/>
        <v xml:space="preserve">,"IsPostageStamp":true </v>
      </c>
      <c r="S230" s="16" t="str">
        <f t="shared" si="67"/>
        <v xml:space="preserve">,"ScottNumber":"2097" </v>
      </c>
      <c r="T230" s="16" t="str">
        <f t="shared" si="68"/>
        <v xml:space="preserve">,"AlternateId":"" </v>
      </c>
      <c r="U230" s="16" t="str">
        <f t="shared" si="69"/>
        <v>,"IssueYearStart":1984</v>
      </c>
      <c r="V230" s="16" t="str">
        <f t="shared" si="70"/>
        <v>,"IssueYearEnd":0</v>
      </c>
      <c r="W230" s="16" t="str">
        <f t="shared" si="71"/>
        <v xml:space="preserve">,"FirstDayOfIssue":" " </v>
      </c>
      <c r="X230" s="16" t="str">
        <f t="shared" si="62"/>
        <v xml:space="preserve">,"Perforation":"" </v>
      </c>
      <c r="Y230" s="16" t="str">
        <f t="shared" si="72"/>
        <v xml:space="preserve">,"IsWatermarked":false </v>
      </c>
      <c r="Z230" s="16" t="str">
        <f t="shared" si="73"/>
        <v xml:space="preserve">,"CatalogImageCode":"" </v>
      </c>
      <c r="AA230" s="16" t="str">
        <f t="shared" si="74"/>
        <v xml:space="preserve">,"Color":"" </v>
      </c>
      <c r="AB230" s="16" t="str">
        <f t="shared" si="75"/>
        <v xml:space="preserve">,"Denomination":"20" </v>
      </c>
      <c r="AD230" s="16" t="str">
        <f t="shared" si="76"/>
        <v>,"ItemInstances":[</v>
      </c>
      <c r="AE230" s="16" t="str">
        <f t="shared" si="77"/>
        <v>{"CollectableType":"HomeCollector.Models.StampBase, HomeCollector, Version=1.0.0.0, Culture=neutral, PublicKeyToken=null"</v>
      </c>
      <c r="AF230" s="16" t="str">
        <f t="shared" si="78"/>
        <v xml:space="preserve">,"ItemDetails":"" </v>
      </c>
      <c r="AG230" s="16" t="str">
        <f t="shared" si="79"/>
        <v xml:space="preserve">,"IsFavorite":false </v>
      </c>
      <c r="AH230" s="16" t="str">
        <f t="shared" si="80"/>
        <v xml:space="preserve">,"EstimatedValue":0 </v>
      </c>
      <c r="AI230" s="16" t="str">
        <f t="shared" si="81"/>
        <v xml:space="preserve">,"IsMintCondition":false </v>
      </c>
      <c r="AJ230" s="16" t="str">
        <f t="shared" si="82"/>
        <v xml:space="preserve">,"Condition":"UNDEFINED" </v>
      </c>
      <c r="AK230" s="16" t="str">
        <f xml:space="preserve"> IF($D230+$E230&gt;0,  CONCATENATE($AD230,$AE230,$AF230,$AG230,$AH230,$AI230,$AJ230)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0" s="16" t="str">
        <f t="shared" si="83"/>
        <v>,{"CollectableType":"HomeCollector.Models.StampBase, HomeCollector, Version=1.0.0.0, Culture=neutral, PublicKeyToken=null","DisplayName":"Clemente" ,"Description":"" ,"Country":"USA" ,"IsPostageStamp":true ,"ScottNumber":"2097"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1" spans="1:38" x14ac:dyDescent="0.25">
      <c r="A231" s="34" t="s">
        <v>388</v>
      </c>
      <c r="B231" s="29" t="s">
        <v>156</v>
      </c>
      <c r="C231" s="19"/>
      <c r="D231" s="31"/>
      <c r="E231" s="32">
        <v>2</v>
      </c>
      <c r="F231" s="42"/>
      <c r="G231" s="30"/>
      <c r="H231" s="19" t="s">
        <v>1070</v>
      </c>
      <c r="I231" s="29">
        <v>1888</v>
      </c>
      <c r="J231" s="29">
        <v>1984</v>
      </c>
      <c r="K231" s="33"/>
      <c r="L231" s="34">
        <v>0.38</v>
      </c>
      <c r="M231" s="29">
        <v>0.15</v>
      </c>
      <c r="N231" s="28" t="str">
        <f t="shared" si="84"/>
        <v>,{"CollectableType":"HomeCollector.Models.StampBase, HomeCollector, Version=1.0.0.0, Culture=neutral, PublicKeyToken=null"</v>
      </c>
      <c r="O231" s="16" t="str">
        <f t="shared" si="63"/>
        <v xml:space="preserve">,"DisplayName":"Am Dogs" </v>
      </c>
      <c r="P231" s="16" t="str">
        <f t="shared" si="64"/>
        <v xml:space="preserve">,"Description":"" </v>
      </c>
      <c r="Q231" s="16" t="str">
        <f t="shared" si="65"/>
        <v xml:space="preserve">,"Country":"USA" </v>
      </c>
      <c r="R231" s="16" t="str">
        <f t="shared" si="66"/>
        <v xml:space="preserve">,"IsPostageStamp":true </v>
      </c>
      <c r="S231" s="16" t="str">
        <f t="shared" si="67"/>
        <v xml:space="preserve">,"ScottNumber":"2098" </v>
      </c>
      <c r="T231" s="16" t="str">
        <f t="shared" si="68"/>
        <v xml:space="preserve">,"AlternateId":"" </v>
      </c>
      <c r="U231" s="16" t="str">
        <f t="shared" si="69"/>
        <v>,"IssueYearStart":1984</v>
      </c>
      <c r="V231" s="16" t="str">
        <f t="shared" si="70"/>
        <v>,"IssueYearEnd":0</v>
      </c>
      <c r="W231" s="16" t="str">
        <f t="shared" si="71"/>
        <v xml:space="preserve">,"FirstDayOfIssue":" " </v>
      </c>
      <c r="X231" s="16" t="str">
        <f t="shared" si="62"/>
        <v xml:space="preserve">,"Perforation":"" </v>
      </c>
      <c r="Y231" s="16" t="str">
        <f t="shared" si="72"/>
        <v xml:space="preserve">,"IsWatermarked":false </v>
      </c>
      <c r="Z231" s="16" t="str">
        <f t="shared" si="73"/>
        <v xml:space="preserve">,"CatalogImageCode":"" </v>
      </c>
      <c r="AA231" s="16" t="str">
        <f t="shared" si="74"/>
        <v xml:space="preserve">,"Color":"" </v>
      </c>
      <c r="AB231" s="16" t="str">
        <f t="shared" si="75"/>
        <v xml:space="preserve">,"Denomination":"20" </v>
      </c>
      <c r="AD231" s="16" t="str">
        <f t="shared" si="76"/>
        <v>,"ItemInstances":[</v>
      </c>
      <c r="AE231" s="16" t="str">
        <f t="shared" si="77"/>
        <v>{"CollectableType":"HomeCollector.Models.StampBase, HomeCollector, Version=1.0.0.0, Culture=neutral, PublicKeyToken=null"</v>
      </c>
      <c r="AF231" s="16" t="str">
        <f t="shared" si="78"/>
        <v xml:space="preserve">,"ItemDetails":"" </v>
      </c>
      <c r="AG231" s="16" t="str">
        <f t="shared" si="79"/>
        <v xml:space="preserve">,"IsFavorite":false </v>
      </c>
      <c r="AH231" s="16" t="str">
        <f t="shared" si="80"/>
        <v xml:space="preserve">,"EstimatedValue":0 </v>
      </c>
      <c r="AI231" s="16" t="str">
        <f t="shared" si="81"/>
        <v xml:space="preserve">,"IsMintCondition":false </v>
      </c>
      <c r="AJ231" s="16" t="str">
        <f t="shared" si="82"/>
        <v xml:space="preserve">,"Condition":"UNDEFINED" </v>
      </c>
      <c r="AK231" s="16" t="str">
        <f xml:space="preserve"> IF($D231+$E231&gt;0,  CONCATENATE($AD231,$AE231,$AF231,$AG231,$AH231,$AI231,$AJ231)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1" s="16" t="str">
        <f t="shared" si="83"/>
        <v>,{"CollectableType":"HomeCollector.Models.StampBase, HomeCollector, Version=1.0.0.0, Culture=neutral, PublicKeyToken=null","DisplayName":"Am Dogs" ,"Description":"" ,"Country":"USA" ,"IsPostageStamp":true ,"ScottNumber":"2098"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2" spans="1:38" x14ac:dyDescent="0.25">
      <c r="A232" s="34" t="s">
        <v>389</v>
      </c>
      <c r="B232" s="29" t="s">
        <v>156</v>
      </c>
      <c r="C232" s="30"/>
      <c r="D232" s="31"/>
      <c r="E232" s="32">
        <v>1</v>
      </c>
      <c r="F232" s="42"/>
      <c r="G232" s="30"/>
      <c r="H232" s="19" t="s">
        <v>1070</v>
      </c>
      <c r="I232" s="19" t="s">
        <v>29</v>
      </c>
      <c r="J232" s="19">
        <v>1984</v>
      </c>
      <c r="K232" s="21"/>
      <c r="L232" s="34">
        <v>0.38</v>
      </c>
      <c r="M232" s="29">
        <v>0.15</v>
      </c>
      <c r="N232" s="28" t="str">
        <f t="shared" si="84"/>
        <v>,{"CollectableType":"HomeCollector.Models.StampBase, HomeCollector, Version=1.0.0.0, Culture=neutral, PublicKeyToken=null"</v>
      </c>
      <c r="O232" s="16" t="str">
        <f t="shared" si="63"/>
        <v xml:space="preserve">,"DisplayName":"Am Dogs" </v>
      </c>
      <c r="P232" s="16" t="str">
        <f t="shared" si="64"/>
        <v xml:space="preserve">,"Description":"" </v>
      </c>
      <c r="Q232" s="16" t="str">
        <f t="shared" si="65"/>
        <v xml:space="preserve">,"Country":"USA" </v>
      </c>
      <c r="R232" s="16" t="str">
        <f t="shared" si="66"/>
        <v xml:space="preserve">,"IsPostageStamp":true </v>
      </c>
      <c r="S232" s="16" t="str">
        <f t="shared" si="67"/>
        <v xml:space="preserve">,"ScottNumber":"2099" </v>
      </c>
      <c r="T232" s="16" t="str">
        <f t="shared" si="68"/>
        <v xml:space="preserve">,"AlternateId":"" </v>
      </c>
      <c r="U232" s="16" t="str">
        <f t="shared" si="69"/>
        <v>,"IssueYearStart":1984</v>
      </c>
      <c r="V232" s="16" t="str">
        <f t="shared" si="70"/>
        <v>,"IssueYearEnd":0</v>
      </c>
      <c r="W232" s="16" t="str">
        <f t="shared" si="71"/>
        <v xml:space="preserve">,"FirstDayOfIssue":" " </v>
      </c>
      <c r="X232" s="16" t="str">
        <f t="shared" si="62"/>
        <v xml:space="preserve">,"Perforation":"" </v>
      </c>
      <c r="Y232" s="16" t="str">
        <f t="shared" si="72"/>
        <v xml:space="preserve">,"IsWatermarked":false </v>
      </c>
      <c r="Z232" s="16" t="str">
        <f t="shared" si="73"/>
        <v xml:space="preserve">,"CatalogImageCode":"" </v>
      </c>
      <c r="AA232" s="16" t="str">
        <f t="shared" si="74"/>
        <v xml:space="preserve">,"Color":"" </v>
      </c>
      <c r="AB232" s="16" t="str">
        <f t="shared" si="75"/>
        <v xml:space="preserve">,"Denomination":"20" </v>
      </c>
      <c r="AD232" s="16" t="str">
        <f t="shared" si="76"/>
        <v>,"ItemInstances":[</v>
      </c>
      <c r="AE232" s="16" t="str">
        <f t="shared" si="77"/>
        <v>{"CollectableType":"HomeCollector.Models.StampBase, HomeCollector, Version=1.0.0.0, Culture=neutral, PublicKeyToken=null"</v>
      </c>
      <c r="AF232" s="16" t="str">
        <f t="shared" si="78"/>
        <v xml:space="preserve">,"ItemDetails":"" </v>
      </c>
      <c r="AG232" s="16" t="str">
        <f t="shared" si="79"/>
        <v xml:space="preserve">,"IsFavorite":false </v>
      </c>
      <c r="AH232" s="16" t="str">
        <f t="shared" si="80"/>
        <v xml:space="preserve">,"EstimatedValue":0 </v>
      </c>
      <c r="AI232" s="16" t="str">
        <f t="shared" si="81"/>
        <v xml:space="preserve">,"IsMintCondition":false </v>
      </c>
      <c r="AJ232" s="16" t="str">
        <f t="shared" si="82"/>
        <v xml:space="preserve">,"Condition":"UNDEFINED" </v>
      </c>
      <c r="AK232" s="16" t="str">
        <f xml:space="preserve"> IF($D232+$E232&gt;0,  CONCATENATE($AD232,$AE232,$AF232,$AG232,$AH232,$AI232,$AJ232)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2" s="16" t="str">
        <f t="shared" si="83"/>
        <v>,{"CollectableType":"HomeCollector.Models.StampBase, HomeCollector, Version=1.0.0.0, Culture=neutral, PublicKeyToken=null","DisplayName":"Am Dogs" ,"Description":"" ,"Country":"USA" ,"IsPostageStamp":true ,"ScottNumber":"2099"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3" spans="1:38" x14ac:dyDescent="0.25">
      <c r="A233" s="17" t="s">
        <v>390</v>
      </c>
      <c r="B233" s="29" t="s">
        <v>156</v>
      </c>
      <c r="C233" s="19"/>
      <c r="D233" s="31"/>
      <c r="E233" s="32">
        <v>2</v>
      </c>
      <c r="F233" s="42"/>
      <c r="G233" s="30"/>
      <c r="H233" s="19" t="s">
        <v>1070</v>
      </c>
      <c r="I233" s="19" t="s">
        <v>29</v>
      </c>
      <c r="J233" s="19">
        <v>1984</v>
      </c>
      <c r="K233" s="21"/>
      <c r="L233" s="34">
        <v>0.38</v>
      </c>
      <c r="M233" s="29">
        <v>0.15</v>
      </c>
      <c r="N233" s="28" t="str">
        <f t="shared" si="84"/>
        <v>,{"CollectableType":"HomeCollector.Models.StampBase, HomeCollector, Version=1.0.0.0, Culture=neutral, PublicKeyToken=null"</v>
      </c>
      <c r="O233" s="16" t="str">
        <f t="shared" si="63"/>
        <v xml:space="preserve">,"DisplayName":"Am Dogs" </v>
      </c>
      <c r="P233" s="16" t="str">
        <f t="shared" si="64"/>
        <v xml:space="preserve">,"Description":"" </v>
      </c>
      <c r="Q233" s="16" t="str">
        <f t="shared" si="65"/>
        <v xml:space="preserve">,"Country":"USA" </v>
      </c>
      <c r="R233" s="16" t="str">
        <f t="shared" si="66"/>
        <v xml:space="preserve">,"IsPostageStamp":true </v>
      </c>
      <c r="S233" s="16" t="str">
        <f t="shared" si="67"/>
        <v xml:space="preserve">,"ScottNumber":"2100" </v>
      </c>
      <c r="T233" s="16" t="str">
        <f t="shared" si="68"/>
        <v xml:space="preserve">,"AlternateId":"" </v>
      </c>
      <c r="U233" s="16" t="str">
        <f t="shared" si="69"/>
        <v>,"IssueYearStart":1984</v>
      </c>
      <c r="V233" s="16" t="str">
        <f t="shared" si="70"/>
        <v>,"IssueYearEnd":0</v>
      </c>
      <c r="W233" s="16" t="str">
        <f t="shared" si="71"/>
        <v xml:space="preserve">,"FirstDayOfIssue":" " </v>
      </c>
      <c r="X233" s="16" t="str">
        <f t="shared" si="62"/>
        <v xml:space="preserve">,"Perforation":"" </v>
      </c>
      <c r="Y233" s="16" t="str">
        <f t="shared" si="72"/>
        <v xml:space="preserve">,"IsWatermarked":false </v>
      </c>
      <c r="Z233" s="16" t="str">
        <f t="shared" si="73"/>
        <v xml:space="preserve">,"CatalogImageCode":"" </v>
      </c>
      <c r="AA233" s="16" t="str">
        <f t="shared" si="74"/>
        <v xml:space="preserve">,"Color":"" </v>
      </c>
      <c r="AB233" s="16" t="str">
        <f t="shared" si="75"/>
        <v xml:space="preserve">,"Denomination":"20" </v>
      </c>
      <c r="AD233" s="16" t="str">
        <f t="shared" si="76"/>
        <v>,"ItemInstances":[</v>
      </c>
      <c r="AE233" s="16" t="str">
        <f t="shared" si="77"/>
        <v>{"CollectableType":"HomeCollector.Models.StampBase, HomeCollector, Version=1.0.0.0, Culture=neutral, PublicKeyToken=null"</v>
      </c>
      <c r="AF233" s="16" t="str">
        <f t="shared" si="78"/>
        <v xml:space="preserve">,"ItemDetails":"" </v>
      </c>
      <c r="AG233" s="16" t="str">
        <f t="shared" si="79"/>
        <v xml:space="preserve">,"IsFavorite":false </v>
      </c>
      <c r="AH233" s="16" t="str">
        <f t="shared" si="80"/>
        <v xml:space="preserve">,"EstimatedValue":0 </v>
      </c>
      <c r="AI233" s="16" t="str">
        <f t="shared" si="81"/>
        <v xml:space="preserve">,"IsMintCondition":false </v>
      </c>
      <c r="AJ233" s="16" t="str">
        <f t="shared" si="82"/>
        <v xml:space="preserve">,"Condition":"UNDEFINED" </v>
      </c>
      <c r="AK233" s="16" t="str">
        <f xml:space="preserve"> IF($D233+$E233&gt;0,  CONCATENATE($AD233,$AE233,$AF233,$AG233,$AH233,$AI233,$AJ233)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3" s="16" t="str">
        <f t="shared" si="83"/>
        <v>,{"CollectableType":"HomeCollector.Models.StampBase, HomeCollector, Version=1.0.0.0, Culture=neutral, PublicKeyToken=null","DisplayName":"Am Dogs" ,"Description":"" ,"Country":"USA" ,"IsPostageStamp":true ,"ScottNumber":"2100"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4" spans="1:38" x14ac:dyDescent="0.25">
      <c r="A234" s="34" t="s">
        <v>391</v>
      </c>
      <c r="B234" s="29" t="s">
        <v>156</v>
      </c>
      <c r="C234" s="19"/>
      <c r="D234" s="31"/>
      <c r="E234" s="32">
        <v>1</v>
      </c>
      <c r="F234" s="42"/>
      <c r="G234" s="30"/>
      <c r="H234" s="19" t="s">
        <v>1070</v>
      </c>
      <c r="I234" s="19" t="s">
        <v>29</v>
      </c>
      <c r="J234" s="19">
        <v>1984</v>
      </c>
      <c r="K234" s="21"/>
      <c r="L234" s="34">
        <v>0.38</v>
      </c>
      <c r="M234" s="29">
        <v>0.15</v>
      </c>
      <c r="N234" s="28" t="str">
        <f t="shared" si="84"/>
        <v>,{"CollectableType":"HomeCollector.Models.StampBase, HomeCollector, Version=1.0.0.0, Culture=neutral, PublicKeyToken=null"</v>
      </c>
      <c r="O234" s="16" t="str">
        <f t="shared" si="63"/>
        <v xml:space="preserve">,"DisplayName":"Am Dogs" </v>
      </c>
      <c r="P234" s="16" t="str">
        <f t="shared" si="64"/>
        <v xml:space="preserve">,"Description":"" </v>
      </c>
      <c r="Q234" s="16" t="str">
        <f t="shared" si="65"/>
        <v xml:space="preserve">,"Country":"USA" </v>
      </c>
      <c r="R234" s="16" t="str">
        <f t="shared" si="66"/>
        <v xml:space="preserve">,"IsPostageStamp":true </v>
      </c>
      <c r="S234" s="16" t="str">
        <f t="shared" si="67"/>
        <v xml:space="preserve">,"ScottNumber":"2101" </v>
      </c>
      <c r="T234" s="16" t="str">
        <f t="shared" si="68"/>
        <v xml:space="preserve">,"AlternateId":"" </v>
      </c>
      <c r="U234" s="16" t="str">
        <f t="shared" si="69"/>
        <v>,"IssueYearStart":1984</v>
      </c>
      <c r="V234" s="16" t="str">
        <f t="shared" si="70"/>
        <v>,"IssueYearEnd":0</v>
      </c>
      <c r="W234" s="16" t="str">
        <f t="shared" si="71"/>
        <v xml:space="preserve">,"FirstDayOfIssue":" " </v>
      </c>
      <c r="X234" s="16" t="str">
        <f t="shared" si="62"/>
        <v xml:space="preserve">,"Perforation":"" </v>
      </c>
      <c r="Y234" s="16" t="str">
        <f t="shared" si="72"/>
        <v xml:space="preserve">,"IsWatermarked":false </v>
      </c>
      <c r="Z234" s="16" t="str">
        <f t="shared" si="73"/>
        <v xml:space="preserve">,"CatalogImageCode":"" </v>
      </c>
      <c r="AA234" s="16" t="str">
        <f t="shared" si="74"/>
        <v xml:space="preserve">,"Color":"" </v>
      </c>
      <c r="AB234" s="16" t="str">
        <f t="shared" si="75"/>
        <v xml:space="preserve">,"Denomination":"20" </v>
      </c>
      <c r="AD234" s="16" t="str">
        <f t="shared" si="76"/>
        <v>,"ItemInstances":[</v>
      </c>
      <c r="AE234" s="16" t="str">
        <f t="shared" si="77"/>
        <v>{"CollectableType":"HomeCollector.Models.StampBase, HomeCollector, Version=1.0.0.0, Culture=neutral, PublicKeyToken=null"</v>
      </c>
      <c r="AF234" s="16" t="str">
        <f t="shared" si="78"/>
        <v xml:space="preserve">,"ItemDetails":"" </v>
      </c>
      <c r="AG234" s="16" t="str">
        <f t="shared" si="79"/>
        <v xml:space="preserve">,"IsFavorite":false </v>
      </c>
      <c r="AH234" s="16" t="str">
        <f t="shared" si="80"/>
        <v xml:space="preserve">,"EstimatedValue":0 </v>
      </c>
      <c r="AI234" s="16" t="str">
        <f t="shared" si="81"/>
        <v xml:space="preserve">,"IsMintCondition":false </v>
      </c>
      <c r="AJ234" s="16" t="str">
        <f t="shared" si="82"/>
        <v xml:space="preserve">,"Condition":"UNDEFINED" </v>
      </c>
      <c r="AK234" s="16" t="str">
        <f xml:space="preserve"> IF($D234+$E234&gt;0,  CONCATENATE($AD234,$AE234,$AF234,$AG234,$AH234,$AI234,$AJ234)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4" s="16" t="str">
        <f t="shared" si="83"/>
        <v>,{"CollectableType":"HomeCollector.Models.StampBase, HomeCollector, Version=1.0.0.0, Culture=neutral, PublicKeyToken=null","DisplayName":"Am Dogs" ,"Description":"" ,"Country":"USA" ,"IsPostageStamp":true ,"ScottNumber":"2101"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5" spans="1:38" x14ac:dyDescent="0.25">
      <c r="A235" s="17" t="s">
        <v>392</v>
      </c>
      <c r="B235" s="29" t="s">
        <v>156</v>
      </c>
      <c r="C235" s="19"/>
      <c r="D235" s="31"/>
      <c r="E235" s="32">
        <v>1</v>
      </c>
      <c r="F235" s="42"/>
      <c r="G235" s="38" t="s">
        <v>81</v>
      </c>
      <c r="H235" s="19" t="s">
        <v>1070</v>
      </c>
      <c r="I235" s="19" t="s">
        <v>29</v>
      </c>
      <c r="J235" s="19">
        <v>1984</v>
      </c>
      <c r="K235" s="21"/>
      <c r="L235" s="34">
        <v>1.55</v>
      </c>
      <c r="M235" s="29">
        <v>1</v>
      </c>
      <c r="N235" s="28" t="str">
        <f t="shared" si="84"/>
        <v>,{"CollectableType":"HomeCollector.Models.StampBase, HomeCollector, Version=1.0.0.0, Culture=neutral, PublicKeyToken=null"</v>
      </c>
      <c r="O235" s="16" t="str">
        <f t="shared" si="63"/>
        <v xml:space="preserve">,"DisplayName":"Am Dogs" </v>
      </c>
      <c r="P235" s="16" t="str">
        <f t="shared" si="64"/>
        <v xml:space="preserve">,"Description":"block 4" </v>
      </c>
      <c r="Q235" s="16" t="str">
        <f t="shared" si="65"/>
        <v xml:space="preserve">,"Country":"USA" </v>
      </c>
      <c r="R235" s="16" t="str">
        <f t="shared" si="66"/>
        <v xml:space="preserve">,"IsPostageStamp":true </v>
      </c>
      <c r="S235" s="16" t="str">
        <f t="shared" si="67"/>
        <v xml:space="preserve">,"ScottNumber":"2101a" </v>
      </c>
      <c r="T235" s="16" t="str">
        <f t="shared" si="68"/>
        <v xml:space="preserve">,"AlternateId":"" </v>
      </c>
      <c r="U235" s="16" t="str">
        <f t="shared" si="69"/>
        <v>,"IssueYearStart":1984</v>
      </c>
      <c r="V235" s="16" t="str">
        <f t="shared" si="70"/>
        <v>,"IssueYearEnd":0</v>
      </c>
      <c r="W235" s="16" t="str">
        <f t="shared" si="71"/>
        <v xml:space="preserve">,"FirstDayOfIssue":" " </v>
      </c>
      <c r="X235" s="16" t="str">
        <f t="shared" si="62"/>
        <v xml:space="preserve">,"Perforation":"" </v>
      </c>
      <c r="Y235" s="16" t="str">
        <f t="shared" si="72"/>
        <v xml:space="preserve">,"IsWatermarked":false </v>
      </c>
      <c r="Z235" s="16" t="str">
        <f t="shared" si="73"/>
        <v xml:space="preserve">,"CatalogImageCode":"" </v>
      </c>
      <c r="AA235" s="16" t="str">
        <f t="shared" si="74"/>
        <v xml:space="preserve">,"Color":"" </v>
      </c>
      <c r="AB235" s="16" t="str">
        <f t="shared" si="75"/>
        <v xml:space="preserve">,"Denomination":"20" </v>
      </c>
      <c r="AD235" s="16" t="str">
        <f t="shared" si="76"/>
        <v>,"ItemInstances":[</v>
      </c>
      <c r="AE235" s="16" t="str">
        <f t="shared" si="77"/>
        <v>{"CollectableType":"HomeCollector.Models.StampBase, HomeCollector, Version=1.0.0.0, Culture=neutral, PublicKeyToken=null"</v>
      </c>
      <c r="AF235" s="16" t="str">
        <f t="shared" si="78"/>
        <v xml:space="preserve">,"ItemDetails":"block 4" </v>
      </c>
      <c r="AG235" s="16" t="str">
        <f t="shared" si="79"/>
        <v xml:space="preserve">,"IsFavorite":false </v>
      </c>
      <c r="AH235" s="16" t="str">
        <f t="shared" si="80"/>
        <v xml:space="preserve">,"EstimatedValue":0 </v>
      </c>
      <c r="AI235" s="16" t="str">
        <f t="shared" si="81"/>
        <v xml:space="preserve">,"IsMintCondition":false </v>
      </c>
      <c r="AJ235" s="16" t="str">
        <f t="shared" si="82"/>
        <v xml:space="preserve">,"Condition":"UNDEFINED" </v>
      </c>
      <c r="AK235" s="16" t="str">
        <f xml:space="preserve"> IF($D235+$E235&gt;0,  CONCATENATE($AD235,$AE235,$AF235,$AG235,$AH235,$AI235,$AJ235) &amp; "} ]}","}")</f>
        <v>,"ItemInstances":[{"CollectableType":"HomeCollector.Models.StampBase, HomeCollector, Version=1.0.0.0, Culture=neutral, PublicKeyToken=null","ItemDetails":"block 4" ,"IsFavorite":false ,"EstimatedValue":0 ,"IsMintCondition":false ,"Condition":"UNDEFINED" } ]}</v>
      </c>
      <c r="AL235" s="16" t="str">
        <f t="shared" si="83"/>
        <v>,{"CollectableType":"HomeCollector.Models.StampBase, HomeCollector, Version=1.0.0.0, Culture=neutral, PublicKeyToken=null","DisplayName":"Am Dogs" ,"Description":"block 4" ,"Country":"USA" ,"IsPostageStamp":true ,"ScottNumber":"2101a"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PublicKeyToken=null","ItemDetails":"block 4" ,"IsFavorite":false ,"EstimatedValue":0 ,"IsMintCondition":false ,"Condition":"UNDEFINED" } ]}</v>
      </c>
    </row>
    <row r="236" spans="1:38" x14ac:dyDescent="0.25">
      <c r="A236" s="17" t="s">
        <v>393</v>
      </c>
      <c r="B236" s="29" t="s">
        <v>156</v>
      </c>
      <c r="C236" s="19"/>
      <c r="D236" s="28"/>
      <c r="E236" s="32">
        <v>2</v>
      </c>
      <c r="F236" s="42"/>
      <c r="G236" s="38"/>
      <c r="H236" s="19" t="s">
        <v>1071</v>
      </c>
      <c r="I236" s="19" t="s">
        <v>29</v>
      </c>
      <c r="J236" s="19">
        <v>1984</v>
      </c>
      <c r="K236" s="21"/>
      <c r="L236" s="34">
        <v>0.38</v>
      </c>
      <c r="M236" s="29">
        <v>0.15</v>
      </c>
      <c r="N236" s="28" t="str">
        <f t="shared" si="84"/>
        <v>,{"CollectableType":"HomeCollector.Models.StampBase, HomeCollector, Version=1.0.0.0, Culture=neutral, PublicKeyToken=null"</v>
      </c>
      <c r="O236" s="16" t="str">
        <f t="shared" si="63"/>
        <v xml:space="preserve">,"DisplayName":"Crime Prev" </v>
      </c>
      <c r="P236" s="16" t="str">
        <f t="shared" si="64"/>
        <v xml:space="preserve">,"Description":"" </v>
      </c>
      <c r="Q236" s="16" t="str">
        <f t="shared" si="65"/>
        <v xml:space="preserve">,"Country":"USA" </v>
      </c>
      <c r="R236" s="16" t="str">
        <f t="shared" si="66"/>
        <v xml:space="preserve">,"IsPostageStamp":true </v>
      </c>
      <c r="S236" s="16" t="str">
        <f t="shared" si="67"/>
        <v xml:space="preserve">,"ScottNumber":"2102" </v>
      </c>
      <c r="T236" s="16" t="str">
        <f t="shared" si="68"/>
        <v xml:space="preserve">,"AlternateId":"" </v>
      </c>
      <c r="U236" s="16" t="str">
        <f t="shared" si="69"/>
        <v>,"IssueYearStart":1984</v>
      </c>
      <c r="V236" s="16" t="str">
        <f t="shared" si="70"/>
        <v>,"IssueYearEnd":0</v>
      </c>
      <c r="W236" s="16" t="str">
        <f t="shared" si="71"/>
        <v xml:space="preserve">,"FirstDayOfIssue":" " </v>
      </c>
      <c r="X236" s="16" t="str">
        <f t="shared" si="62"/>
        <v xml:space="preserve">,"Perforation":"" </v>
      </c>
      <c r="Y236" s="16" t="str">
        <f t="shared" si="72"/>
        <v xml:space="preserve">,"IsWatermarked":false </v>
      </c>
      <c r="Z236" s="16" t="str">
        <f t="shared" si="73"/>
        <v xml:space="preserve">,"CatalogImageCode":"" </v>
      </c>
      <c r="AA236" s="16" t="str">
        <f t="shared" si="74"/>
        <v xml:space="preserve">,"Color":"" </v>
      </c>
      <c r="AB236" s="16" t="str">
        <f t="shared" si="75"/>
        <v xml:space="preserve">,"Denomination":"20" </v>
      </c>
      <c r="AD236" s="16" t="str">
        <f t="shared" si="76"/>
        <v>,"ItemInstances":[</v>
      </c>
      <c r="AE236" s="16" t="str">
        <f t="shared" si="77"/>
        <v>{"CollectableType":"HomeCollector.Models.StampBase, HomeCollector, Version=1.0.0.0, Culture=neutral, PublicKeyToken=null"</v>
      </c>
      <c r="AF236" s="16" t="str">
        <f t="shared" si="78"/>
        <v xml:space="preserve">,"ItemDetails":"" </v>
      </c>
      <c r="AG236" s="16" t="str">
        <f t="shared" si="79"/>
        <v xml:space="preserve">,"IsFavorite":false </v>
      </c>
      <c r="AH236" s="16" t="str">
        <f t="shared" si="80"/>
        <v xml:space="preserve">,"EstimatedValue":0 </v>
      </c>
      <c r="AI236" s="16" t="str">
        <f t="shared" si="81"/>
        <v xml:space="preserve">,"IsMintCondition":false </v>
      </c>
      <c r="AJ236" s="16" t="str">
        <f t="shared" si="82"/>
        <v xml:space="preserve">,"Condition":"UNDEFINED" </v>
      </c>
      <c r="AK236" s="16" t="str">
        <f xml:space="preserve"> IF($D236+$E236&gt;0,  CONCATENATE($AD236,$AE236,$AF236,$AG236,$AH236,$AI236,$AJ236)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6" s="16" t="str">
        <f t="shared" si="83"/>
        <v>,{"CollectableType":"HomeCollector.Models.StampBase, HomeCollector, Version=1.0.0.0, Culture=neutral, PublicKeyToken=null","DisplayName":"Crime Prev" ,"Description":"" ,"Country":"USA" ,"IsPostageStamp":true ,"ScottNumber":"2102"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7" spans="1:38" x14ac:dyDescent="0.25">
      <c r="A237" s="34" t="s">
        <v>394</v>
      </c>
      <c r="B237" s="29" t="s">
        <v>156</v>
      </c>
      <c r="C237" s="30"/>
      <c r="D237" s="31"/>
      <c r="E237" s="32">
        <v>2</v>
      </c>
      <c r="F237" s="42"/>
      <c r="G237" s="30"/>
      <c r="H237" s="19" t="s">
        <v>1072</v>
      </c>
      <c r="I237" s="19" t="s">
        <v>29</v>
      </c>
      <c r="J237" s="19">
        <v>1984</v>
      </c>
      <c r="K237" s="21"/>
      <c r="L237" s="34">
        <v>0.38</v>
      </c>
      <c r="M237" s="29">
        <v>0.15</v>
      </c>
      <c r="N237" s="28" t="str">
        <f t="shared" si="84"/>
        <v>,{"CollectableType":"HomeCollector.Models.StampBase, HomeCollector, Version=1.0.0.0, Culture=neutral, PublicKeyToken=null"</v>
      </c>
      <c r="O237" s="16" t="str">
        <f t="shared" si="63"/>
        <v xml:space="preserve">,"DisplayName":"Hispanic Am" </v>
      </c>
      <c r="P237" s="16" t="str">
        <f t="shared" si="64"/>
        <v xml:space="preserve">,"Description":"" </v>
      </c>
      <c r="Q237" s="16" t="str">
        <f t="shared" si="65"/>
        <v xml:space="preserve">,"Country":"USA" </v>
      </c>
      <c r="R237" s="16" t="str">
        <f t="shared" si="66"/>
        <v xml:space="preserve">,"IsPostageStamp":true </v>
      </c>
      <c r="S237" s="16" t="str">
        <f t="shared" si="67"/>
        <v xml:space="preserve">,"ScottNumber":"2103" </v>
      </c>
      <c r="T237" s="16" t="str">
        <f t="shared" si="68"/>
        <v xml:space="preserve">,"AlternateId":"" </v>
      </c>
      <c r="U237" s="16" t="str">
        <f t="shared" si="69"/>
        <v>,"IssueYearStart":1984</v>
      </c>
      <c r="V237" s="16" t="str">
        <f t="shared" si="70"/>
        <v>,"IssueYearEnd":0</v>
      </c>
      <c r="W237" s="16" t="str">
        <f t="shared" si="71"/>
        <v xml:space="preserve">,"FirstDayOfIssue":" " </v>
      </c>
      <c r="X237" s="16" t="str">
        <f t="shared" si="62"/>
        <v xml:space="preserve">,"Perforation":"" </v>
      </c>
      <c r="Y237" s="16" t="str">
        <f t="shared" si="72"/>
        <v xml:space="preserve">,"IsWatermarked":false </v>
      </c>
      <c r="Z237" s="16" t="str">
        <f t="shared" si="73"/>
        <v xml:space="preserve">,"CatalogImageCode":"" </v>
      </c>
      <c r="AA237" s="16" t="str">
        <f t="shared" si="74"/>
        <v xml:space="preserve">,"Color":"" </v>
      </c>
      <c r="AB237" s="16" t="str">
        <f t="shared" si="75"/>
        <v xml:space="preserve">,"Denomination":"20" </v>
      </c>
      <c r="AD237" s="16" t="str">
        <f t="shared" si="76"/>
        <v>,"ItemInstances":[</v>
      </c>
      <c r="AE237" s="16" t="str">
        <f t="shared" si="77"/>
        <v>{"CollectableType":"HomeCollector.Models.StampBase, HomeCollector, Version=1.0.0.0, Culture=neutral, PublicKeyToken=null"</v>
      </c>
      <c r="AF237" s="16" t="str">
        <f t="shared" si="78"/>
        <v xml:space="preserve">,"ItemDetails":"" </v>
      </c>
      <c r="AG237" s="16" t="str">
        <f t="shared" si="79"/>
        <v xml:space="preserve">,"IsFavorite":false </v>
      </c>
      <c r="AH237" s="16" t="str">
        <f t="shared" si="80"/>
        <v xml:space="preserve">,"EstimatedValue":0 </v>
      </c>
      <c r="AI237" s="16" t="str">
        <f t="shared" si="81"/>
        <v xml:space="preserve">,"IsMintCondition":false </v>
      </c>
      <c r="AJ237" s="16" t="str">
        <f t="shared" si="82"/>
        <v xml:space="preserve">,"Condition":"UNDEFINED" </v>
      </c>
      <c r="AK237" s="16" t="str">
        <f xml:space="preserve"> IF($D237+$E237&gt;0,  CONCATENATE($AD237,$AE237,$AF237,$AG237,$AH237,$AI237,$AJ237)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7" s="16" t="str">
        <f t="shared" si="83"/>
        <v>,{"CollectableType":"HomeCollector.Models.StampBase, HomeCollector, Version=1.0.0.0, Culture=neutral, PublicKeyToken=null","DisplayName":"Hispanic Am" ,"Description":"" ,"Country":"USA" ,"IsPostageStamp":true ,"ScottNumber":"2103"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8" spans="1:38" x14ac:dyDescent="0.25">
      <c r="A238" s="34" t="s">
        <v>395</v>
      </c>
      <c r="B238" s="29" t="s">
        <v>156</v>
      </c>
      <c r="C238" s="30"/>
      <c r="D238" s="31"/>
      <c r="E238" s="32">
        <v>2</v>
      </c>
      <c r="F238" s="42"/>
      <c r="G238" s="30"/>
      <c r="H238" s="19" t="s">
        <v>1073</v>
      </c>
      <c r="I238" s="19" t="s">
        <v>29</v>
      </c>
      <c r="J238" s="19">
        <v>1984</v>
      </c>
      <c r="K238" s="21"/>
      <c r="L238" s="34">
        <v>0.38</v>
      </c>
      <c r="M238" s="29">
        <v>0.15</v>
      </c>
      <c r="N238" s="28" t="str">
        <f t="shared" si="84"/>
        <v>,{"CollectableType":"HomeCollector.Models.StampBase, HomeCollector, Version=1.0.0.0, Culture=neutral, PublicKeyToken=null"</v>
      </c>
      <c r="O238" s="16" t="str">
        <f t="shared" si="63"/>
        <v xml:space="preserve">,"DisplayName":"Family Unity" </v>
      </c>
      <c r="P238" s="16" t="str">
        <f t="shared" si="64"/>
        <v xml:space="preserve">,"Description":"" </v>
      </c>
      <c r="Q238" s="16" t="str">
        <f t="shared" si="65"/>
        <v xml:space="preserve">,"Country":"USA" </v>
      </c>
      <c r="R238" s="16" t="str">
        <f t="shared" si="66"/>
        <v xml:space="preserve">,"IsPostageStamp":true </v>
      </c>
      <c r="S238" s="16" t="str">
        <f t="shared" si="67"/>
        <v xml:space="preserve">,"ScottNumber":"2104" </v>
      </c>
      <c r="T238" s="16" t="str">
        <f t="shared" si="68"/>
        <v xml:space="preserve">,"AlternateId":"" </v>
      </c>
      <c r="U238" s="16" t="str">
        <f t="shared" si="69"/>
        <v>,"IssueYearStart":1984</v>
      </c>
      <c r="V238" s="16" t="str">
        <f t="shared" si="70"/>
        <v>,"IssueYearEnd":0</v>
      </c>
      <c r="W238" s="16" t="str">
        <f t="shared" si="71"/>
        <v xml:space="preserve">,"FirstDayOfIssue":" " </v>
      </c>
      <c r="X238" s="16" t="str">
        <f t="shared" si="62"/>
        <v xml:space="preserve">,"Perforation":"" </v>
      </c>
      <c r="Y238" s="16" t="str">
        <f t="shared" si="72"/>
        <v xml:space="preserve">,"IsWatermarked":false </v>
      </c>
      <c r="Z238" s="16" t="str">
        <f t="shared" si="73"/>
        <v xml:space="preserve">,"CatalogImageCode":"" </v>
      </c>
      <c r="AA238" s="16" t="str">
        <f t="shared" si="74"/>
        <v xml:space="preserve">,"Color":"" </v>
      </c>
      <c r="AB238" s="16" t="str">
        <f t="shared" si="75"/>
        <v xml:space="preserve">,"Denomination":"20" </v>
      </c>
      <c r="AD238" s="16" t="str">
        <f t="shared" si="76"/>
        <v>,"ItemInstances":[</v>
      </c>
      <c r="AE238" s="16" t="str">
        <f t="shared" si="77"/>
        <v>{"CollectableType":"HomeCollector.Models.StampBase, HomeCollector, Version=1.0.0.0, Culture=neutral, PublicKeyToken=null"</v>
      </c>
      <c r="AF238" s="16" t="str">
        <f t="shared" si="78"/>
        <v xml:space="preserve">,"ItemDetails":"" </v>
      </c>
      <c r="AG238" s="16" t="str">
        <f t="shared" si="79"/>
        <v xml:space="preserve">,"IsFavorite":false </v>
      </c>
      <c r="AH238" s="16" t="str">
        <f t="shared" si="80"/>
        <v xml:space="preserve">,"EstimatedValue":0 </v>
      </c>
      <c r="AI238" s="16" t="str">
        <f t="shared" si="81"/>
        <v xml:space="preserve">,"IsMintCondition":false </v>
      </c>
      <c r="AJ238" s="16" t="str">
        <f t="shared" si="82"/>
        <v xml:space="preserve">,"Condition":"UNDEFINED" </v>
      </c>
      <c r="AK238" s="16" t="str">
        <f xml:space="preserve"> IF($D238+$E238&gt;0,  CONCATENATE($AD238,$AE238,$AF238,$AG238,$AH238,$AI238,$AJ238)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8" s="16" t="str">
        <f t="shared" si="83"/>
        <v>,{"CollectableType":"HomeCollector.Models.StampBase, HomeCollector, Version=1.0.0.0, Culture=neutral, PublicKeyToken=null","DisplayName":"Family Unity" ,"Description":"" ,"Country":"USA" ,"IsPostageStamp":true ,"ScottNumber":"2104"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39" spans="1:38" x14ac:dyDescent="0.25">
      <c r="A239" s="34" t="s">
        <v>396</v>
      </c>
      <c r="B239" s="29" t="s">
        <v>156</v>
      </c>
      <c r="C239" s="30"/>
      <c r="D239" s="31"/>
      <c r="E239" s="32">
        <v>2</v>
      </c>
      <c r="F239" s="42"/>
      <c r="G239" s="30"/>
      <c r="H239" s="19" t="s">
        <v>1074</v>
      </c>
      <c r="I239" s="19" t="s">
        <v>29</v>
      </c>
      <c r="J239" s="19">
        <v>1984</v>
      </c>
      <c r="K239" s="21"/>
      <c r="L239" s="34">
        <v>0.38</v>
      </c>
      <c r="M239" s="29">
        <v>0.15</v>
      </c>
      <c r="N239" s="28" t="str">
        <f t="shared" si="84"/>
        <v>,{"CollectableType":"HomeCollector.Models.StampBase, HomeCollector, Version=1.0.0.0, Culture=neutral, PublicKeyToken=null"</v>
      </c>
      <c r="O239" s="16" t="str">
        <f t="shared" si="63"/>
        <v xml:space="preserve">,"DisplayName":"E. Roosevelt" </v>
      </c>
      <c r="P239" s="16" t="str">
        <f t="shared" si="64"/>
        <v xml:space="preserve">,"Description":"" </v>
      </c>
      <c r="Q239" s="16" t="str">
        <f t="shared" si="65"/>
        <v xml:space="preserve">,"Country":"USA" </v>
      </c>
      <c r="R239" s="16" t="str">
        <f t="shared" si="66"/>
        <v xml:space="preserve">,"IsPostageStamp":true </v>
      </c>
      <c r="S239" s="16" t="str">
        <f t="shared" si="67"/>
        <v xml:space="preserve">,"ScottNumber":"2105" </v>
      </c>
      <c r="T239" s="16" t="str">
        <f t="shared" si="68"/>
        <v xml:space="preserve">,"AlternateId":"" </v>
      </c>
      <c r="U239" s="16" t="str">
        <f t="shared" si="69"/>
        <v>,"IssueYearStart":1984</v>
      </c>
      <c r="V239" s="16" t="str">
        <f t="shared" si="70"/>
        <v>,"IssueYearEnd":0</v>
      </c>
      <c r="W239" s="16" t="str">
        <f t="shared" si="71"/>
        <v xml:space="preserve">,"FirstDayOfIssue":" " </v>
      </c>
      <c r="X239" s="16" t="str">
        <f t="shared" si="62"/>
        <v xml:space="preserve">,"Perforation":"" </v>
      </c>
      <c r="Y239" s="16" t="str">
        <f t="shared" si="72"/>
        <v xml:space="preserve">,"IsWatermarked":false </v>
      </c>
      <c r="Z239" s="16" t="str">
        <f t="shared" si="73"/>
        <v xml:space="preserve">,"CatalogImageCode":"" </v>
      </c>
      <c r="AA239" s="16" t="str">
        <f t="shared" si="74"/>
        <v xml:space="preserve">,"Color":"" </v>
      </c>
      <c r="AB239" s="16" t="str">
        <f t="shared" si="75"/>
        <v xml:space="preserve">,"Denomination":"20" </v>
      </c>
      <c r="AD239" s="16" t="str">
        <f t="shared" si="76"/>
        <v>,"ItemInstances":[</v>
      </c>
      <c r="AE239" s="16" t="str">
        <f t="shared" si="77"/>
        <v>{"CollectableType":"HomeCollector.Models.StampBase, HomeCollector, Version=1.0.0.0, Culture=neutral, PublicKeyToken=null"</v>
      </c>
      <c r="AF239" s="16" t="str">
        <f t="shared" si="78"/>
        <v xml:space="preserve">,"ItemDetails":"" </v>
      </c>
      <c r="AG239" s="16" t="str">
        <f t="shared" si="79"/>
        <v xml:space="preserve">,"IsFavorite":false </v>
      </c>
      <c r="AH239" s="16" t="str">
        <f t="shared" si="80"/>
        <v xml:space="preserve">,"EstimatedValue":0 </v>
      </c>
      <c r="AI239" s="16" t="str">
        <f t="shared" si="81"/>
        <v xml:space="preserve">,"IsMintCondition":false </v>
      </c>
      <c r="AJ239" s="16" t="str">
        <f t="shared" si="82"/>
        <v xml:space="preserve">,"Condition":"UNDEFINED" </v>
      </c>
      <c r="AK239" s="16" t="str">
        <f xml:space="preserve"> IF($D239+$E239&gt;0,  CONCATENATE($AD239,$AE239,$AF239,$AG239,$AH239,$AI239,$AJ239)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39" s="16" t="str">
        <f t="shared" si="83"/>
        <v>,{"CollectableType":"HomeCollector.Models.StampBase, HomeCollector, Version=1.0.0.0, Culture=neutral, PublicKeyToken=null","DisplayName":"E. Roosevelt" ,"Description":"" ,"Country":"USA" ,"IsPostageStamp":true ,"ScottNumber":"2105"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0" spans="1:38" x14ac:dyDescent="0.25">
      <c r="A240" s="34" t="s">
        <v>397</v>
      </c>
      <c r="B240" s="29" t="s">
        <v>156</v>
      </c>
      <c r="C240" s="30"/>
      <c r="D240" s="31">
        <v>1</v>
      </c>
      <c r="E240" s="32">
        <v>1</v>
      </c>
      <c r="F240" s="42"/>
      <c r="G240" s="30"/>
      <c r="H240" s="19" t="s">
        <v>1075</v>
      </c>
      <c r="I240" s="19" t="s">
        <v>29</v>
      </c>
      <c r="J240" s="19">
        <v>1984</v>
      </c>
      <c r="K240" s="21"/>
      <c r="L240" s="34">
        <v>0.38</v>
      </c>
      <c r="M240" s="29">
        <v>0.15</v>
      </c>
      <c r="N240" s="28" t="str">
        <f t="shared" si="84"/>
        <v>,{"CollectableType":"HomeCollector.Models.StampBase, HomeCollector, Version=1.0.0.0, Culture=neutral, PublicKeyToken=null"</v>
      </c>
      <c r="O240" s="16" t="str">
        <f t="shared" si="63"/>
        <v xml:space="preserve">,"DisplayName":"Readers" </v>
      </c>
      <c r="P240" s="16" t="str">
        <f t="shared" si="64"/>
        <v xml:space="preserve">,"Description":"" </v>
      </c>
      <c r="Q240" s="16" t="str">
        <f t="shared" si="65"/>
        <v xml:space="preserve">,"Country":"USA" </v>
      </c>
      <c r="R240" s="16" t="str">
        <f t="shared" si="66"/>
        <v xml:space="preserve">,"IsPostageStamp":true </v>
      </c>
      <c r="S240" s="16" t="str">
        <f t="shared" si="67"/>
        <v xml:space="preserve">,"ScottNumber":"2106" </v>
      </c>
      <c r="T240" s="16" t="str">
        <f t="shared" si="68"/>
        <v xml:space="preserve">,"AlternateId":"" </v>
      </c>
      <c r="U240" s="16" t="str">
        <f t="shared" si="69"/>
        <v>,"IssueYearStart":1984</v>
      </c>
      <c r="V240" s="16" t="str">
        <f t="shared" si="70"/>
        <v>,"IssueYearEnd":0</v>
      </c>
      <c r="W240" s="16" t="str">
        <f t="shared" si="71"/>
        <v xml:space="preserve">,"FirstDayOfIssue":" " </v>
      </c>
      <c r="X240" s="16" t="str">
        <f t="shared" si="62"/>
        <v xml:space="preserve">,"Perforation":"" </v>
      </c>
      <c r="Y240" s="16" t="str">
        <f t="shared" si="72"/>
        <v xml:space="preserve">,"IsWatermarked":false </v>
      </c>
      <c r="Z240" s="16" t="str">
        <f t="shared" si="73"/>
        <v xml:space="preserve">,"CatalogImageCode":"" </v>
      </c>
      <c r="AA240" s="16" t="str">
        <f t="shared" si="74"/>
        <v xml:space="preserve">,"Color":"" </v>
      </c>
      <c r="AB240" s="16" t="str">
        <f t="shared" si="75"/>
        <v xml:space="preserve">,"Denomination":"20" </v>
      </c>
      <c r="AD240" s="16" t="str">
        <f t="shared" si="76"/>
        <v>,"ItemInstances":[</v>
      </c>
      <c r="AE240" s="16" t="str">
        <f t="shared" si="77"/>
        <v>{"CollectableType":"HomeCollector.Models.StampBase, HomeCollector, Version=1.0.0.0, Culture=neutral, PublicKeyToken=null"</v>
      </c>
      <c r="AF240" s="16" t="str">
        <f t="shared" si="78"/>
        <v xml:space="preserve">,"ItemDetails":"" </v>
      </c>
      <c r="AG240" s="16" t="str">
        <f t="shared" si="79"/>
        <v xml:space="preserve">,"IsFavorite":false </v>
      </c>
      <c r="AH240" s="16" t="str">
        <f t="shared" si="80"/>
        <v xml:space="preserve">,"EstimatedValue":0 </v>
      </c>
      <c r="AI240" s="16" t="str">
        <f t="shared" si="81"/>
        <v xml:space="preserve">,"IsMintCondition":true </v>
      </c>
      <c r="AJ240" s="16" t="str">
        <f t="shared" si="82"/>
        <v xml:space="preserve">,"Condition":"UNDEFINED" </v>
      </c>
      <c r="AK240" s="16" t="str">
        <f xml:space="preserve"> IF($D240+$E240&gt;0,  CONCATENATE($AD240,$AE240,$AF240,$AG240,$AH240,$AI240,$AJ240)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40" s="16" t="str">
        <f t="shared" si="83"/>
        <v>,{"CollectableType":"HomeCollector.Models.StampBase, HomeCollector, Version=1.0.0.0, Culture=neutral, PublicKeyToken=null","DisplayName":"Readers" ,"Description":"" ,"Country":"USA" ,"IsPostageStamp":true ,"ScottNumber":"2106"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41" spans="1:38" x14ac:dyDescent="0.25">
      <c r="A241" s="34" t="s">
        <v>398</v>
      </c>
      <c r="B241" s="29" t="s">
        <v>156</v>
      </c>
      <c r="C241" s="30"/>
      <c r="D241" s="31"/>
      <c r="E241" s="32">
        <v>2</v>
      </c>
      <c r="F241" s="42"/>
      <c r="G241" s="30"/>
      <c r="H241" s="19" t="s">
        <v>90</v>
      </c>
      <c r="I241" s="19" t="s">
        <v>29</v>
      </c>
      <c r="J241" s="19">
        <v>1984</v>
      </c>
      <c r="K241" s="21"/>
      <c r="L241" s="34">
        <v>0.4</v>
      </c>
      <c r="M241" s="29">
        <v>0.15</v>
      </c>
      <c r="N241" s="28" t="str">
        <f t="shared" si="84"/>
        <v>,{"CollectableType":"HomeCollector.Models.StampBase, HomeCollector, Version=1.0.0.0, Culture=neutral, PublicKeyToken=null"</v>
      </c>
      <c r="O241" s="16" t="str">
        <f t="shared" si="63"/>
        <v xml:space="preserve">,"DisplayName":"Madonna" </v>
      </c>
      <c r="P241" s="16" t="str">
        <f t="shared" si="64"/>
        <v xml:space="preserve">,"Description":"" </v>
      </c>
      <c r="Q241" s="16" t="str">
        <f t="shared" si="65"/>
        <v xml:space="preserve">,"Country":"USA" </v>
      </c>
      <c r="R241" s="16" t="str">
        <f t="shared" si="66"/>
        <v xml:space="preserve">,"IsPostageStamp":true </v>
      </c>
      <c r="S241" s="16" t="str">
        <f t="shared" si="67"/>
        <v xml:space="preserve">,"ScottNumber":"2107" </v>
      </c>
      <c r="T241" s="16" t="str">
        <f t="shared" si="68"/>
        <v xml:space="preserve">,"AlternateId":"" </v>
      </c>
      <c r="U241" s="16" t="str">
        <f t="shared" si="69"/>
        <v>,"IssueYearStart":1984</v>
      </c>
      <c r="V241" s="16" t="str">
        <f t="shared" si="70"/>
        <v>,"IssueYearEnd":0</v>
      </c>
      <c r="W241" s="16" t="str">
        <f t="shared" si="71"/>
        <v xml:space="preserve">,"FirstDayOfIssue":" " </v>
      </c>
      <c r="X241" s="16" t="str">
        <f t="shared" si="62"/>
        <v xml:space="preserve">,"Perforation":"" </v>
      </c>
      <c r="Y241" s="16" t="str">
        <f t="shared" si="72"/>
        <v xml:space="preserve">,"IsWatermarked":false </v>
      </c>
      <c r="Z241" s="16" t="str">
        <f t="shared" si="73"/>
        <v xml:space="preserve">,"CatalogImageCode":"" </v>
      </c>
      <c r="AA241" s="16" t="str">
        <f t="shared" si="74"/>
        <v xml:space="preserve">,"Color":"" </v>
      </c>
      <c r="AB241" s="16" t="str">
        <f t="shared" si="75"/>
        <v xml:space="preserve">,"Denomination":"20" </v>
      </c>
      <c r="AD241" s="16" t="str">
        <f t="shared" si="76"/>
        <v>,"ItemInstances":[</v>
      </c>
      <c r="AE241" s="16" t="str">
        <f t="shared" si="77"/>
        <v>{"CollectableType":"HomeCollector.Models.StampBase, HomeCollector, Version=1.0.0.0, Culture=neutral, PublicKeyToken=null"</v>
      </c>
      <c r="AF241" s="16" t="str">
        <f t="shared" si="78"/>
        <v xml:space="preserve">,"ItemDetails":"" </v>
      </c>
      <c r="AG241" s="16" t="str">
        <f t="shared" si="79"/>
        <v xml:space="preserve">,"IsFavorite":false </v>
      </c>
      <c r="AH241" s="16" t="str">
        <f t="shared" si="80"/>
        <v xml:space="preserve">,"EstimatedValue":0 </v>
      </c>
      <c r="AI241" s="16" t="str">
        <f t="shared" si="81"/>
        <v xml:space="preserve">,"IsMintCondition":false </v>
      </c>
      <c r="AJ241" s="16" t="str">
        <f t="shared" si="82"/>
        <v xml:space="preserve">,"Condition":"UNDEFINED" </v>
      </c>
      <c r="AK241" s="16" t="str">
        <f xml:space="preserve"> IF($D241+$E241&gt;0,  CONCATENATE($AD241,$AE241,$AF241,$AG241,$AH241,$AI241,$AJ241)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1" s="16" t="str">
        <f t="shared" si="83"/>
        <v>,{"CollectableType":"HomeCollector.Models.StampBase, HomeCollector, Version=1.0.0.0, Culture=neutral, PublicKeyToken=null","DisplayName":"Madonna" ,"Description":"" ,"Country":"USA" ,"IsPostageStamp":true ,"ScottNumber":"2107"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2" spans="1:38" x14ac:dyDescent="0.25">
      <c r="A242" s="34" t="s">
        <v>399</v>
      </c>
      <c r="B242" s="29" t="s">
        <v>156</v>
      </c>
      <c r="C242" s="30"/>
      <c r="D242" s="31"/>
      <c r="E242" s="32">
        <v>7</v>
      </c>
      <c r="F242" s="42"/>
      <c r="G242" s="30"/>
      <c r="H242" s="19" t="s">
        <v>73</v>
      </c>
      <c r="I242" s="19" t="s">
        <v>29</v>
      </c>
      <c r="J242" s="19">
        <v>1984</v>
      </c>
      <c r="K242" s="21"/>
      <c r="L242" s="34">
        <v>0.4</v>
      </c>
      <c r="M242" s="29">
        <v>0.15</v>
      </c>
      <c r="N242" s="28" t="str">
        <f t="shared" si="84"/>
        <v>,{"CollectableType":"HomeCollector.Models.StampBase, HomeCollector, Version=1.0.0.0, Culture=neutral, PublicKeyToken=null"</v>
      </c>
      <c r="O242" s="16" t="str">
        <f t="shared" si="63"/>
        <v xml:space="preserve">,"DisplayName":"Christmas" </v>
      </c>
      <c r="P242" s="16" t="str">
        <f t="shared" si="64"/>
        <v xml:space="preserve">,"Description":"" </v>
      </c>
      <c r="Q242" s="16" t="str">
        <f t="shared" si="65"/>
        <v xml:space="preserve">,"Country":"USA" </v>
      </c>
      <c r="R242" s="16" t="str">
        <f t="shared" si="66"/>
        <v xml:space="preserve">,"IsPostageStamp":true </v>
      </c>
      <c r="S242" s="16" t="str">
        <f t="shared" si="67"/>
        <v xml:space="preserve">,"ScottNumber":"2108" </v>
      </c>
      <c r="T242" s="16" t="str">
        <f t="shared" si="68"/>
        <v xml:space="preserve">,"AlternateId":"" </v>
      </c>
      <c r="U242" s="16" t="str">
        <f t="shared" si="69"/>
        <v>,"IssueYearStart":1984</v>
      </c>
      <c r="V242" s="16" t="str">
        <f t="shared" si="70"/>
        <v>,"IssueYearEnd":0</v>
      </c>
      <c r="W242" s="16" t="str">
        <f t="shared" si="71"/>
        <v xml:space="preserve">,"FirstDayOfIssue":" " </v>
      </c>
      <c r="X242" s="16" t="str">
        <f t="shared" si="62"/>
        <v xml:space="preserve">,"Perforation":"" </v>
      </c>
      <c r="Y242" s="16" t="str">
        <f t="shared" si="72"/>
        <v xml:space="preserve">,"IsWatermarked":false </v>
      </c>
      <c r="Z242" s="16" t="str">
        <f t="shared" si="73"/>
        <v xml:space="preserve">,"CatalogImageCode":"" </v>
      </c>
      <c r="AA242" s="16" t="str">
        <f t="shared" si="74"/>
        <v xml:space="preserve">,"Color":"" </v>
      </c>
      <c r="AB242" s="16" t="str">
        <f t="shared" si="75"/>
        <v xml:space="preserve">,"Denomination":"20" </v>
      </c>
      <c r="AD242" s="16" t="str">
        <f t="shared" si="76"/>
        <v>,"ItemInstances":[</v>
      </c>
      <c r="AE242" s="16" t="str">
        <f t="shared" si="77"/>
        <v>{"CollectableType":"HomeCollector.Models.StampBase, HomeCollector, Version=1.0.0.0, Culture=neutral, PublicKeyToken=null"</v>
      </c>
      <c r="AF242" s="16" t="str">
        <f t="shared" si="78"/>
        <v xml:space="preserve">,"ItemDetails":"" </v>
      </c>
      <c r="AG242" s="16" t="str">
        <f t="shared" si="79"/>
        <v xml:space="preserve">,"IsFavorite":false </v>
      </c>
      <c r="AH242" s="16" t="str">
        <f t="shared" si="80"/>
        <v xml:space="preserve">,"EstimatedValue":0 </v>
      </c>
      <c r="AI242" s="16" t="str">
        <f t="shared" si="81"/>
        <v xml:space="preserve">,"IsMintCondition":false </v>
      </c>
      <c r="AJ242" s="16" t="str">
        <f t="shared" si="82"/>
        <v xml:space="preserve">,"Condition":"UNDEFINED" </v>
      </c>
      <c r="AK242" s="16" t="str">
        <f xml:space="preserve"> IF($D242+$E242&gt;0,  CONCATENATE($AD242,$AE242,$AF242,$AG242,$AH242,$AI242,$AJ242)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2" s="16" t="str">
        <f t="shared" si="83"/>
        <v>,{"CollectableType":"HomeCollector.Models.StampBase, HomeCollector, Version=1.0.0.0, Culture=neutral, PublicKeyToken=null","DisplayName":"Christmas" ,"Description":"" ,"Country":"USA" ,"IsPostageStamp":true ,"ScottNumber":"2108"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3" spans="1:38" x14ac:dyDescent="0.25">
      <c r="A243" s="34" t="s">
        <v>400</v>
      </c>
      <c r="B243" s="29" t="s">
        <v>156</v>
      </c>
      <c r="C243" s="30"/>
      <c r="D243" s="31"/>
      <c r="E243" s="32">
        <v>2</v>
      </c>
      <c r="F243" s="42"/>
      <c r="G243" s="30"/>
      <c r="H243" s="19" t="s">
        <v>112</v>
      </c>
      <c r="I243" s="19" t="s">
        <v>29</v>
      </c>
      <c r="J243" s="19">
        <v>1984</v>
      </c>
      <c r="K243" s="21"/>
      <c r="L243" s="34">
        <v>0.15</v>
      </c>
      <c r="M243" s="29">
        <v>0.15</v>
      </c>
      <c r="N243" s="28" t="str">
        <f t="shared" si="84"/>
        <v>,{"CollectableType":"HomeCollector.Models.StampBase, HomeCollector, Version=1.0.0.0, Culture=neutral, PublicKeyToken=null"</v>
      </c>
      <c r="O243" s="16" t="str">
        <f t="shared" si="63"/>
        <v xml:space="preserve">,"DisplayName":"Vietnam Vets" </v>
      </c>
      <c r="P243" s="16" t="str">
        <f t="shared" si="64"/>
        <v xml:space="preserve">,"Description":"" </v>
      </c>
      <c r="Q243" s="16" t="str">
        <f t="shared" si="65"/>
        <v xml:space="preserve">,"Country":"USA" </v>
      </c>
      <c r="R243" s="16" t="str">
        <f t="shared" si="66"/>
        <v xml:space="preserve">,"IsPostageStamp":true </v>
      </c>
      <c r="S243" s="16" t="str">
        <f t="shared" si="67"/>
        <v xml:space="preserve">,"ScottNumber":"2109" </v>
      </c>
      <c r="T243" s="16" t="str">
        <f t="shared" si="68"/>
        <v xml:space="preserve">,"AlternateId":"" </v>
      </c>
      <c r="U243" s="16" t="str">
        <f t="shared" si="69"/>
        <v>,"IssueYearStart":1984</v>
      </c>
      <c r="V243" s="16" t="str">
        <f t="shared" si="70"/>
        <v>,"IssueYearEnd":0</v>
      </c>
      <c r="W243" s="16" t="str">
        <f t="shared" si="71"/>
        <v xml:space="preserve">,"FirstDayOfIssue":" " </v>
      </c>
      <c r="X243" s="16" t="str">
        <f t="shared" si="62"/>
        <v xml:space="preserve">,"Perforation":"" </v>
      </c>
      <c r="Y243" s="16" t="str">
        <f t="shared" si="72"/>
        <v xml:space="preserve">,"IsWatermarked":false </v>
      </c>
      <c r="Z243" s="16" t="str">
        <f t="shared" si="73"/>
        <v xml:space="preserve">,"CatalogImageCode":"" </v>
      </c>
      <c r="AA243" s="16" t="str">
        <f t="shared" si="74"/>
        <v xml:space="preserve">,"Color":"" </v>
      </c>
      <c r="AB243" s="16" t="str">
        <f t="shared" si="75"/>
        <v xml:space="preserve">,"Denomination":"20" </v>
      </c>
      <c r="AD243" s="16" t="str">
        <f t="shared" si="76"/>
        <v>,"ItemInstances":[</v>
      </c>
      <c r="AE243" s="16" t="str">
        <f t="shared" si="77"/>
        <v>{"CollectableType":"HomeCollector.Models.StampBase, HomeCollector, Version=1.0.0.0, Culture=neutral, PublicKeyToken=null"</v>
      </c>
      <c r="AF243" s="16" t="str">
        <f t="shared" si="78"/>
        <v xml:space="preserve">,"ItemDetails":"" </v>
      </c>
      <c r="AG243" s="16" t="str">
        <f t="shared" si="79"/>
        <v xml:space="preserve">,"IsFavorite":false </v>
      </c>
      <c r="AH243" s="16" t="str">
        <f t="shared" si="80"/>
        <v xml:space="preserve">,"EstimatedValue":0 </v>
      </c>
      <c r="AI243" s="16" t="str">
        <f t="shared" si="81"/>
        <v xml:space="preserve">,"IsMintCondition":false </v>
      </c>
      <c r="AJ243" s="16" t="str">
        <f t="shared" si="82"/>
        <v xml:space="preserve">,"Condition":"UNDEFINED" </v>
      </c>
      <c r="AK243" s="16" t="str">
        <f xml:space="preserve"> IF($D243+$E243&gt;0,  CONCATENATE($AD243,$AE243,$AF243,$AG243,$AH243,$AI243,$AJ243)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3" s="16" t="str">
        <f t="shared" si="83"/>
        <v>,{"CollectableType":"HomeCollector.Models.StampBase, HomeCollector, Version=1.0.0.0, Culture=neutral, PublicKeyToken=null","DisplayName":"Vietnam Vets" ,"Description":"" ,"Country":"USA" ,"IsPostageStamp":true ,"ScottNumber":"2109" ,"AlternateId":"" ,"IssueYearStart":1984,"IssueYearEnd":0,"FirstDayOfIssue":" " ,"Perforation":""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4" spans="1:38" x14ac:dyDescent="0.25">
      <c r="A244" s="34" t="s">
        <v>401</v>
      </c>
      <c r="B244" s="29" t="s">
        <v>157</v>
      </c>
      <c r="C244" s="30"/>
      <c r="D244" s="31"/>
      <c r="E244" s="32">
        <v>2</v>
      </c>
      <c r="F244" s="42"/>
      <c r="G244" s="30"/>
      <c r="H244" s="19" t="s">
        <v>1076</v>
      </c>
      <c r="I244" s="19" t="s">
        <v>29</v>
      </c>
      <c r="J244" s="19">
        <v>1985</v>
      </c>
      <c r="K244" s="21"/>
      <c r="L244" s="34">
        <v>0.4</v>
      </c>
      <c r="M244" s="29">
        <v>0.15</v>
      </c>
      <c r="N244" s="28" t="str">
        <f t="shared" si="84"/>
        <v>,{"CollectableType":"HomeCollector.Models.StampBase, HomeCollector, Version=1.0.0.0, Culture=neutral, PublicKeyToken=null"</v>
      </c>
      <c r="O244" s="16" t="str">
        <f t="shared" si="63"/>
        <v xml:space="preserve">,"DisplayName":"Kern" </v>
      </c>
      <c r="P244" s="16" t="str">
        <f t="shared" si="64"/>
        <v xml:space="preserve">,"Description":"" </v>
      </c>
      <c r="Q244" s="16" t="str">
        <f t="shared" si="65"/>
        <v xml:space="preserve">,"Country":"USA" </v>
      </c>
      <c r="R244" s="16" t="str">
        <f t="shared" si="66"/>
        <v xml:space="preserve">,"IsPostageStamp":true </v>
      </c>
      <c r="S244" s="16" t="str">
        <f t="shared" si="67"/>
        <v xml:space="preserve">,"ScottNumber":"2110" </v>
      </c>
      <c r="T244" s="16" t="str">
        <f t="shared" si="68"/>
        <v xml:space="preserve">,"AlternateId":"" </v>
      </c>
      <c r="U244" s="16" t="str">
        <f t="shared" si="69"/>
        <v>,"IssueYearStart":1985</v>
      </c>
      <c r="V244" s="16" t="str">
        <f t="shared" si="70"/>
        <v>,"IssueYearEnd":0</v>
      </c>
      <c r="W244" s="16" t="str">
        <f t="shared" si="71"/>
        <v xml:space="preserve">,"FirstDayOfIssue":" " </v>
      </c>
      <c r="X244" s="16" t="str">
        <f t="shared" si="62"/>
        <v xml:space="preserve">,"Perforation":"" </v>
      </c>
      <c r="Y244" s="16" t="str">
        <f t="shared" si="72"/>
        <v xml:space="preserve">,"IsWatermarked":false </v>
      </c>
      <c r="Z244" s="16" t="str">
        <f t="shared" si="73"/>
        <v xml:space="preserve">,"CatalogImageCode":"" </v>
      </c>
      <c r="AA244" s="16" t="str">
        <f t="shared" si="74"/>
        <v xml:space="preserve">,"Color":"" </v>
      </c>
      <c r="AB244" s="16" t="str">
        <f t="shared" si="75"/>
        <v xml:space="preserve">,"Denomination":"22" </v>
      </c>
      <c r="AD244" s="16" t="str">
        <f t="shared" si="76"/>
        <v>,"ItemInstances":[</v>
      </c>
      <c r="AE244" s="16" t="str">
        <f t="shared" si="77"/>
        <v>{"CollectableType":"HomeCollector.Models.StampBase, HomeCollector, Version=1.0.0.0, Culture=neutral, PublicKeyToken=null"</v>
      </c>
      <c r="AF244" s="16" t="str">
        <f t="shared" si="78"/>
        <v xml:space="preserve">,"ItemDetails":"" </v>
      </c>
      <c r="AG244" s="16" t="str">
        <f t="shared" si="79"/>
        <v xml:space="preserve">,"IsFavorite":false </v>
      </c>
      <c r="AH244" s="16" t="str">
        <f t="shared" si="80"/>
        <v xml:space="preserve">,"EstimatedValue":0 </v>
      </c>
      <c r="AI244" s="16" t="str">
        <f t="shared" si="81"/>
        <v xml:space="preserve">,"IsMintCondition":false </v>
      </c>
      <c r="AJ244" s="16" t="str">
        <f t="shared" si="82"/>
        <v xml:space="preserve">,"Condition":"UNDEFINED" </v>
      </c>
      <c r="AK244" s="16" t="str">
        <f xml:space="preserve"> IF($D244+$E244&gt;0,  CONCATENATE($AD244,$AE244,$AF244,$AG244,$AH244,$AI244,$AJ244)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4" s="16" t="str">
        <f t="shared" si="83"/>
        <v>,{"CollectableType":"HomeCollector.Models.StampBase, HomeCollector, Version=1.0.0.0, Culture=neutral, PublicKeyToken=null","DisplayName":"Kern" ,"Description":"" ,"Country":"USA" ,"IsPostageStamp":true ,"ScottNumber":"2110"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5" spans="1:38" x14ac:dyDescent="0.25">
      <c r="A245" s="34" t="s">
        <v>402</v>
      </c>
      <c r="B245" s="29" t="s">
        <v>958</v>
      </c>
      <c r="C245" s="30"/>
      <c r="D245" s="31"/>
      <c r="E245" s="32">
        <v>2</v>
      </c>
      <c r="F245" s="42"/>
      <c r="G245" s="30"/>
      <c r="H245" s="19" t="s">
        <v>1077</v>
      </c>
      <c r="I245" s="19" t="s">
        <v>29</v>
      </c>
      <c r="J245" s="19">
        <v>1985</v>
      </c>
      <c r="K245" s="21"/>
      <c r="L245" s="34">
        <v>0.6</v>
      </c>
      <c r="M245" s="29">
        <v>0.15</v>
      </c>
      <c r="N245" s="28" t="str">
        <f t="shared" si="84"/>
        <v>,{"CollectableType":"HomeCollector.Models.StampBase, HomeCollector, Version=1.0.0.0, Culture=neutral, PublicKeyToken=null"</v>
      </c>
      <c r="O245" s="16" t="str">
        <f t="shared" si="63"/>
        <v xml:space="preserve">,"DisplayName":"D Stamp" </v>
      </c>
      <c r="P245" s="16" t="str">
        <f t="shared" si="64"/>
        <v xml:space="preserve">,"Description":"" </v>
      </c>
      <c r="Q245" s="16" t="str">
        <f t="shared" si="65"/>
        <v xml:space="preserve">,"Country":"USA" </v>
      </c>
      <c r="R245" s="16" t="str">
        <f t="shared" si="66"/>
        <v xml:space="preserve">,"IsPostageStamp":true </v>
      </c>
      <c r="S245" s="16" t="str">
        <f t="shared" si="67"/>
        <v xml:space="preserve">,"ScottNumber":"2111" </v>
      </c>
      <c r="T245" s="16" t="str">
        <f t="shared" si="68"/>
        <v xml:space="preserve">,"AlternateId":"" </v>
      </c>
      <c r="U245" s="16" t="str">
        <f t="shared" si="69"/>
        <v>,"IssueYearStart":1985</v>
      </c>
      <c r="V245" s="16" t="str">
        <f t="shared" si="70"/>
        <v>,"IssueYearEnd":0</v>
      </c>
      <c r="W245" s="16" t="str">
        <f t="shared" si="71"/>
        <v xml:space="preserve">,"FirstDayOfIssue":" " </v>
      </c>
      <c r="X245" s="16" t="str">
        <f t="shared" si="62"/>
        <v xml:space="preserve">,"Perforation":"" </v>
      </c>
      <c r="Y245" s="16" t="str">
        <f t="shared" si="72"/>
        <v xml:space="preserve">,"IsWatermarked":false </v>
      </c>
      <c r="Z245" s="16" t="str">
        <f t="shared" si="73"/>
        <v xml:space="preserve">,"CatalogImageCode":"" </v>
      </c>
      <c r="AA245" s="16" t="str">
        <f t="shared" si="74"/>
        <v xml:space="preserve">,"Color":"" </v>
      </c>
      <c r="AB245" s="16" t="str">
        <f t="shared" si="75"/>
        <v xml:space="preserve">,"Denomination":"(22)" </v>
      </c>
      <c r="AD245" s="16" t="str">
        <f t="shared" si="76"/>
        <v>,"ItemInstances":[</v>
      </c>
      <c r="AE245" s="16" t="str">
        <f t="shared" si="77"/>
        <v>{"CollectableType":"HomeCollector.Models.StampBase, HomeCollector, Version=1.0.0.0, Culture=neutral, PublicKeyToken=null"</v>
      </c>
      <c r="AF245" s="16" t="str">
        <f t="shared" si="78"/>
        <v xml:space="preserve">,"ItemDetails":"" </v>
      </c>
      <c r="AG245" s="16" t="str">
        <f t="shared" si="79"/>
        <v xml:space="preserve">,"IsFavorite":false </v>
      </c>
      <c r="AH245" s="16" t="str">
        <f t="shared" si="80"/>
        <v xml:space="preserve">,"EstimatedValue":0 </v>
      </c>
      <c r="AI245" s="16" t="str">
        <f t="shared" si="81"/>
        <v xml:space="preserve">,"IsMintCondition":false </v>
      </c>
      <c r="AJ245" s="16" t="str">
        <f t="shared" si="82"/>
        <v xml:space="preserve">,"Condition":"UNDEFINED" </v>
      </c>
      <c r="AK245" s="16" t="str">
        <f xml:space="preserve"> IF($D245+$E245&gt;0,  CONCATENATE($AD245,$AE245,$AF245,$AG245,$AH245,$AI245,$AJ245)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5" s="16" t="str">
        <f t="shared" si="83"/>
        <v>,{"CollectableType":"HomeCollector.Models.StampBase, HomeCollector, Version=1.0.0.0, Culture=neutral, PublicKeyToken=null","DisplayName":"D Stamp" ,"Description":"" ,"Country":"USA" ,"IsPostageStamp":true ,"ScottNumber":"2111" ,"AlternateId":"" ,"IssueYearStart":1985,"IssueYearEnd":0,"FirstDayOfIssue":" " ,"Perforation":"" ,"IsWatermarked":false ,"CatalogImageCode":"" ,"Color":"" ,"Denomination":"(22)"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6" spans="1:38" x14ac:dyDescent="0.25">
      <c r="A246" s="34" t="s">
        <v>403</v>
      </c>
      <c r="B246" s="29" t="s">
        <v>958</v>
      </c>
      <c r="C246" s="30"/>
      <c r="D246" s="31"/>
      <c r="E246" s="32">
        <v>2</v>
      </c>
      <c r="F246" s="42"/>
      <c r="G246" s="30"/>
      <c r="H246" s="19" t="s">
        <v>1077</v>
      </c>
      <c r="I246" s="29">
        <v>1893</v>
      </c>
      <c r="J246" s="29">
        <v>1985</v>
      </c>
      <c r="K246" s="33"/>
      <c r="L246" s="34">
        <v>0.6</v>
      </c>
      <c r="M246" s="29">
        <v>0.15</v>
      </c>
      <c r="N246" s="28" t="str">
        <f t="shared" si="84"/>
        <v>,{"CollectableType":"HomeCollector.Models.StampBase, HomeCollector, Version=1.0.0.0, Culture=neutral, PublicKeyToken=null"</v>
      </c>
      <c r="O246" s="16" t="str">
        <f t="shared" si="63"/>
        <v xml:space="preserve">,"DisplayName":"D Stamp" </v>
      </c>
      <c r="P246" s="16" t="str">
        <f t="shared" si="64"/>
        <v xml:space="preserve">,"Description":"" </v>
      </c>
      <c r="Q246" s="16" t="str">
        <f t="shared" si="65"/>
        <v xml:space="preserve">,"Country":"USA" </v>
      </c>
      <c r="R246" s="16" t="str">
        <f t="shared" si="66"/>
        <v xml:space="preserve">,"IsPostageStamp":true </v>
      </c>
      <c r="S246" s="16" t="str">
        <f t="shared" si="67"/>
        <v xml:space="preserve">,"ScottNumber":"2112" </v>
      </c>
      <c r="T246" s="16" t="str">
        <f t="shared" si="68"/>
        <v xml:space="preserve">,"AlternateId":"" </v>
      </c>
      <c r="U246" s="16" t="str">
        <f t="shared" si="69"/>
        <v>,"IssueYearStart":1985</v>
      </c>
      <c r="V246" s="16" t="str">
        <f t="shared" si="70"/>
        <v>,"IssueYearEnd":0</v>
      </c>
      <c r="W246" s="16" t="str">
        <f t="shared" si="71"/>
        <v xml:space="preserve">,"FirstDayOfIssue":" " </v>
      </c>
      <c r="X246" s="16" t="str">
        <f t="shared" si="62"/>
        <v xml:space="preserve">,"Perforation":"" </v>
      </c>
      <c r="Y246" s="16" t="str">
        <f t="shared" si="72"/>
        <v xml:space="preserve">,"IsWatermarked":false </v>
      </c>
      <c r="Z246" s="16" t="str">
        <f t="shared" si="73"/>
        <v xml:space="preserve">,"CatalogImageCode":"" </v>
      </c>
      <c r="AA246" s="16" t="str">
        <f t="shared" si="74"/>
        <v xml:space="preserve">,"Color":"" </v>
      </c>
      <c r="AB246" s="16" t="str">
        <f t="shared" si="75"/>
        <v xml:space="preserve">,"Denomination":"(22)" </v>
      </c>
      <c r="AD246" s="16" t="str">
        <f t="shared" si="76"/>
        <v>,"ItemInstances":[</v>
      </c>
      <c r="AE246" s="16" t="str">
        <f t="shared" si="77"/>
        <v>{"CollectableType":"HomeCollector.Models.StampBase, HomeCollector, Version=1.0.0.0, Culture=neutral, PublicKeyToken=null"</v>
      </c>
      <c r="AF246" s="16" t="str">
        <f t="shared" si="78"/>
        <v xml:space="preserve">,"ItemDetails":"" </v>
      </c>
      <c r="AG246" s="16" t="str">
        <f t="shared" si="79"/>
        <v xml:space="preserve">,"IsFavorite":false </v>
      </c>
      <c r="AH246" s="16" t="str">
        <f t="shared" si="80"/>
        <v xml:space="preserve">,"EstimatedValue":0 </v>
      </c>
      <c r="AI246" s="16" t="str">
        <f t="shared" si="81"/>
        <v xml:space="preserve">,"IsMintCondition":false </v>
      </c>
      <c r="AJ246" s="16" t="str">
        <f t="shared" si="82"/>
        <v xml:space="preserve">,"Condition":"UNDEFINED" </v>
      </c>
      <c r="AK246" s="16" t="str">
        <f xml:space="preserve"> IF($D246+$E246&gt;0,  CONCATENATE($AD246,$AE246,$AF246,$AG246,$AH246,$AI246,$AJ246)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6" s="16" t="str">
        <f t="shared" si="83"/>
        <v>,{"CollectableType":"HomeCollector.Models.StampBase, HomeCollector, Version=1.0.0.0, Culture=neutral, PublicKeyToken=null","DisplayName":"D Stamp" ,"Description":"" ,"Country":"USA" ,"IsPostageStamp":true ,"ScottNumber":"2112" ,"AlternateId":"" ,"IssueYearStart":1985,"IssueYearEnd":0,"FirstDayOfIssue":" " ,"Perforation":"" ,"IsWatermarked":false ,"CatalogImageCode":"" ,"Color":"" ,"Denomination":"(22)"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7" spans="1:38" x14ac:dyDescent="0.25">
      <c r="A247" s="34" t="s">
        <v>404</v>
      </c>
      <c r="B247" s="29" t="s">
        <v>958</v>
      </c>
      <c r="C247" s="30"/>
      <c r="D247" s="31"/>
      <c r="E247" s="32">
        <v>2</v>
      </c>
      <c r="F247" s="42"/>
      <c r="G247" s="30"/>
      <c r="H247" s="19" t="s">
        <v>1077</v>
      </c>
      <c r="I247" s="29">
        <v>1893</v>
      </c>
      <c r="J247" s="29">
        <v>1985</v>
      </c>
      <c r="K247" s="33"/>
      <c r="L247" s="34">
        <v>0.6</v>
      </c>
      <c r="M247" s="29">
        <v>0.15</v>
      </c>
      <c r="N247" s="28" t="str">
        <f t="shared" si="84"/>
        <v>,{"CollectableType":"HomeCollector.Models.StampBase, HomeCollector, Version=1.0.0.0, Culture=neutral, PublicKeyToken=null"</v>
      </c>
      <c r="O247" s="16" t="str">
        <f t="shared" si="63"/>
        <v xml:space="preserve">,"DisplayName":"D Stamp" </v>
      </c>
      <c r="P247" s="16" t="str">
        <f t="shared" si="64"/>
        <v xml:space="preserve">,"Description":"" </v>
      </c>
      <c r="Q247" s="16" t="str">
        <f t="shared" si="65"/>
        <v xml:space="preserve">,"Country":"USA" </v>
      </c>
      <c r="R247" s="16" t="str">
        <f t="shared" si="66"/>
        <v xml:space="preserve">,"IsPostageStamp":true </v>
      </c>
      <c r="S247" s="16" t="str">
        <f t="shared" si="67"/>
        <v xml:space="preserve">,"ScottNumber":"2113" </v>
      </c>
      <c r="T247" s="16" t="str">
        <f t="shared" si="68"/>
        <v xml:space="preserve">,"AlternateId":"" </v>
      </c>
      <c r="U247" s="16" t="str">
        <f t="shared" si="69"/>
        <v>,"IssueYearStart":1985</v>
      </c>
      <c r="V247" s="16" t="str">
        <f t="shared" si="70"/>
        <v>,"IssueYearEnd":0</v>
      </c>
      <c r="W247" s="16" t="str">
        <f t="shared" si="71"/>
        <v xml:space="preserve">,"FirstDayOfIssue":" " </v>
      </c>
      <c r="X247" s="16" t="str">
        <f t="shared" si="62"/>
        <v xml:space="preserve">,"Perforation":"" </v>
      </c>
      <c r="Y247" s="16" t="str">
        <f t="shared" si="72"/>
        <v xml:space="preserve">,"IsWatermarked":false </v>
      </c>
      <c r="Z247" s="16" t="str">
        <f t="shared" si="73"/>
        <v xml:space="preserve">,"CatalogImageCode":"" </v>
      </c>
      <c r="AA247" s="16" t="str">
        <f t="shared" si="74"/>
        <v xml:space="preserve">,"Color":"" </v>
      </c>
      <c r="AB247" s="16" t="str">
        <f t="shared" si="75"/>
        <v xml:space="preserve">,"Denomination":"(22)" </v>
      </c>
      <c r="AD247" s="16" t="str">
        <f t="shared" si="76"/>
        <v>,"ItemInstances":[</v>
      </c>
      <c r="AE247" s="16" t="str">
        <f t="shared" si="77"/>
        <v>{"CollectableType":"HomeCollector.Models.StampBase, HomeCollector, Version=1.0.0.0, Culture=neutral, PublicKeyToken=null"</v>
      </c>
      <c r="AF247" s="16" t="str">
        <f t="shared" si="78"/>
        <v xml:space="preserve">,"ItemDetails":"" </v>
      </c>
      <c r="AG247" s="16" t="str">
        <f t="shared" si="79"/>
        <v xml:space="preserve">,"IsFavorite":false </v>
      </c>
      <c r="AH247" s="16" t="str">
        <f t="shared" si="80"/>
        <v xml:space="preserve">,"EstimatedValue":0 </v>
      </c>
      <c r="AI247" s="16" t="str">
        <f t="shared" si="81"/>
        <v xml:space="preserve">,"IsMintCondition":false </v>
      </c>
      <c r="AJ247" s="16" t="str">
        <f t="shared" si="82"/>
        <v xml:space="preserve">,"Condition":"UNDEFINED" </v>
      </c>
      <c r="AK247" s="16" t="str">
        <f xml:space="preserve"> IF($D247+$E247&gt;0,  CONCATENATE($AD247,$AE247,$AF247,$AG247,$AH247,$AI247,$AJ247)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7" s="16" t="str">
        <f t="shared" si="83"/>
        <v>,{"CollectableType":"HomeCollector.Models.StampBase, HomeCollector, Version=1.0.0.0, Culture=neutral, PublicKeyToken=null","DisplayName":"D Stamp" ,"Description":"" ,"Country":"USA" ,"IsPostageStamp":true ,"ScottNumber":"2113" ,"AlternateId":"" ,"IssueYearStart":1985,"IssueYearEnd":0,"FirstDayOfIssue":" " ,"Perforation":"" ,"IsWatermarked":false ,"CatalogImageCode":"" ,"Color":"" ,"Denomination":"(22)"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8" spans="1:38" x14ac:dyDescent="0.25">
      <c r="A248" s="17" t="s">
        <v>405</v>
      </c>
      <c r="B248" s="29" t="s">
        <v>157</v>
      </c>
      <c r="C248" s="30"/>
      <c r="D248" s="31"/>
      <c r="E248" s="32">
        <v>2</v>
      </c>
      <c r="F248" s="42"/>
      <c r="G248" s="38"/>
      <c r="H248" s="19" t="s">
        <v>1078</v>
      </c>
      <c r="I248" s="29">
        <v>1893</v>
      </c>
      <c r="J248" s="29">
        <v>1985</v>
      </c>
      <c r="K248" s="33"/>
      <c r="L248" s="34">
        <v>0.4</v>
      </c>
      <c r="M248" s="29">
        <v>0.15</v>
      </c>
      <c r="N248" s="28" t="str">
        <f t="shared" si="84"/>
        <v>,{"CollectableType":"HomeCollector.Models.StampBase, HomeCollector, Version=1.0.0.0, Culture=neutral, PublicKeyToken=null"</v>
      </c>
      <c r="O248" s="16" t="str">
        <f t="shared" si="63"/>
        <v xml:space="preserve">,"DisplayName":"Flag-Capitol" </v>
      </c>
      <c r="P248" s="16" t="str">
        <f t="shared" si="64"/>
        <v xml:space="preserve">,"Description":"" </v>
      </c>
      <c r="Q248" s="16" t="str">
        <f t="shared" si="65"/>
        <v xml:space="preserve">,"Country":"USA" </v>
      </c>
      <c r="R248" s="16" t="str">
        <f t="shared" si="66"/>
        <v xml:space="preserve">,"IsPostageStamp":true </v>
      </c>
      <c r="S248" s="16" t="str">
        <f t="shared" si="67"/>
        <v xml:space="preserve">,"ScottNumber":"2114" </v>
      </c>
      <c r="T248" s="16" t="str">
        <f t="shared" si="68"/>
        <v xml:space="preserve">,"AlternateId":"" </v>
      </c>
      <c r="U248" s="16" t="str">
        <f t="shared" si="69"/>
        <v>,"IssueYearStart":1985</v>
      </c>
      <c r="V248" s="16" t="str">
        <f t="shared" si="70"/>
        <v>,"IssueYearEnd":0</v>
      </c>
      <c r="W248" s="16" t="str">
        <f t="shared" si="71"/>
        <v xml:space="preserve">,"FirstDayOfIssue":" " </v>
      </c>
      <c r="X248" s="16" t="str">
        <f t="shared" si="62"/>
        <v xml:space="preserve">,"Perforation":"" </v>
      </c>
      <c r="Y248" s="16" t="str">
        <f t="shared" si="72"/>
        <v xml:space="preserve">,"IsWatermarked":false </v>
      </c>
      <c r="Z248" s="16" t="str">
        <f t="shared" si="73"/>
        <v xml:space="preserve">,"CatalogImageCode":"" </v>
      </c>
      <c r="AA248" s="16" t="str">
        <f t="shared" si="74"/>
        <v xml:space="preserve">,"Color":"" </v>
      </c>
      <c r="AB248" s="16" t="str">
        <f t="shared" si="75"/>
        <v xml:space="preserve">,"Denomination":"22" </v>
      </c>
      <c r="AD248" s="16" t="str">
        <f t="shared" si="76"/>
        <v>,"ItemInstances":[</v>
      </c>
      <c r="AE248" s="16" t="str">
        <f t="shared" si="77"/>
        <v>{"CollectableType":"HomeCollector.Models.StampBase, HomeCollector, Version=1.0.0.0, Culture=neutral, PublicKeyToken=null"</v>
      </c>
      <c r="AF248" s="16" t="str">
        <f t="shared" si="78"/>
        <v xml:space="preserve">,"ItemDetails":"" </v>
      </c>
      <c r="AG248" s="16" t="str">
        <f t="shared" si="79"/>
        <v xml:space="preserve">,"IsFavorite":false </v>
      </c>
      <c r="AH248" s="16" t="str">
        <f t="shared" si="80"/>
        <v xml:space="preserve">,"EstimatedValue":0 </v>
      </c>
      <c r="AI248" s="16" t="str">
        <f t="shared" si="81"/>
        <v xml:space="preserve">,"IsMintCondition":false </v>
      </c>
      <c r="AJ248" s="16" t="str">
        <f t="shared" si="82"/>
        <v xml:space="preserve">,"Condition":"UNDEFINED" </v>
      </c>
      <c r="AK248" s="16" t="str">
        <f xml:space="preserve"> IF($D248+$E248&gt;0,  CONCATENATE($AD248,$AE248,$AF248,$AG248,$AH248,$AI248,$AJ248)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8" s="16" t="str">
        <f t="shared" si="83"/>
        <v>,{"CollectableType":"HomeCollector.Models.StampBase, HomeCollector, Version=1.0.0.0, Culture=neutral, PublicKeyToken=null","DisplayName":"Flag-Capitol" ,"Description":"" ,"Country":"USA" ,"IsPostageStamp":true ,"ScottNumber":"2114"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49" spans="1:38" x14ac:dyDescent="0.25">
      <c r="A249" s="34" t="s">
        <v>406</v>
      </c>
      <c r="B249" s="29" t="s">
        <v>157</v>
      </c>
      <c r="C249" s="30"/>
      <c r="D249" s="31"/>
      <c r="E249" s="32">
        <v>2</v>
      </c>
      <c r="F249" s="42" t="s">
        <v>41</v>
      </c>
      <c r="G249" s="30"/>
      <c r="H249" s="19" t="s">
        <v>1078</v>
      </c>
      <c r="I249" s="29">
        <v>1893</v>
      </c>
      <c r="J249" s="29">
        <v>1985</v>
      </c>
      <c r="K249" s="33"/>
      <c r="L249" s="34">
        <v>0.4</v>
      </c>
      <c r="M249" s="29">
        <v>0.15</v>
      </c>
      <c r="N249" s="28" t="str">
        <f t="shared" si="84"/>
        <v>,{"CollectableType":"HomeCollector.Models.StampBase, HomeCollector, Version=1.0.0.0, Culture=neutral, PublicKeyToken=null"</v>
      </c>
      <c r="O249" s="16" t="str">
        <f t="shared" si="63"/>
        <v xml:space="preserve">,"DisplayName":"Flag-Capitol" </v>
      </c>
      <c r="P249" s="16" t="str">
        <f t="shared" si="64"/>
        <v xml:space="preserve">,"Description":"" </v>
      </c>
      <c r="Q249" s="16" t="str">
        <f t="shared" si="65"/>
        <v xml:space="preserve">,"Country":"USA" </v>
      </c>
      <c r="R249" s="16" t="str">
        <f t="shared" si="66"/>
        <v xml:space="preserve">,"IsPostageStamp":true </v>
      </c>
      <c r="S249" s="16" t="str">
        <f t="shared" si="67"/>
        <v xml:space="preserve">,"ScottNumber":"2115" </v>
      </c>
      <c r="T249" s="16" t="str">
        <f t="shared" si="68"/>
        <v xml:space="preserve">,"AlternateId":"" </v>
      </c>
      <c r="U249" s="16" t="str">
        <f t="shared" si="69"/>
        <v>,"IssueYearStart":1985</v>
      </c>
      <c r="V249" s="16" t="str">
        <f t="shared" si="70"/>
        <v>,"IssueYearEnd":0</v>
      </c>
      <c r="W249" s="16" t="str">
        <f t="shared" si="71"/>
        <v xml:space="preserve">,"FirstDayOfIssue":" " </v>
      </c>
      <c r="X249" s="16" t="str">
        <f t="shared" si="62"/>
        <v xml:space="preserve">,"Perforation":"v10" </v>
      </c>
      <c r="Y249" s="16" t="str">
        <f t="shared" si="72"/>
        <v xml:space="preserve">,"IsWatermarked":false </v>
      </c>
      <c r="Z249" s="16" t="str">
        <f t="shared" si="73"/>
        <v xml:space="preserve">,"CatalogImageCode":"" </v>
      </c>
      <c r="AA249" s="16" t="str">
        <f t="shared" si="74"/>
        <v xml:space="preserve">,"Color":"" </v>
      </c>
      <c r="AB249" s="16" t="str">
        <f t="shared" si="75"/>
        <v xml:space="preserve">,"Denomination":"22" </v>
      </c>
      <c r="AD249" s="16" t="str">
        <f t="shared" si="76"/>
        <v>,"ItemInstances":[</v>
      </c>
      <c r="AE249" s="16" t="str">
        <f t="shared" si="77"/>
        <v>{"CollectableType":"HomeCollector.Models.StampBase, HomeCollector, Version=1.0.0.0, Culture=neutral, PublicKeyToken=null"</v>
      </c>
      <c r="AF249" s="16" t="str">
        <f t="shared" si="78"/>
        <v xml:space="preserve">,"ItemDetails":"" </v>
      </c>
      <c r="AG249" s="16" t="str">
        <f t="shared" si="79"/>
        <v xml:space="preserve">,"IsFavorite":false </v>
      </c>
      <c r="AH249" s="16" t="str">
        <f t="shared" si="80"/>
        <v xml:space="preserve">,"EstimatedValue":0 </v>
      </c>
      <c r="AI249" s="16" t="str">
        <f t="shared" si="81"/>
        <v xml:space="preserve">,"IsMintCondition":false </v>
      </c>
      <c r="AJ249" s="16" t="str">
        <f t="shared" si="82"/>
        <v xml:space="preserve">,"Condition":"UNDEFINED" </v>
      </c>
      <c r="AK249" s="16" t="str">
        <f xml:space="preserve"> IF($D249+$E249&gt;0,  CONCATENATE($AD249,$AE249,$AF249,$AG249,$AH249,$AI249,$AJ249)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49" s="16" t="str">
        <f t="shared" si="83"/>
        <v>,{"CollectableType":"HomeCollector.Models.StampBase, HomeCollector, Version=1.0.0.0, Culture=neutral, PublicKeyToken=null","DisplayName":"Flag-Capitol" ,"Description":"" ,"Country":"USA" ,"IsPostageStamp":true ,"ScottNumber":"2115" ,"AlternateId":"" ,"IssueYearStart":1985,"IssueYearEnd":0,"FirstDayOfIssue":" " ,"Perforation":"v10"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0" spans="1:38" x14ac:dyDescent="0.25">
      <c r="A250" s="34" t="s">
        <v>407</v>
      </c>
      <c r="B250" s="29" t="s">
        <v>157</v>
      </c>
      <c r="C250" s="30"/>
      <c r="D250" s="31"/>
      <c r="E250" s="32">
        <v>3</v>
      </c>
      <c r="F250" s="42" t="s">
        <v>40</v>
      </c>
      <c r="G250" s="30"/>
      <c r="H250" s="19" t="s">
        <v>1078</v>
      </c>
      <c r="I250" s="29">
        <v>1893</v>
      </c>
      <c r="J250" s="29">
        <v>1985</v>
      </c>
      <c r="K250" s="33"/>
      <c r="L250" s="34">
        <v>0.48</v>
      </c>
      <c r="M250" s="29">
        <v>0.15</v>
      </c>
      <c r="N250" s="28" t="str">
        <f t="shared" si="84"/>
        <v>,{"CollectableType":"HomeCollector.Models.StampBase, HomeCollector, Version=1.0.0.0, Culture=neutral, PublicKeyToken=null"</v>
      </c>
      <c r="O250" s="16" t="str">
        <f t="shared" si="63"/>
        <v xml:space="preserve">,"DisplayName":"Flag-Capitol" </v>
      </c>
      <c r="P250" s="16" t="str">
        <f t="shared" si="64"/>
        <v xml:space="preserve">,"Description":"" </v>
      </c>
      <c r="Q250" s="16" t="str">
        <f t="shared" si="65"/>
        <v xml:space="preserve">,"Country":"USA" </v>
      </c>
      <c r="R250" s="16" t="str">
        <f t="shared" si="66"/>
        <v xml:space="preserve">,"IsPostageStamp":true </v>
      </c>
      <c r="S250" s="16" t="str">
        <f t="shared" si="67"/>
        <v xml:space="preserve">,"ScottNumber":"2116" </v>
      </c>
      <c r="T250" s="16" t="str">
        <f t="shared" si="68"/>
        <v xml:space="preserve">,"AlternateId":"" </v>
      </c>
      <c r="U250" s="16" t="str">
        <f t="shared" si="69"/>
        <v>,"IssueYearStart":1985</v>
      </c>
      <c r="V250" s="16" t="str">
        <f t="shared" si="70"/>
        <v>,"IssueYearEnd":0</v>
      </c>
      <c r="W250" s="16" t="str">
        <f t="shared" si="71"/>
        <v xml:space="preserve">,"FirstDayOfIssue":" " </v>
      </c>
      <c r="X250" s="16" t="str">
        <f t="shared" si="62"/>
        <v xml:space="preserve">,"Perforation":"h10" </v>
      </c>
      <c r="Y250" s="16" t="str">
        <f t="shared" si="72"/>
        <v xml:space="preserve">,"IsWatermarked":false </v>
      </c>
      <c r="Z250" s="16" t="str">
        <f t="shared" si="73"/>
        <v xml:space="preserve">,"CatalogImageCode":"" </v>
      </c>
      <c r="AA250" s="16" t="str">
        <f t="shared" si="74"/>
        <v xml:space="preserve">,"Color":"" </v>
      </c>
      <c r="AB250" s="16" t="str">
        <f t="shared" si="75"/>
        <v xml:space="preserve">,"Denomination":"22" </v>
      </c>
      <c r="AD250" s="16" t="str">
        <f t="shared" si="76"/>
        <v>,"ItemInstances":[</v>
      </c>
      <c r="AE250" s="16" t="str">
        <f t="shared" si="77"/>
        <v>{"CollectableType":"HomeCollector.Models.StampBase, HomeCollector, Version=1.0.0.0, Culture=neutral, PublicKeyToken=null"</v>
      </c>
      <c r="AF250" s="16" t="str">
        <f t="shared" si="78"/>
        <v xml:space="preserve">,"ItemDetails":"" </v>
      </c>
      <c r="AG250" s="16" t="str">
        <f t="shared" si="79"/>
        <v xml:space="preserve">,"IsFavorite":false </v>
      </c>
      <c r="AH250" s="16" t="str">
        <f t="shared" si="80"/>
        <v xml:space="preserve">,"EstimatedValue":0 </v>
      </c>
      <c r="AI250" s="16" t="str">
        <f t="shared" si="81"/>
        <v xml:space="preserve">,"IsMintCondition":false </v>
      </c>
      <c r="AJ250" s="16" t="str">
        <f t="shared" si="82"/>
        <v xml:space="preserve">,"Condition":"UNDEFINED" </v>
      </c>
      <c r="AK250" s="16" t="str">
        <f xml:space="preserve"> IF($D250+$E250&gt;0,  CONCATENATE($AD250,$AE250,$AF250,$AG250,$AH250,$AI250,$AJ250)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50" s="16" t="str">
        <f t="shared" si="83"/>
        <v>,{"CollectableType":"HomeCollector.Models.StampBase, HomeCollector, Version=1.0.0.0, Culture=neutral, PublicKeyToken=null","DisplayName":"Flag-Capitol" ,"Description":"" ,"Country":"USA" ,"IsPostageStamp":true ,"ScottNumber":"2116" ,"AlternateId":"" ,"IssueYearStart":1985,"IssueYearEnd":0,"FirstDayOfIssue":"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51" spans="1:38" x14ac:dyDescent="0.25">
      <c r="A251" s="34" t="s">
        <v>408</v>
      </c>
      <c r="B251" s="29" t="s">
        <v>157</v>
      </c>
      <c r="C251" s="30"/>
      <c r="D251" s="31"/>
      <c r="E251" s="32">
        <v>2</v>
      </c>
      <c r="F251" s="42"/>
      <c r="G251" s="30" t="s">
        <v>1079</v>
      </c>
      <c r="H251" s="19" t="s">
        <v>1080</v>
      </c>
      <c r="I251" s="29">
        <v>1893</v>
      </c>
      <c r="J251" s="29">
        <v>1985</v>
      </c>
      <c r="K251" s="33"/>
      <c r="L251" s="34">
        <v>0.4</v>
      </c>
      <c r="M251" s="29">
        <v>0.15</v>
      </c>
      <c r="N251" s="28" t="str">
        <f t="shared" si="84"/>
        <v>,{"CollectableType":"HomeCollector.Models.StampBase, HomeCollector, Version=1.0.0.0, Culture=neutral, PublicKeyToken=null"</v>
      </c>
      <c r="O251" s="16" t="str">
        <f t="shared" si="63"/>
        <v xml:space="preserve">,"DisplayName":"Seashells" </v>
      </c>
      <c r="P251" s="16" t="str">
        <f t="shared" si="64"/>
        <v xml:space="preserve">,"Description":"bklt" </v>
      </c>
      <c r="Q251" s="16" t="str">
        <f t="shared" si="65"/>
        <v xml:space="preserve">,"Country":"USA" </v>
      </c>
      <c r="R251" s="16" t="str">
        <f t="shared" si="66"/>
        <v xml:space="preserve">,"IsPostageStamp":true </v>
      </c>
      <c r="S251" s="16" t="str">
        <f t="shared" si="67"/>
        <v xml:space="preserve">,"ScottNumber":"2117" </v>
      </c>
      <c r="T251" s="16" t="str">
        <f t="shared" si="68"/>
        <v xml:space="preserve">,"AlternateId":"" </v>
      </c>
      <c r="U251" s="16" t="str">
        <f t="shared" si="69"/>
        <v>,"IssueYearStart":1985</v>
      </c>
      <c r="V251" s="16" t="str">
        <f t="shared" si="70"/>
        <v>,"IssueYearEnd":0</v>
      </c>
      <c r="W251" s="16" t="str">
        <f t="shared" si="71"/>
        <v xml:space="preserve">,"FirstDayOfIssue":" " </v>
      </c>
      <c r="X251" s="16" t="str">
        <f t="shared" si="62"/>
        <v xml:space="preserve">,"Perforation":"" </v>
      </c>
      <c r="Y251" s="16" t="str">
        <f t="shared" si="72"/>
        <v xml:space="preserve">,"IsWatermarked":false </v>
      </c>
      <c r="Z251" s="16" t="str">
        <f t="shared" si="73"/>
        <v xml:space="preserve">,"CatalogImageCode":"" </v>
      </c>
      <c r="AA251" s="16" t="str">
        <f t="shared" si="74"/>
        <v xml:space="preserve">,"Color":"" </v>
      </c>
      <c r="AB251" s="16" t="str">
        <f t="shared" si="75"/>
        <v xml:space="preserve">,"Denomination":"22" </v>
      </c>
      <c r="AD251" s="16" t="str">
        <f t="shared" si="76"/>
        <v>,"ItemInstances":[</v>
      </c>
      <c r="AE251" s="16" t="str">
        <f t="shared" si="77"/>
        <v>{"CollectableType":"HomeCollector.Models.StampBase, HomeCollector, Version=1.0.0.0, Culture=neutral, PublicKeyToken=null"</v>
      </c>
      <c r="AF251" s="16" t="str">
        <f t="shared" si="78"/>
        <v xml:space="preserve">,"ItemDetails":"bklt" </v>
      </c>
      <c r="AG251" s="16" t="str">
        <f t="shared" si="79"/>
        <v xml:space="preserve">,"IsFavorite":false </v>
      </c>
      <c r="AH251" s="16" t="str">
        <f t="shared" si="80"/>
        <v xml:space="preserve">,"EstimatedValue":0 </v>
      </c>
      <c r="AI251" s="16" t="str">
        <f t="shared" si="81"/>
        <v xml:space="preserve">,"IsMintCondition":false </v>
      </c>
      <c r="AJ251" s="16" t="str">
        <f t="shared" si="82"/>
        <v xml:space="preserve">,"Condition":"UNDEFINED" </v>
      </c>
      <c r="AK251" s="16" t="str">
        <f xml:space="preserve"> IF($D251+$E251&gt;0,  CONCATENATE($AD251,$AE251,$AF251,$AG251,$AH251,$AI251,$AJ251)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251" s="16" t="str">
        <f t="shared" si="83"/>
        <v>,{"CollectableType":"HomeCollector.Models.StampBase, HomeCollector, Version=1.0.0.0, Culture=neutral, PublicKeyToken=null","DisplayName":"Seashells" ,"Description":"bklt" ,"Country":"USA" ,"IsPostageStamp":true ,"ScottNumber":"2117"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252" spans="1:38" x14ac:dyDescent="0.25">
      <c r="A252" s="34" t="s">
        <v>409</v>
      </c>
      <c r="B252" s="29" t="s">
        <v>157</v>
      </c>
      <c r="C252" s="30"/>
      <c r="D252" s="31"/>
      <c r="E252" s="32">
        <v>2</v>
      </c>
      <c r="F252" s="42"/>
      <c r="G252" s="30" t="s">
        <v>1079</v>
      </c>
      <c r="H252" s="19" t="s">
        <v>1080</v>
      </c>
      <c r="I252" s="29">
        <v>1893</v>
      </c>
      <c r="J252" s="29">
        <v>1985</v>
      </c>
      <c r="K252" s="33"/>
      <c r="L252" s="34">
        <v>0.4</v>
      </c>
      <c r="M252" s="29">
        <v>0.15</v>
      </c>
      <c r="N252" s="28" t="str">
        <f t="shared" si="84"/>
        <v>,{"CollectableType":"HomeCollector.Models.StampBase, HomeCollector, Version=1.0.0.0, Culture=neutral, PublicKeyToken=null"</v>
      </c>
      <c r="O252" s="16" t="str">
        <f t="shared" si="63"/>
        <v xml:space="preserve">,"DisplayName":"Seashells" </v>
      </c>
      <c r="P252" s="16" t="str">
        <f t="shared" si="64"/>
        <v xml:space="preserve">,"Description":"bklt" </v>
      </c>
      <c r="Q252" s="16" t="str">
        <f t="shared" si="65"/>
        <v xml:space="preserve">,"Country":"USA" </v>
      </c>
      <c r="R252" s="16" t="str">
        <f t="shared" si="66"/>
        <v xml:space="preserve">,"IsPostageStamp":true </v>
      </c>
      <c r="S252" s="16" t="str">
        <f t="shared" si="67"/>
        <v xml:space="preserve">,"ScottNumber":"2118" </v>
      </c>
      <c r="T252" s="16" t="str">
        <f t="shared" si="68"/>
        <v xml:space="preserve">,"AlternateId":"" </v>
      </c>
      <c r="U252" s="16" t="str">
        <f t="shared" si="69"/>
        <v>,"IssueYearStart":1985</v>
      </c>
      <c r="V252" s="16" t="str">
        <f t="shared" si="70"/>
        <v>,"IssueYearEnd":0</v>
      </c>
      <c r="W252" s="16" t="str">
        <f t="shared" si="71"/>
        <v xml:space="preserve">,"FirstDayOfIssue":" " </v>
      </c>
      <c r="X252" s="16" t="str">
        <f t="shared" si="62"/>
        <v xml:space="preserve">,"Perforation":"" </v>
      </c>
      <c r="Y252" s="16" t="str">
        <f t="shared" si="72"/>
        <v xml:space="preserve">,"IsWatermarked":false </v>
      </c>
      <c r="Z252" s="16" t="str">
        <f t="shared" si="73"/>
        <v xml:space="preserve">,"CatalogImageCode":"" </v>
      </c>
      <c r="AA252" s="16" t="str">
        <f t="shared" si="74"/>
        <v xml:space="preserve">,"Color":"" </v>
      </c>
      <c r="AB252" s="16" t="str">
        <f t="shared" si="75"/>
        <v xml:space="preserve">,"Denomination":"22" </v>
      </c>
      <c r="AD252" s="16" t="str">
        <f t="shared" si="76"/>
        <v>,"ItemInstances":[</v>
      </c>
      <c r="AE252" s="16" t="str">
        <f t="shared" si="77"/>
        <v>{"CollectableType":"HomeCollector.Models.StampBase, HomeCollector, Version=1.0.0.0, Culture=neutral, PublicKeyToken=null"</v>
      </c>
      <c r="AF252" s="16" t="str">
        <f t="shared" si="78"/>
        <v xml:space="preserve">,"ItemDetails":"bklt" </v>
      </c>
      <c r="AG252" s="16" t="str">
        <f t="shared" si="79"/>
        <v xml:space="preserve">,"IsFavorite":false </v>
      </c>
      <c r="AH252" s="16" t="str">
        <f t="shared" si="80"/>
        <v xml:space="preserve">,"EstimatedValue":0 </v>
      </c>
      <c r="AI252" s="16" t="str">
        <f t="shared" si="81"/>
        <v xml:space="preserve">,"IsMintCondition":false </v>
      </c>
      <c r="AJ252" s="16" t="str">
        <f t="shared" si="82"/>
        <v xml:space="preserve">,"Condition":"UNDEFINED" </v>
      </c>
      <c r="AK252" s="16" t="str">
        <f xml:space="preserve"> IF($D252+$E252&gt;0,  CONCATENATE($AD252,$AE252,$AF252,$AG252,$AH252,$AI252,$AJ252)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252" s="16" t="str">
        <f t="shared" si="83"/>
        <v>,{"CollectableType":"HomeCollector.Models.StampBase, HomeCollector, Version=1.0.0.0, Culture=neutral, PublicKeyToken=null","DisplayName":"Seashells" ,"Description":"bklt" ,"Country":"USA" ,"IsPostageStamp":true ,"ScottNumber":"2118"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253" spans="1:38" x14ac:dyDescent="0.25">
      <c r="A253" s="34" t="s">
        <v>410</v>
      </c>
      <c r="B253" s="29" t="s">
        <v>157</v>
      </c>
      <c r="C253" s="30"/>
      <c r="D253" s="31"/>
      <c r="E253" s="32">
        <v>2</v>
      </c>
      <c r="F253" s="42"/>
      <c r="G253" s="30" t="s">
        <v>1079</v>
      </c>
      <c r="H253" s="19" t="s">
        <v>1080</v>
      </c>
      <c r="I253" s="29">
        <v>1893</v>
      </c>
      <c r="J253" s="29">
        <v>1985</v>
      </c>
      <c r="K253" s="33"/>
      <c r="L253" s="34">
        <v>0.4</v>
      </c>
      <c r="M253" s="29">
        <v>0.15</v>
      </c>
      <c r="N253" s="28" t="str">
        <f t="shared" si="84"/>
        <v>,{"CollectableType":"HomeCollector.Models.StampBase, HomeCollector, Version=1.0.0.0, Culture=neutral, PublicKeyToken=null"</v>
      </c>
      <c r="O253" s="16" t="str">
        <f t="shared" si="63"/>
        <v xml:space="preserve">,"DisplayName":"Seashells" </v>
      </c>
      <c r="P253" s="16" t="str">
        <f t="shared" si="64"/>
        <v xml:space="preserve">,"Description":"bklt" </v>
      </c>
      <c r="Q253" s="16" t="str">
        <f t="shared" si="65"/>
        <v xml:space="preserve">,"Country":"USA" </v>
      </c>
      <c r="R253" s="16" t="str">
        <f t="shared" si="66"/>
        <v xml:space="preserve">,"IsPostageStamp":true </v>
      </c>
      <c r="S253" s="16" t="str">
        <f t="shared" si="67"/>
        <v xml:space="preserve">,"ScottNumber":"2119" </v>
      </c>
      <c r="T253" s="16" t="str">
        <f t="shared" si="68"/>
        <v xml:space="preserve">,"AlternateId":"" </v>
      </c>
      <c r="U253" s="16" t="str">
        <f t="shared" si="69"/>
        <v>,"IssueYearStart":1985</v>
      </c>
      <c r="V253" s="16" t="str">
        <f t="shared" si="70"/>
        <v>,"IssueYearEnd":0</v>
      </c>
      <c r="W253" s="16" t="str">
        <f t="shared" si="71"/>
        <v xml:space="preserve">,"FirstDayOfIssue":" " </v>
      </c>
      <c r="X253" s="16" t="str">
        <f t="shared" si="62"/>
        <v xml:space="preserve">,"Perforation":"" </v>
      </c>
      <c r="Y253" s="16" t="str">
        <f t="shared" si="72"/>
        <v xml:space="preserve">,"IsWatermarked":false </v>
      </c>
      <c r="Z253" s="16" t="str">
        <f t="shared" si="73"/>
        <v xml:space="preserve">,"CatalogImageCode":"" </v>
      </c>
      <c r="AA253" s="16" t="str">
        <f t="shared" si="74"/>
        <v xml:space="preserve">,"Color":"" </v>
      </c>
      <c r="AB253" s="16" t="str">
        <f t="shared" si="75"/>
        <v xml:space="preserve">,"Denomination":"22" </v>
      </c>
      <c r="AD253" s="16" t="str">
        <f t="shared" si="76"/>
        <v>,"ItemInstances":[</v>
      </c>
      <c r="AE253" s="16" t="str">
        <f t="shared" si="77"/>
        <v>{"CollectableType":"HomeCollector.Models.StampBase, HomeCollector, Version=1.0.0.0, Culture=neutral, PublicKeyToken=null"</v>
      </c>
      <c r="AF253" s="16" t="str">
        <f t="shared" si="78"/>
        <v xml:space="preserve">,"ItemDetails":"bklt" </v>
      </c>
      <c r="AG253" s="16" t="str">
        <f t="shared" si="79"/>
        <v xml:space="preserve">,"IsFavorite":false </v>
      </c>
      <c r="AH253" s="16" t="str">
        <f t="shared" si="80"/>
        <v xml:space="preserve">,"EstimatedValue":0 </v>
      </c>
      <c r="AI253" s="16" t="str">
        <f t="shared" si="81"/>
        <v xml:space="preserve">,"IsMintCondition":false </v>
      </c>
      <c r="AJ253" s="16" t="str">
        <f t="shared" si="82"/>
        <v xml:space="preserve">,"Condition":"UNDEFINED" </v>
      </c>
      <c r="AK253" s="16" t="str">
        <f xml:space="preserve"> IF($D253+$E253&gt;0,  CONCATENATE($AD253,$AE253,$AF253,$AG253,$AH253,$AI253,$AJ253)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253" s="16" t="str">
        <f t="shared" si="83"/>
        <v>,{"CollectableType":"HomeCollector.Models.StampBase, HomeCollector, Version=1.0.0.0, Culture=neutral, PublicKeyToken=null","DisplayName":"Seashells" ,"Description":"bklt" ,"Country":"USA" ,"IsPostageStamp":true ,"ScottNumber":"2119"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254" spans="1:38" x14ac:dyDescent="0.25">
      <c r="A254" s="34" t="s">
        <v>411</v>
      </c>
      <c r="B254" s="29" t="s">
        <v>157</v>
      </c>
      <c r="C254" s="30"/>
      <c r="D254" s="31"/>
      <c r="E254" s="32">
        <v>2</v>
      </c>
      <c r="F254" s="42"/>
      <c r="G254" s="30" t="s">
        <v>1079</v>
      </c>
      <c r="H254" s="19" t="s">
        <v>1080</v>
      </c>
      <c r="I254" s="29">
        <v>1893</v>
      </c>
      <c r="J254" s="29">
        <v>1985</v>
      </c>
      <c r="K254" s="33"/>
      <c r="L254" s="34">
        <v>0.4</v>
      </c>
      <c r="M254" s="29">
        <v>0.15</v>
      </c>
      <c r="N254" s="28" t="str">
        <f t="shared" si="84"/>
        <v>,{"CollectableType":"HomeCollector.Models.StampBase, HomeCollector, Version=1.0.0.0, Culture=neutral, PublicKeyToken=null"</v>
      </c>
      <c r="O254" s="16" t="str">
        <f t="shared" si="63"/>
        <v xml:space="preserve">,"DisplayName":"Seashells" </v>
      </c>
      <c r="P254" s="16" t="str">
        <f t="shared" si="64"/>
        <v xml:space="preserve">,"Description":"bklt" </v>
      </c>
      <c r="Q254" s="16" t="str">
        <f t="shared" si="65"/>
        <v xml:space="preserve">,"Country":"USA" </v>
      </c>
      <c r="R254" s="16" t="str">
        <f t="shared" si="66"/>
        <v xml:space="preserve">,"IsPostageStamp":true </v>
      </c>
      <c r="S254" s="16" t="str">
        <f t="shared" si="67"/>
        <v xml:space="preserve">,"ScottNumber":"2120" </v>
      </c>
      <c r="T254" s="16" t="str">
        <f t="shared" si="68"/>
        <v xml:space="preserve">,"AlternateId":"" </v>
      </c>
      <c r="U254" s="16" t="str">
        <f t="shared" si="69"/>
        <v>,"IssueYearStart":1985</v>
      </c>
      <c r="V254" s="16" t="str">
        <f t="shared" si="70"/>
        <v>,"IssueYearEnd":0</v>
      </c>
      <c r="W254" s="16" t="str">
        <f t="shared" si="71"/>
        <v xml:space="preserve">,"FirstDayOfIssue":" " </v>
      </c>
      <c r="X254" s="16" t="str">
        <f t="shared" si="62"/>
        <v xml:space="preserve">,"Perforation":"" </v>
      </c>
      <c r="Y254" s="16" t="str">
        <f t="shared" si="72"/>
        <v xml:space="preserve">,"IsWatermarked":false </v>
      </c>
      <c r="Z254" s="16" t="str">
        <f t="shared" si="73"/>
        <v xml:space="preserve">,"CatalogImageCode":"" </v>
      </c>
      <c r="AA254" s="16" t="str">
        <f t="shared" si="74"/>
        <v xml:space="preserve">,"Color":"" </v>
      </c>
      <c r="AB254" s="16" t="str">
        <f t="shared" si="75"/>
        <v xml:space="preserve">,"Denomination":"22" </v>
      </c>
      <c r="AD254" s="16" t="str">
        <f t="shared" si="76"/>
        <v>,"ItemInstances":[</v>
      </c>
      <c r="AE254" s="16" t="str">
        <f t="shared" si="77"/>
        <v>{"CollectableType":"HomeCollector.Models.StampBase, HomeCollector, Version=1.0.0.0, Culture=neutral, PublicKeyToken=null"</v>
      </c>
      <c r="AF254" s="16" t="str">
        <f t="shared" si="78"/>
        <v xml:space="preserve">,"ItemDetails":"bklt" </v>
      </c>
      <c r="AG254" s="16" t="str">
        <f t="shared" si="79"/>
        <v xml:space="preserve">,"IsFavorite":false </v>
      </c>
      <c r="AH254" s="16" t="str">
        <f t="shared" si="80"/>
        <v xml:space="preserve">,"EstimatedValue":0 </v>
      </c>
      <c r="AI254" s="16" t="str">
        <f t="shared" si="81"/>
        <v xml:space="preserve">,"IsMintCondition":false </v>
      </c>
      <c r="AJ254" s="16" t="str">
        <f t="shared" si="82"/>
        <v xml:space="preserve">,"Condition":"UNDEFINED" </v>
      </c>
      <c r="AK254" s="16" t="str">
        <f xml:space="preserve"> IF($D254+$E254&gt;0,  CONCATENATE($AD254,$AE254,$AF254,$AG254,$AH254,$AI254,$AJ254)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254" s="16" t="str">
        <f t="shared" si="83"/>
        <v>,{"CollectableType":"HomeCollector.Models.StampBase, HomeCollector, Version=1.0.0.0, Culture=neutral, PublicKeyToken=null","DisplayName":"Seashells" ,"Description":"bklt" ,"Country":"USA" ,"IsPostageStamp":true ,"ScottNumber":"2120"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255" spans="1:38" x14ac:dyDescent="0.25">
      <c r="A255" s="34" t="s">
        <v>412</v>
      </c>
      <c r="B255" s="29" t="s">
        <v>157</v>
      </c>
      <c r="C255" s="30"/>
      <c r="D255" s="31"/>
      <c r="E255" s="32">
        <v>3</v>
      </c>
      <c r="F255" s="42"/>
      <c r="G255" s="30" t="s">
        <v>1079</v>
      </c>
      <c r="H255" s="19" t="s">
        <v>1080</v>
      </c>
      <c r="I255" s="29">
        <v>1893</v>
      </c>
      <c r="J255" s="29">
        <v>1985</v>
      </c>
      <c r="K255" s="33"/>
      <c r="L255" s="34">
        <v>0.15</v>
      </c>
      <c r="M255" s="29">
        <v>0.15</v>
      </c>
      <c r="N255" s="28" t="str">
        <f t="shared" si="84"/>
        <v>,{"CollectableType":"HomeCollector.Models.StampBase, HomeCollector, Version=1.0.0.0, Culture=neutral, PublicKeyToken=null"</v>
      </c>
      <c r="O255" s="16" t="str">
        <f t="shared" si="63"/>
        <v xml:space="preserve">,"DisplayName":"Seashells" </v>
      </c>
      <c r="P255" s="16" t="str">
        <f t="shared" si="64"/>
        <v xml:space="preserve">,"Description":"bklt" </v>
      </c>
      <c r="Q255" s="16" t="str">
        <f t="shared" si="65"/>
        <v xml:space="preserve">,"Country":"USA" </v>
      </c>
      <c r="R255" s="16" t="str">
        <f t="shared" si="66"/>
        <v xml:space="preserve">,"IsPostageStamp":true </v>
      </c>
      <c r="S255" s="16" t="str">
        <f t="shared" si="67"/>
        <v xml:space="preserve">,"ScottNumber":"2121" </v>
      </c>
      <c r="T255" s="16" t="str">
        <f t="shared" si="68"/>
        <v xml:space="preserve">,"AlternateId":"" </v>
      </c>
      <c r="U255" s="16" t="str">
        <f t="shared" si="69"/>
        <v>,"IssueYearStart":1985</v>
      </c>
      <c r="V255" s="16" t="str">
        <f t="shared" si="70"/>
        <v>,"IssueYearEnd":0</v>
      </c>
      <c r="W255" s="16" t="str">
        <f t="shared" si="71"/>
        <v xml:space="preserve">,"FirstDayOfIssue":" " </v>
      </c>
      <c r="X255" s="16" t="str">
        <f t="shared" si="62"/>
        <v xml:space="preserve">,"Perforation":"" </v>
      </c>
      <c r="Y255" s="16" t="str">
        <f t="shared" si="72"/>
        <v xml:space="preserve">,"IsWatermarked":false </v>
      </c>
      <c r="Z255" s="16" t="str">
        <f t="shared" si="73"/>
        <v xml:space="preserve">,"CatalogImageCode":"" </v>
      </c>
      <c r="AA255" s="16" t="str">
        <f t="shared" si="74"/>
        <v xml:space="preserve">,"Color":"" </v>
      </c>
      <c r="AB255" s="16" t="str">
        <f t="shared" si="75"/>
        <v xml:space="preserve">,"Denomination":"22" </v>
      </c>
      <c r="AD255" s="16" t="str">
        <f t="shared" si="76"/>
        <v>,"ItemInstances":[</v>
      </c>
      <c r="AE255" s="16" t="str">
        <f t="shared" si="77"/>
        <v>{"CollectableType":"HomeCollector.Models.StampBase, HomeCollector, Version=1.0.0.0, Culture=neutral, PublicKeyToken=null"</v>
      </c>
      <c r="AF255" s="16" t="str">
        <f t="shared" si="78"/>
        <v xml:space="preserve">,"ItemDetails":"bklt" </v>
      </c>
      <c r="AG255" s="16" t="str">
        <f t="shared" si="79"/>
        <v xml:space="preserve">,"IsFavorite":false </v>
      </c>
      <c r="AH255" s="16" t="str">
        <f t="shared" si="80"/>
        <v xml:space="preserve">,"EstimatedValue":0 </v>
      </c>
      <c r="AI255" s="16" t="str">
        <f t="shared" si="81"/>
        <v xml:space="preserve">,"IsMintCondition":false </v>
      </c>
      <c r="AJ255" s="16" t="str">
        <f t="shared" si="82"/>
        <v xml:space="preserve">,"Condition":"UNDEFINED" </v>
      </c>
      <c r="AK255" s="16" t="str">
        <f xml:space="preserve"> IF($D255+$E255&gt;0,  CONCATENATE($AD255,$AE255,$AF255,$AG255,$AH255,$AI255,$AJ255)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255" s="16" t="str">
        <f t="shared" si="83"/>
        <v>,{"CollectableType":"HomeCollector.Models.StampBase, HomeCollector, Version=1.0.0.0, Culture=neutral, PublicKeyToken=null","DisplayName":"Seashells" ,"Description":"bklt" ,"Country":"USA" ,"IsPostageStamp":true ,"ScottNumber":"2121"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256" spans="1:38" x14ac:dyDescent="0.25">
      <c r="A256" s="34" t="s">
        <v>413</v>
      </c>
      <c r="B256" s="29" t="s">
        <v>157</v>
      </c>
      <c r="C256" s="30"/>
      <c r="D256" s="31"/>
      <c r="E256" s="32"/>
      <c r="F256" s="42"/>
      <c r="G256" s="30" t="s">
        <v>1081</v>
      </c>
      <c r="H256" s="19" t="s">
        <v>1080</v>
      </c>
      <c r="I256" s="29">
        <v>1893</v>
      </c>
      <c r="J256" s="29">
        <v>1985</v>
      </c>
      <c r="K256" s="33"/>
      <c r="L256" s="34">
        <v>4.25</v>
      </c>
      <c r="M256" s="29">
        <v>0.15</v>
      </c>
      <c r="N256" s="28" t="str">
        <f t="shared" si="84"/>
        <v>,{"CollectableType":"HomeCollector.Models.StampBase, HomeCollector, Version=1.0.0.0, Culture=neutral, PublicKeyToken=null"</v>
      </c>
      <c r="O256" s="16" t="str">
        <f t="shared" si="63"/>
        <v xml:space="preserve">,"DisplayName":"Seashells" </v>
      </c>
      <c r="P256" s="16" t="str">
        <f t="shared" si="64"/>
        <v xml:space="preserve">,"Description":"pane 10" </v>
      </c>
      <c r="Q256" s="16" t="str">
        <f t="shared" si="65"/>
        <v xml:space="preserve">,"Country":"USA" </v>
      </c>
      <c r="R256" s="16" t="str">
        <f t="shared" si="66"/>
        <v xml:space="preserve">,"IsPostageStamp":true </v>
      </c>
      <c r="S256" s="16" t="str">
        <f t="shared" si="67"/>
        <v xml:space="preserve">,"ScottNumber":"2121a" </v>
      </c>
      <c r="T256" s="16" t="str">
        <f t="shared" si="68"/>
        <v xml:space="preserve">,"AlternateId":"" </v>
      </c>
      <c r="U256" s="16" t="str">
        <f t="shared" si="69"/>
        <v>,"IssueYearStart":1985</v>
      </c>
      <c r="V256" s="16" t="str">
        <f t="shared" si="70"/>
        <v>,"IssueYearEnd":0</v>
      </c>
      <c r="W256" s="16" t="str">
        <f t="shared" si="71"/>
        <v xml:space="preserve">,"FirstDayOfIssue":" " </v>
      </c>
      <c r="X256" s="16" t="str">
        <f t="shared" si="62"/>
        <v xml:space="preserve">,"Perforation":"" </v>
      </c>
      <c r="Y256" s="16" t="str">
        <f t="shared" si="72"/>
        <v xml:space="preserve">,"IsWatermarked":false </v>
      </c>
      <c r="Z256" s="16" t="str">
        <f t="shared" si="73"/>
        <v xml:space="preserve">,"CatalogImageCode":"" </v>
      </c>
      <c r="AA256" s="16" t="str">
        <f t="shared" si="74"/>
        <v xml:space="preserve">,"Color":"" </v>
      </c>
      <c r="AB256" s="16" t="str">
        <f t="shared" si="75"/>
        <v xml:space="preserve">,"Denomination":"22" </v>
      </c>
      <c r="AD256" s="16" t="str">
        <f t="shared" si="76"/>
        <v/>
      </c>
      <c r="AE256" s="16" t="str">
        <f t="shared" si="77"/>
        <v>{"CollectableType":"HomeCollector.Models.StampBase, HomeCollector, Version=1.0.0.0, Culture=neutral, PublicKeyToken=null"</v>
      </c>
      <c r="AF256" s="16" t="str">
        <f t="shared" si="78"/>
        <v xml:space="preserve">,"ItemDetails":"pane 10" </v>
      </c>
      <c r="AG256" s="16" t="str">
        <f t="shared" si="79"/>
        <v xml:space="preserve">,"IsFavorite":false </v>
      </c>
      <c r="AH256" s="16" t="str">
        <f t="shared" si="80"/>
        <v xml:space="preserve">,"EstimatedValue":0 </v>
      </c>
      <c r="AI256" s="16" t="str">
        <f t="shared" si="81"/>
        <v xml:space="preserve">,"IsMintCondition":false </v>
      </c>
      <c r="AJ256" s="16" t="str">
        <f t="shared" si="82"/>
        <v xml:space="preserve">,"Condition":"UNDEFINED" </v>
      </c>
      <c r="AK256" s="16" t="str">
        <f xml:space="preserve"> IF($D256+$E256&gt;0,  CONCATENATE($AD256,$AE256,$AF256,$AG256,$AH256,$AI256,$AJ256) &amp; "} ]}","}")</f>
        <v>}</v>
      </c>
      <c r="AL256" s="16" t="str">
        <f t="shared" si="83"/>
        <v>,{"CollectableType":"HomeCollector.Models.StampBase, HomeCollector, Version=1.0.0.0, Culture=neutral, PublicKeyToken=null","DisplayName":"Seashells" ,"Description":"pane 10" ,"Country":"USA" ,"IsPostageStamp":true ,"ScottNumber":"2121a" ,"AlternateId":"" ,"IssueYearStart":1985,"IssueYearEnd":0,"FirstDayOfIssue":" " ,"Perforation":"" ,"IsWatermarked":false ,"CatalogImageCode":"" ,"Color":"" ,"Denomination":"22" }</v>
      </c>
    </row>
    <row r="257" spans="1:38" x14ac:dyDescent="0.25">
      <c r="A257" s="34" t="s">
        <v>414</v>
      </c>
      <c r="B257" s="29" t="s">
        <v>959</v>
      </c>
      <c r="C257" s="30"/>
      <c r="D257" s="31"/>
      <c r="E257" s="32"/>
      <c r="F257" s="42"/>
      <c r="G257" s="30"/>
      <c r="H257" s="19" t="s">
        <v>1002</v>
      </c>
      <c r="I257" s="29">
        <v>1893</v>
      </c>
      <c r="J257" s="29">
        <v>1985</v>
      </c>
      <c r="K257" s="33"/>
      <c r="L257" s="34">
        <v>20</v>
      </c>
      <c r="M257" s="29">
        <v>6.75</v>
      </c>
      <c r="N257" s="28" t="str">
        <f t="shared" si="84"/>
        <v>,{"CollectableType":"HomeCollector.Models.StampBase, HomeCollector, Version=1.0.0.0, Culture=neutral, PublicKeyToken=null"</v>
      </c>
      <c r="O257" s="16" t="str">
        <f t="shared" si="63"/>
        <v xml:space="preserve">,"DisplayName":"Express Mail" </v>
      </c>
      <c r="P257" s="16" t="str">
        <f t="shared" si="64"/>
        <v xml:space="preserve">,"Description":"" </v>
      </c>
      <c r="Q257" s="16" t="str">
        <f t="shared" si="65"/>
        <v xml:space="preserve">,"Country":"USA" </v>
      </c>
      <c r="R257" s="16" t="str">
        <f t="shared" si="66"/>
        <v xml:space="preserve">,"IsPostageStamp":true </v>
      </c>
      <c r="S257" s="16" t="str">
        <f t="shared" si="67"/>
        <v xml:space="preserve">,"ScottNumber":"2122" </v>
      </c>
      <c r="T257" s="16" t="str">
        <f t="shared" si="68"/>
        <v xml:space="preserve">,"AlternateId":"" </v>
      </c>
      <c r="U257" s="16" t="str">
        <f t="shared" si="69"/>
        <v>,"IssueYearStart":1985</v>
      </c>
      <c r="V257" s="16" t="str">
        <f t="shared" si="70"/>
        <v>,"IssueYearEnd":0</v>
      </c>
      <c r="W257" s="16" t="str">
        <f t="shared" si="71"/>
        <v xml:space="preserve">,"FirstDayOfIssue":" " </v>
      </c>
      <c r="X257" s="16" t="str">
        <f t="shared" si="62"/>
        <v xml:space="preserve">,"Perforation":"" </v>
      </c>
      <c r="Y257" s="16" t="str">
        <f t="shared" si="72"/>
        <v xml:space="preserve">,"IsWatermarked":false </v>
      </c>
      <c r="Z257" s="16" t="str">
        <f t="shared" si="73"/>
        <v xml:space="preserve">,"CatalogImageCode":"" </v>
      </c>
      <c r="AA257" s="16" t="str">
        <f t="shared" si="74"/>
        <v xml:space="preserve">,"Color":"" </v>
      </c>
      <c r="AB257" s="16" t="str">
        <f t="shared" si="75"/>
        <v xml:space="preserve">,"Denomination":"$10.75" </v>
      </c>
      <c r="AD257" s="16" t="str">
        <f t="shared" si="76"/>
        <v/>
      </c>
      <c r="AE257" s="16" t="str">
        <f t="shared" si="77"/>
        <v>{"CollectableType":"HomeCollector.Models.StampBase, HomeCollector, Version=1.0.0.0, Culture=neutral, PublicKeyToken=null"</v>
      </c>
      <c r="AF257" s="16" t="str">
        <f t="shared" si="78"/>
        <v xml:space="preserve">,"ItemDetails":"" </v>
      </c>
      <c r="AG257" s="16" t="str">
        <f t="shared" si="79"/>
        <v xml:space="preserve">,"IsFavorite":false </v>
      </c>
      <c r="AH257" s="16" t="str">
        <f t="shared" si="80"/>
        <v xml:space="preserve">,"EstimatedValue":0 </v>
      </c>
      <c r="AI257" s="16" t="str">
        <f t="shared" si="81"/>
        <v xml:space="preserve">,"IsMintCondition":false </v>
      </c>
      <c r="AJ257" s="16" t="str">
        <f t="shared" si="82"/>
        <v xml:space="preserve">,"Condition":"UNDEFINED" </v>
      </c>
      <c r="AK257" s="16" t="str">
        <f xml:space="preserve"> IF($D257+$E257&gt;0,  CONCATENATE($AD257,$AE257,$AF257,$AG257,$AH257,$AI257,$AJ257) &amp; "} ]}","}")</f>
        <v>}</v>
      </c>
      <c r="AL257" s="16" t="str">
        <f t="shared" si="83"/>
        <v>,{"CollectableType":"HomeCollector.Models.StampBase, HomeCollector, Version=1.0.0.0, Culture=neutral, PublicKeyToken=null","DisplayName":"Express Mail" ,"Description":"" ,"Country":"USA" ,"IsPostageStamp":true ,"ScottNumber":"2122" ,"AlternateId":"" ,"IssueYearStart":1985,"IssueYearEnd":0,"FirstDayOfIssue":" " ,"Perforation":"" ,"IsWatermarked":false ,"CatalogImageCode":"" ,"Color":"" ,"Denomination":"$10.75" }</v>
      </c>
    </row>
    <row r="258" spans="1:38" x14ac:dyDescent="0.25">
      <c r="A258" s="34" t="s">
        <v>415</v>
      </c>
      <c r="B258" s="19" t="s">
        <v>960</v>
      </c>
      <c r="C258" s="30"/>
      <c r="D258" s="31">
        <v>1</v>
      </c>
      <c r="E258" s="32"/>
      <c r="F258" s="42" t="s">
        <v>41</v>
      </c>
      <c r="G258" s="30"/>
      <c r="H258" s="19" t="s">
        <v>1082</v>
      </c>
      <c r="I258" s="29">
        <v>1893</v>
      </c>
      <c r="J258" s="29">
        <v>1985</v>
      </c>
      <c r="K258" s="33"/>
      <c r="L258" s="34">
        <v>0.15</v>
      </c>
      <c r="M258" s="29">
        <v>0.15</v>
      </c>
      <c r="N258" s="28" t="str">
        <f t="shared" si="84"/>
        <v>,{"CollectableType":"HomeCollector.Models.StampBase, HomeCollector, Version=1.0.0.0, Culture=neutral, PublicKeyToken=null"</v>
      </c>
      <c r="O258" s="16" t="str">
        <f t="shared" si="63"/>
        <v xml:space="preserve">,"DisplayName":"School Bus" </v>
      </c>
      <c r="P258" s="16" t="str">
        <f t="shared" si="64"/>
        <v xml:space="preserve">,"Description":"" </v>
      </c>
      <c r="Q258" s="16" t="str">
        <f t="shared" si="65"/>
        <v xml:space="preserve">,"Country":"USA" </v>
      </c>
      <c r="R258" s="16" t="str">
        <f t="shared" si="66"/>
        <v xml:space="preserve">,"IsPostageStamp":true </v>
      </c>
      <c r="S258" s="16" t="str">
        <f t="shared" si="67"/>
        <v xml:space="preserve">,"ScottNumber":"2123" </v>
      </c>
      <c r="T258" s="16" t="str">
        <f t="shared" si="68"/>
        <v xml:space="preserve">,"AlternateId":"" </v>
      </c>
      <c r="U258" s="16" t="str">
        <f t="shared" si="69"/>
        <v>,"IssueYearStart":1985</v>
      </c>
      <c r="V258" s="16" t="str">
        <f t="shared" si="70"/>
        <v>,"IssueYearEnd":0</v>
      </c>
      <c r="W258" s="16" t="str">
        <f t="shared" si="71"/>
        <v xml:space="preserve">,"FirstDayOfIssue":" " </v>
      </c>
      <c r="X258" s="16" t="str">
        <f t="shared" si="62"/>
        <v xml:space="preserve">,"Perforation":"v10" </v>
      </c>
      <c r="Y258" s="16" t="str">
        <f t="shared" si="72"/>
        <v xml:space="preserve">,"IsWatermarked":false </v>
      </c>
      <c r="Z258" s="16" t="str">
        <f t="shared" si="73"/>
        <v xml:space="preserve">,"CatalogImageCode":"" </v>
      </c>
      <c r="AA258" s="16" t="str">
        <f t="shared" si="74"/>
        <v xml:space="preserve">,"Color":"" </v>
      </c>
      <c r="AB258" s="16" t="str">
        <f t="shared" si="75"/>
        <v xml:space="preserve">,"Denomination":"3.4" </v>
      </c>
      <c r="AD258" s="16" t="str">
        <f t="shared" si="76"/>
        <v>,"ItemInstances":[</v>
      </c>
      <c r="AE258" s="16" t="str">
        <f t="shared" si="77"/>
        <v>{"CollectableType":"HomeCollector.Models.StampBase, HomeCollector, Version=1.0.0.0, Culture=neutral, PublicKeyToken=null"</v>
      </c>
      <c r="AF258" s="16" t="str">
        <f t="shared" si="78"/>
        <v xml:space="preserve">,"ItemDetails":"" </v>
      </c>
      <c r="AG258" s="16" t="str">
        <f t="shared" si="79"/>
        <v xml:space="preserve">,"IsFavorite":false </v>
      </c>
      <c r="AH258" s="16" t="str">
        <f t="shared" si="80"/>
        <v xml:space="preserve">,"EstimatedValue":0 </v>
      </c>
      <c r="AI258" s="16" t="str">
        <f t="shared" si="81"/>
        <v xml:space="preserve">,"IsMintCondition":true </v>
      </c>
      <c r="AJ258" s="16" t="str">
        <f t="shared" si="82"/>
        <v xml:space="preserve">,"Condition":"UNDEFINED" </v>
      </c>
      <c r="AK258" s="16" t="str">
        <f xml:space="preserve"> IF($D258+$E258&gt;0,  CONCATENATE($AD258,$AE258,$AF258,$AG258,$AH258,$AI258,$AJ258)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58" s="16" t="str">
        <f t="shared" si="83"/>
        <v>,{"CollectableType":"HomeCollector.Models.StampBase, HomeCollector, Version=1.0.0.0, Culture=neutral, PublicKeyToken=null","DisplayName":"School Bus" ,"Description":"" ,"Country":"USA" ,"IsPostageStamp":true ,"ScottNumber":"2123" ,"AlternateId":"" ,"IssueYearStart":1985,"IssueYearEnd":0,"FirstDayOfIssue":" " ,"Perforation":"v10" ,"IsWatermarked":false ,"CatalogImageCode":"" ,"Color":"" ,"Denomination":"3.4"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59" spans="1:38" x14ac:dyDescent="0.25">
      <c r="A259" s="34" t="s">
        <v>416</v>
      </c>
      <c r="B259" s="19" t="s">
        <v>960</v>
      </c>
      <c r="C259" s="30"/>
      <c r="D259" s="31"/>
      <c r="E259" s="32"/>
      <c r="F259" s="42" t="s">
        <v>41</v>
      </c>
      <c r="G259" s="30" t="s">
        <v>83</v>
      </c>
      <c r="H259" s="19" t="s">
        <v>1082</v>
      </c>
      <c r="I259" s="29">
        <v>1893</v>
      </c>
      <c r="J259" s="29">
        <v>1985</v>
      </c>
      <c r="K259" s="33"/>
      <c r="L259" s="34">
        <v>0.15</v>
      </c>
      <c r="M259" s="29">
        <v>0.15</v>
      </c>
      <c r="N259" s="28" t="str">
        <f t="shared" si="84"/>
        <v>,{"CollectableType":"HomeCollector.Models.StampBase, HomeCollector, Version=1.0.0.0, Culture=neutral, PublicKeyToken=null"</v>
      </c>
      <c r="O259" s="16" t="str">
        <f t="shared" si="63"/>
        <v xml:space="preserve">,"DisplayName":"School Bus" </v>
      </c>
      <c r="P259" s="16" t="str">
        <f t="shared" si="64"/>
        <v xml:space="preserve">,"Description":"precancel" </v>
      </c>
      <c r="Q259" s="16" t="str">
        <f t="shared" si="65"/>
        <v xml:space="preserve">,"Country":"USA" </v>
      </c>
      <c r="R259" s="16" t="str">
        <f t="shared" si="66"/>
        <v xml:space="preserve">,"IsPostageStamp":true </v>
      </c>
      <c r="S259" s="16" t="str">
        <f t="shared" si="67"/>
        <v xml:space="preserve">,"ScottNumber":"2123a" </v>
      </c>
      <c r="T259" s="16" t="str">
        <f t="shared" si="68"/>
        <v xml:space="preserve">,"AlternateId":"" </v>
      </c>
      <c r="U259" s="16" t="str">
        <f t="shared" si="69"/>
        <v>,"IssueYearStart":1985</v>
      </c>
      <c r="V259" s="16" t="str">
        <f t="shared" si="70"/>
        <v>,"IssueYearEnd":0</v>
      </c>
      <c r="W259" s="16" t="str">
        <f t="shared" si="71"/>
        <v xml:space="preserve">,"FirstDayOfIssue":" " </v>
      </c>
      <c r="X259" s="16" t="str">
        <f t="shared" si="62"/>
        <v xml:space="preserve">,"Perforation":"v10" </v>
      </c>
      <c r="Y259" s="16" t="str">
        <f t="shared" si="72"/>
        <v xml:space="preserve">,"IsWatermarked":false </v>
      </c>
      <c r="Z259" s="16" t="str">
        <f t="shared" si="73"/>
        <v xml:space="preserve">,"CatalogImageCode":"" </v>
      </c>
      <c r="AA259" s="16" t="str">
        <f t="shared" si="74"/>
        <v xml:space="preserve">,"Color":"" </v>
      </c>
      <c r="AB259" s="16" t="str">
        <f t="shared" si="75"/>
        <v xml:space="preserve">,"Denomination":"3.4" </v>
      </c>
      <c r="AD259" s="16" t="str">
        <f t="shared" si="76"/>
        <v/>
      </c>
      <c r="AE259" s="16" t="str">
        <f t="shared" si="77"/>
        <v>{"CollectableType":"HomeCollector.Models.StampBase, HomeCollector, Version=1.0.0.0, Culture=neutral, PublicKeyToken=null"</v>
      </c>
      <c r="AF259" s="16" t="str">
        <f t="shared" si="78"/>
        <v xml:space="preserve">,"ItemDetails":"precancel" </v>
      </c>
      <c r="AG259" s="16" t="str">
        <f t="shared" si="79"/>
        <v xml:space="preserve">,"IsFavorite":false </v>
      </c>
      <c r="AH259" s="16" t="str">
        <f t="shared" si="80"/>
        <v xml:space="preserve">,"EstimatedValue":0 </v>
      </c>
      <c r="AI259" s="16" t="str">
        <f t="shared" si="81"/>
        <v xml:space="preserve">,"IsMintCondition":false </v>
      </c>
      <c r="AJ259" s="16" t="str">
        <f t="shared" si="82"/>
        <v xml:space="preserve">,"Condition":"UNDEFINED" </v>
      </c>
      <c r="AK259" s="16" t="str">
        <f xml:space="preserve"> IF($D259+$E259&gt;0,  CONCATENATE($AD259,$AE259,$AF259,$AG259,$AH259,$AI259,$AJ259) &amp; "} ]}","}")</f>
        <v>}</v>
      </c>
      <c r="AL259" s="16" t="str">
        <f t="shared" si="83"/>
        <v>,{"CollectableType":"HomeCollector.Models.StampBase, HomeCollector, Version=1.0.0.0, Culture=neutral, PublicKeyToken=null","DisplayName":"School Bus" ,"Description":"precancel" ,"Country":"USA" ,"IsPostageStamp":true ,"ScottNumber":"2123a" ,"AlternateId":"" ,"IssueYearStart":1985,"IssueYearEnd":0,"FirstDayOfIssue":" " ,"Perforation":"v10" ,"IsWatermarked":false ,"CatalogImageCode":"" ,"Color":"" ,"Denomination":"3.4" }</v>
      </c>
    </row>
    <row r="260" spans="1:38" x14ac:dyDescent="0.25">
      <c r="A260" s="34" t="s">
        <v>417</v>
      </c>
      <c r="B260" s="19" t="s">
        <v>961</v>
      </c>
      <c r="C260" s="30"/>
      <c r="D260" s="31">
        <v>1</v>
      </c>
      <c r="E260" s="32">
        <v>1</v>
      </c>
      <c r="F260" s="42" t="s">
        <v>41</v>
      </c>
      <c r="G260" s="30"/>
      <c r="H260" s="19" t="s">
        <v>1083</v>
      </c>
      <c r="I260" s="29">
        <v>1893</v>
      </c>
      <c r="J260" s="29">
        <v>1985</v>
      </c>
      <c r="K260" s="33"/>
      <c r="L260" s="34">
        <v>0.15</v>
      </c>
      <c r="M260" s="29">
        <v>0.15</v>
      </c>
      <c r="N260" s="28" t="str">
        <f t="shared" si="84"/>
        <v>,{"CollectableType":"HomeCollector.Models.StampBase, HomeCollector, Version=1.0.0.0, Culture=neutral, PublicKeyToken=null"</v>
      </c>
      <c r="O260" s="16" t="str">
        <f t="shared" si="63"/>
        <v xml:space="preserve">,"DisplayName":"Buckboard" </v>
      </c>
      <c r="P260" s="16" t="str">
        <f t="shared" si="64"/>
        <v xml:space="preserve">,"Description":"" </v>
      </c>
      <c r="Q260" s="16" t="str">
        <f t="shared" si="65"/>
        <v xml:space="preserve">,"Country":"USA" </v>
      </c>
      <c r="R260" s="16" t="str">
        <f t="shared" si="66"/>
        <v xml:space="preserve">,"IsPostageStamp":true </v>
      </c>
      <c r="S260" s="16" t="str">
        <f t="shared" si="67"/>
        <v xml:space="preserve">,"ScottNumber":"2124" </v>
      </c>
      <c r="T260" s="16" t="str">
        <f t="shared" si="68"/>
        <v xml:space="preserve">,"AlternateId":"" </v>
      </c>
      <c r="U260" s="16" t="str">
        <f t="shared" si="69"/>
        <v>,"IssueYearStart":1985</v>
      </c>
      <c r="V260" s="16" t="str">
        <f t="shared" si="70"/>
        <v>,"IssueYearEnd":0</v>
      </c>
      <c r="W260" s="16" t="str">
        <f t="shared" si="71"/>
        <v xml:space="preserve">,"FirstDayOfIssue":" " </v>
      </c>
      <c r="X260" s="16" t="str">
        <f t="shared" ref="X260:X323" si="85">",""Perforation"":""" &amp; IF(ISBLANK($F260)=1,"",$F260) &amp; """ "</f>
        <v xml:space="preserve">,"Perforation":"v10" </v>
      </c>
      <c r="Y260" s="16" t="str">
        <f t="shared" si="72"/>
        <v xml:space="preserve">,"IsWatermarked":false </v>
      </c>
      <c r="Z260" s="16" t="str">
        <f t="shared" si="73"/>
        <v xml:space="preserve">,"CatalogImageCode":"" </v>
      </c>
      <c r="AA260" s="16" t="str">
        <f t="shared" si="74"/>
        <v xml:space="preserve">,"Color":"" </v>
      </c>
      <c r="AB260" s="16" t="str">
        <f t="shared" si="75"/>
        <v xml:space="preserve">,"Denomination":"4.9" </v>
      </c>
      <c r="AD260" s="16" t="str">
        <f t="shared" si="76"/>
        <v>,"ItemInstances":[</v>
      </c>
      <c r="AE260" s="16" t="str">
        <f t="shared" si="77"/>
        <v>{"CollectableType":"HomeCollector.Models.StampBase, HomeCollector, Version=1.0.0.0, Culture=neutral, PublicKeyToken=null"</v>
      </c>
      <c r="AF260" s="16" t="str">
        <f t="shared" si="78"/>
        <v xml:space="preserve">,"ItemDetails":"" </v>
      </c>
      <c r="AG260" s="16" t="str">
        <f t="shared" si="79"/>
        <v xml:space="preserve">,"IsFavorite":false </v>
      </c>
      <c r="AH260" s="16" t="str">
        <f t="shared" si="80"/>
        <v xml:space="preserve">,"EstimatedValue":0 </v>
      </c>
      <c r="AI260" s="16" t="str">
        <f t="shared" si="81"/>
        <v xml:space="preserve">,"IsMintCondition":true </v>
      </c>
      <c r="AJ260" s="16" t="str">
        <f t="shared" si="82"/>
        <v xml:space="preserve">,"Condition":"UNDEFINED" </v>
      </c>
      <c r="AK260" s="16" t="str">
        <f xml:space="preserve"> IF($D260+$E260&gt;0,  CONCATENATE($AD260,$AE260,$AF260,$AG260,$AH260,$AI260,$AJ260)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60" s="16" t="str">
        <f t="shared" si="83"/>
        <v>,{"CollectableType":"HomeCollector.Models.StampBase, HomeCollector, Version=1.0.0.0, Culture=neutral, PublicKeyToken=null","DisplayName":"Buckboard" ,"Description":"" ,"Country":"USA" ,"IsPostageStamp":true ,"ScottNumber":"2124" ,"AlternateId":"" ,"IssueYearStart":1985,"IssueYearEnd":0,"FirstDayOfIssue":" " ,"Perforation":"v10" ,"IsWatermarked":false ,"CatalogImageCode":"" ,"Color":"" ,"Denomination":"4.9"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61" spans="1:38" x14ac:dyDescent="0.25">
      <c r="A261" s="34" t="s">
        <v>418</v>
      </c>
      <c r="B261" s="19" t="s">
        <v>961</v>
      </c>
      <c r="C261" s="30"/>
      <c r="D261" s="31"/>
      <c r="E261" s="32"/>
      <c r="F261" s="42" t="s">
        <v>41</v>
      </c>
      <c r="G261" s="30" t="s">
        <v>83</v>
      </c>
      <c r="H261" s="19" t="s">
        <v>1083</v>
      </c>
      <c r="I261" s="29">
        <v>1893</v>
      </c>
      <c r="J261" s="29">
        <v>1985</v>
      </c>
      <c r="K261" s="33"/>
      <c r="L261" s="34">
        <v>0.15</v>
      </c>
      <c r="M261" s="29">
        <v>0.15</v>
      </c>
      <c r="N261" s="28" t="str">
        <f t="shared" si="84"/>
        <v>,{"CollectableType":"HomeCollector.Models.StampBase, HomeCollector, Version=1.0.0.0, Culture=neutral, PublicKeyToken=null"</v>
      </c>
      <c r="O261" s="16" t="str">
        <f t="shared" ref="O261:O324" si="86">",""DisplayName"":""" &amp; $H261 &amp; """ "</f>
        <v xml:space="preserve">,"DisplayName":"Buckboard" </v>
      </c>
      <c r="P261" s="16" t="str">
        <f t="shared" ref="P261:P324" si="87">",""Description"":""" &amp; IF(ISBLANK($G261),"",$G261) &amp; """ "</f>
        <v xml:space="preserve">,"Description":"precancel" </v>
      </c>
      <c r="Q261" s="16" t="str">
        <f t="shared" ref="Q261:Q324" si="88">",""Country"":""" &amp; $B$1 &amp; """ "</f>
        <v xml:space="preserve">,"Country":"USA" </v>
      </c>
      <c r="R261" s="16" t="str">
        <f t="shared" ref="R261:R324" si="89">",""IsPostageStamp"":" &amp; "true" &amp; " "</f>
        <v xml:space="preserve">,"IsPostageStamp":true </v>
      </c>
      <c r="S261" s="16" t="str">
        <f t="shared" ref="S261:S324" si="90">",""ScottNumber"":""" &amp; $A261 &amp; """ "</f>
        <v xml:space="preserve">,"ScottNumber":"2124a" </v>
      </c>
      <c r="T261" s="16" t="str">
        <f t="shared" ref="T261:T324" si="91">",""AlternateId"":""" &amp; "" &amp; """ "</f>
        <v xml:space="preserve">,"AlternateId":"" </v>
      </c>
      <c r="U261" s="16" t="str">
        <f t="shared" ref="U261:U324" si="92">",""IssueYearStart"":" &amp; TEXT(IF(ISNUMBER($J261)=0,0,$J261),"0")</f>
        <v>,"IssueYearStart":1985</v>
      </c>
      <c r="V261" s="16" t="str">
        <f t="shared" ref="V261:V324" si="93">",""IssueYearEnd"":" &amp; TEXT(IF(ISNUMBER($K261)=0,0,$K261),"0")</f>
        <v>,"IssueYearEnd":0</v>
      </c>
      <c r="W261" s="16" t="str">
        <f t="shared" ref="W261:W324" si="94">",""FirstDayOfIssue"":""" &amp; " " &amp; """ "</f>
        <v xml:space="preserve">,"FirstDayOfIssue":" " </v>
      </c>
      <c r="X261" s="16" t="str">
        <f t="shared" si="85"/>
        <v xml:space="preserve">,"Perforation":"v10" </v>
      </c>
      <c r="Y261" s="16" t="str">
        <f t="shared" ref="Y261:Y324" si="95">",""IsWatermarked"":" &amp; IF(ISNUMBER(FIND("mk",$G278)) =1,"true","false") &amp; " "</f>
        <v xml:space="preserve">,"IsWatermarked":false </v>
      </c>
      <c r="Z261" s="16" t="str">
        <f t="shared" ref="Z261:Z324" si="96">",""CatalogImageCode"":""" &amp; "" &amp; """ "</f>
        <v xml:space="preserve">,"CatalogImageCode":"" </v>
      </c>
      <c r="AA261" s="16" t="str">
        <f t="shared" ref="AA261:AA324" si="97">",""Color"":""" &amp; IF(ISBLANK($C261)=1,"",$C261) &amp; """ "</f>
        <v xml:space="preserve">,"Color":"" </v>
      </c>
      <c r="AB261" s="16" t="str">
        <f t="shared" ref="AB261:AB324" si="98">",""Denomination"":""" &amp; IF(ISNUMBER($B261),TEXT($B261,"0"),$B261) &amp; """ "</f>
        <v xml:space="preserve">,"Denomination":"4.9" </v>
      </c>
      <c r="AD261" s="16" t="str">
        <f t="shared" ref="AD261:AD324" si="99" xml:space="preserve"> IF($D261 + $E261 &gt; 0,",""ItemInstances"":[","")</f>
        <v/>
      </c>
      <c r="AE261" s="16" t="str">
        <f t="shared" ref="AE261:AE324" si="100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261" s="16" t="str">
        <f t="shared" ref="AF261:AF324" si="101">",""ItemDetails"":""" &amp; IF(ISBLANK($G261)=1,"",$G261) &amp; """ "</f>
        <v xml:space="preserve">,"ItemDetails":"precancel" </v>
      </c>
      <c r="AG261" s="16" t="str">
        <f t="shared" ref="AG261:AG324" si="102">",""IsFavorite"":" &amp; "false" &amp; " "</f>
        <v xml:space="preserve">,"IsFavorite":false </v>
      </c>
      <c r="AH261" s="16" t="str">
        <f t="shared" ref="AH261:AH324" si="103">",""EstimatedValue"":" &amp; "0" &amp; " "</f>
        <v xml:space="preserve">,"EstimatedValue":0 </v>
      </c>
      <c r="AI261" s="16" t="str">
        <f t="shared" ref="AI261:AI324" si="104">",""IsMintCondition"":" &amp; IF($D261&gt;0,"true","false") &amp; " "</f>
        <v xml:space="preserve">,"IsMintCondition":false </v>
      </c>
      <c r="AJ261" s="16" t="str">
        <f t="shared" ref="AJ261:AJ324" si="105">",""Condition"":" &amp; """UNDEFINED""" &amp; " "</f>
        <v xml:space="preserve">,"Condition":"UNDEFINED" </v>
      </c>
      <c r="AK261" s="16" t="str">
        <f xml:space="preserve"> IF($D261+$E261&gt;0,  CONCATENATE($AD261,$AE261,$AF261,$AG261,$AH261,$AI261,$AJ261) &amp; "} ]}","}")</f>
        <v>}</v>
      </c>
      <c r="AL261" s="16" t="str">
        <f t="shared" ref="AL261:AL324" si="106">CONCATENATE( $N261, $O261, $P261,$Q261,$R261,$S261,$T261,$U261,$V261,$W261,$X261, $Y261,$Z261,$AA261, $AB261) &amp; $AK261</f>
        <v>,{"CollectableType":"HomeCollector.Models.StampBase, HomeCollector, Version=1.0.0.0, Culture=neutral, PublicKeyToken=null","DisplayName":"Buckboard" ,"Description":"precancel" ,"Country":"USA" ,"IsPostageStamp":true ,"ScottNumber":"2124a" ,"AlternateId":"" ,"IssueYearStart":1985,"IssueYearEnd":0,"FirstDayOfIssue":" " ,"Perforation":"v10" ,"IsWatermarked":false ,"CatalogImageCode":"" ,"Color":"" ,"Denomination":"4.9" }</v>
      </c>
    </row>
    <row r="262" spans="1:38" x14ac:dyDescent="0.25">
      <c r="A262" s="34" t="s">
        <v>419</v>
      </c>
      <c r="B262" s="19" t="s">
        <v>962</v>
      </c>
      <c r="C262" s="30"/>
      <c r="D262" s="31">
        <v>2</v>
      </c>
      <c r="E262" s="32">
        <v>3</v>
      </c>
      <c r="F262" s="42" t="s">
        <v>41</v>
      </c>
      <c r="G262" s="30"/>
      <c r="H262" s="19" t="s">
        <v>1084</v>
      </c>
      <c r="I262" s="29">
        <v>1893</v>
      </c>
      <c r="J262" s="29">
        <v>1986</v>
      </c>
      <c r="K262" s="33"/>
      <c r="L262" s="34">
        <v>0.15</v>
      </c>
      <c r="M262" s="29">
        <v>0.15</v>
      </c>
      <c r="N262" s="28" t="str">
        <f t="shared" ref="N262:N325" si="107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262" s="16" t="str">
        <f t="shared" si="86"/>
        <v xml:space="preserve">,"DisplayName":"Star Truck Rt" </v>
      </c>
      <c r="P262" s="16" t="str">
        <f t="shared" si="87"/>
        <v xml:space="preserve">,"Description":"" </v>
      </c>
      <c r="Q262" s="16" t="str">
        <f t="shared" si="88"/>
        <v xml:space="preserve">,"Country":"USA" </v>
      </c>
      <c r="R262" s="16" t="str">
        <f t="shared" si="89"/>
        <v xml:space="preserve">,"IsPostageStamp":true </v>
      </c>
      <c r="S262" s="16" t="str">
        <f t="shared" si="90"/>
        <v xml:space="preserve">,"ScottNumber":"2125" </v>
      </c>
      <c r="T262" s="16" t="str">
        <f t="shared" si="91"/>
        <v xml:space="preserve">,"AlternateId":"" </v>
      </c>
      <c r="U262" s="16" t="str">
        <f t="shared" si="92"/>
        <v>,"IssueYearStart":1986</v>
      </c>
      <c r="V262" s="16" t="str">
        <f t="shared" si="93"/>
        <v>,"IssueYearEnd":0</v>
      </c>
      <c r="W262" s="16" t="str">
        <f t="shared" si="94"/>
        <v xml:space="preserve">,"FirstDayOfIssue":" " </v>
      </c>
      <c r="X262" s="16" t="str">
        <f t="shared" si="85"/>
        <v xml:space="preserve">,"Perforation":"v10" </v>
      </c>
      <c r="Y262" s="16" t="str">
        <f t="shared" si="95"/>
        <v xml:space="preserve">,"IsWatermarked":false </v>
      </c>
      <c r="Z262" s="16" t="str">
        <f t="shared" si="96"/>
        <v xml:space="preserve">,"CatalogImageCode":"" </v>
      </c>
      <c r="AA262" s="16" t="str">
        <f t="shared" si="97"/>
        <v xml:space="preserve">,"Color":"" </v>
      </c>
      <c r="AB262" s="16" t="str">
        <f t="shared" si="98"/>
        <v xml:space="preserve">,"Denomination":"5.5" </v>
      </c>
      <c r="AD262" s="16" t="str">
        <f t="shared" si="99"/>
        <v>,"ItemInstances":[</v>
      </c>
      <c r="AE262" s="16" t="str">
        <f t="shared" si="100"/>
        <v>{"CollectableType":"HomeCollector.Models.StampBase, HomeCollector, Version=1.0.0.0, Culture=neutral, PublicKeyToken=null"</v>
      </c>
      <c r="AF262" s="16" t="str">
        <f t="shared" si="101"/>
        <v xml:space="preserve">,"ItemDetails":"" </v>
      </c>
      <c r="AG262" s="16" t="str">
        <f t="shared" si="102"/>
        <v xml:space="preserve">,"IsFavorite":false </v>
      </c>
      <c r="AH262" s="16" t="str">
        <f t="shared" si="103"/>
        <v xml:space="preserve">,"EstimatedValue":0 </v>
      </c>
      <c r="AI262" s="16" t="str">
        <f t="shared" si="104"/>
        <v xml:space="preserve">,"IsMintCondition":true </v>
      </c>
      <c r="AJ262" s="16" t="str">
        <f t="shared" si="105"/>
        <v xml:space="preserve">,"Condition":"UNDEFINED" </v>
      </c>
      <c r="AK262" s="16" t="str">
        <f xml:space="preserve"> IF($D262+$E262&gt;0,  CONCATENATE($AD262,$AE262,$AF262,$AG262,$AH262,$AI262,$AJ262)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62" s="16" t="str">
        <f t="shared" si="106"/>
        <v>,{"CollectableType":"HomeCollector.Models.StampBase, HomeCollector, Version=1.0.0.0, Culture=neutral, PublicKeyToken=null","DisplayName":"Star Truck Rt" ,"Description":"" ,"Country":"USA" ,"IsPostageStamp":true ,"ScottNumber":"2125" ,"AlternateId":"" ,"IssueYearStart":1986,"IssueYearEnd":0,"FirstDayOfIssue":" " ,"Perforation":"v10" ,"IsWatermarked":false ,"CatalogImageCode":"" ,"Color":"" ,"Denomination":"5.5"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63" spans="1:38" x14ac:dyDescent="0.25">
      <c r="A263" s="34" t="s">
        <v>420</v>
      </c>
      <c r="B263" s="29" t="s">
        <v>962</v>
      </c>
      <c r="C263" s="19"/>
      <c r="D263" s="31"/>
      <c r="E263" s="32">
        <v>1</v>
      </c>
      <c r="F263" s="42" t="s">
        <v>41</v>
      </c>
      <c r="G263" s="39" t="s">
        <v>83</v>
      </c>
      <c r="H263" s="19" t="s">
        <v>1084</v>
      </c>
      <c r="I263" s="29">
        <v>1894</v>
      </c>
      <c r="J263" s="29">
        <v>1986</v>
      </c>
      <c r="K263" s="33"/>
      <c r="L263" s="34">
        <v>0.15</v>
      </c>
      <c r="M263" s="29">
        <v>0.15</v>
      </c>
      <c r="N263" s="28" t="str">
        <f t="shared" si="107"/>
        <v>,{"CollectableType":"HomeCollector.Models.StampBase, HomeCollector, Version=1.0.0.0, Culture=neutral, PublicKeyToken=null"</v>
      </c>
      <c r="O263" s="16" t="str">
        <f t="shared" si="86"/>
        <v xml:space="preserve">,"DisplayName":"Star Truck Rt" </v>
      </c>
      <c r="P263" s="16" t="str">
        <f t="shared" si="87"/>
        <v xml:space="preserve">,"Description":"precancel" </v>
      </c>
      <c r="Q263" s="16" t="str">
        <f t="shared" si="88"/>
        <v xml:space="preserve">,"Country":"USA" </v>
      </c>
      <c r="R263" s="16" t="str">
        <f t="shared" si="89"/>
        <v xml:space="preserve">,"IsPostageStamp":true </v>
      </c>
      <c r="S263" s="16" t="str">
        <f t="shared" si="90"/>
        <v xml:space="preserve">,"ScottNumber":"2125a" </v>
      </c>
      <c r="T263" s="16" t="str">
        <f t="shared" si="91"/>
        <v xml:space="preserve">,"AlternateId":"" </v>
      </c>
      <c r="U263" s="16" t="str">
        <f t="shared" si="92"/>
        <v>,"IssueYearStart":1986</v>
      </c>
      <c r="V263" s="16" t="str">
        <f t="shared" si="93"/>
        <v>,"IssueYearEnd":0</v>
      </c>
      <c r="W263" s="16" t="str">
        <f t="shared" si="94"/>
        <v xml:space="preserve">,"FirstDayOfIssue":" " </v>
      </c>
      <c r="X263" s="16" t="str">
        <f t="shared" si="85"/>
        <v xml:space="preserve">,"Perforation":"v10" </v>
      </c>
      <c r="Y263" s="16" t="str">
        <f t="shared" si="95"/>
        <v xml:space="preserve">,"IsWatermarked":false </v>
      </c>
      <c r="Z263" s="16" t="str">
        <f t="shared" si="96"/>
        <v xml:space="preserve">,"CatalogImageCode":"" </v>
      </c>
      <c r="AA263" s="16" t="str">
        <f t="shared" si="97"/>
        <v xml:space="preserve">,"Color":"" </v>
      </c>
      <c r="AB263" s="16" t="str">
        <f t="shared" si="98"/>
        <v xml:space="preserve">,"Denomination":"5.5" </v>
      </c>
      <c r="AD263" s="16" t="str">
        <f t="shared" si="99"/>
        <v>,"ItemInstances":[</v>
      </c>
      <c r="AE263" s="16" t="str">
        <f t="shared" si="100"/>
        <v>{"CollectableType":"HomeCollector.Models.StampBase, HomeCollector, Version=1.0.0.0, Culture=neutral, PublicKeyToken=null"</v>
      </c>
      <c r="AF263" s="16" t="str">
        <f t="shared" si="101"/>
        <v xml:space="preserve">,"ItemDetails":"precancel" </v>
      </c>
      <c r="AG263" s="16" t="str">
        <f t="shared" si="102"/>
        <v xml:space="preserve">,"IsFavorite":false </v>
      </c>
      <c r="AH263" s="16" t="str">
        <f t="shared" si="103"/>
        <v xml:space="preserve">,"EstimatedValue":0 </v>
      </c>
      <c r="AI263" s="16" t="str">
        <f t="shared" si="104"/>
        <v xml:space="preserve">,"IsMintCondition":false </v>
      </c>
      <c r="AJ263" s="16" t="str">
        <f t="shared" si="105"/>
        <v xml:space="preserve">,"Condition":"UNDEFINED" </v>
      </c>
      <c r="AK263" s="16" t="str">
        <f xml:space="preserve"> IF($D263+$E263&gt;0,  CONCATENATE($AD263,$AE263,$AF263,$AG263,$AH263,$AI263,$AJ263)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63" s="16" t="str">
        <f t="shared" si="106"/>
        <v>,{"CollectableType":"HomeCollector.Models.StampBase, HomeCollector, Version=1.0.0.0, Culture=neutral, PublicKeyToken=null","DisplayName":"Star Truck Rt" ,"Description":"precancel" ,"Country":"USA" ,"IsPostageStamp":true ,"ScottNumber":"2125a" ,"AlternateId":"" ,"IssueYearStart":1986,"IssueYearEnd":0,"FirstDayOfIssue":" " ,"Perforation":"v10" ,"IsWatermarked":false ,"CatalogImageCode":"" ,"Color":"" ,"Denomination":"5.5"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64" spans="1:38" x14ac:dyDescent="0.25">
      <c r="A264" s="34" t="s">
        <v>421</v>
      </c>
      <c r="B264" s="29" t="s">
        <v>18</v>
      </c>
      <c r="C264" s="19"/>
      <c r="D264" s="31"/>
      <c r="E264" s="32"/>
      <c r="F264" s="42" t="s">
        <v>41</v>
      </c>
      <c r="G264" s="39"/>
      <c r="H264" s="19" t="s">
        <v>1085</v>
      </c>
      <c r="I264" s="29">
        <v>1894</v>
      </c>
      <c r="J264" s="29">
        <v>1985</v>
      </c>
      <c r="K264" s="33"/>
      <c r="L264" s="34">
        <v>0.15</v>
      </c>
      <c r="M264" s="29">
        <v>0.15</v>
      </c>
      <c r="N264" s="28" t="str">
        <f t="shared" si="107"/>
        <v>,{"CollectableType":"HomeCollector.Models.StampBase, HomeCollector, Version=1.0.0.0, Culture=neutral, PublicKeyToken=null"</v>
      </c>
      <c r="O264" s="16" t="str">
        <f t="shared" si="86"/>
        <v xml:space="preserve">,"DisplayName":"Tricycle" </v>
      </c>
      <c r="P264" s="16" t="str">
        <f t="shared" si="87"/>
        <v xml:space="preserve">,"Description":"" </v>
      </c>
      <c r="Q264" s="16" t="str">
        <f t="shared" si="88"/>
        <v xml:space="preserve">,"Country":"USA" </v>
      </c>
      <c r="R264" s="16" t="str">
        <f t="shared" si="89"/>
        <v xml:space="preserve">,"IsPostageStamp":true </v>
      </c>
      <c r="S264" s="16" t="str">
        <f t="shared" si="90"/>
        <v xml:space="preserve">,"ScottNumber":"2126" </v>
      </c>
      <c r="T264" s="16" t="str">
        <f t="shared" si="91"/>
        <v xml:space="preserve">,"AlternateId":"" </v>
      </c>
      <c r="U264" s="16" t="str">
        <f t="shared" si="92"/>
        <v>,"IssueYearStart":1985</v>
      </c>
      <c r="V264" s="16" t="str">
        <f t="shared" si="93"/>
        <v>,"IssueYearEnd":0</v>
      </c>
      <c r="W264" s="16" t="str">
        <f t="shared" si="94"/>
        <v xml:space="preserve">,"FirstDayOfIssue":" " </v>
      </c>
      <c r="X264" s="16" t="str">
        <f t="shared" si="85"/>
        <v xml:space="preserve">,"Perforation":"v10" </v>
      </c>
      <c r="Y264" s="16" t="str">
        <f t="shared" si="95"/>
        <v xml:space="preserve">,"IsWatermarked":false </v>
      </c>
      <c r="Z264" s="16" t="str">
        <f t="shared" si="96"/>
        <v xml:space="preserve">,"CatalogImageCode":"" </v>
      </c>
      <c r="AA264" s="16" t="str">
        <f t="shared" si="97"/>
        <v xml:space="preserve">,"Color":"" </v>
      </c>
      <c r="AB264" s="16" t="str">
        <f t="shared" si="98"/>
        <v xml:space="preserve">,"Denomination":"6" </v>
      </c>
      <c r="AD264" s="16" t="str">
        <f t="shared" si="99"/>
        <v/>
      </c>
      <c r="AE264" s="16" t="str">
        <f t="shared" si="100"/>
        <v>{"CollectableType":"HomeCollector.Models.StampBase, HomeCollector, Version=1.0.0.0, Culture=neutral, PublicKeyToken=null"</v>
      </c>
      <c r="AF264" s="16" t="str">
        <f t="shared" si="101"/>
        <v xml:space="preserve">,"ItemDetails":"" </v>
      </c>
      <c r="AG264" s="16" t="str">
        <f t="shared" si="102"/>
        <v xml:space="preserve">,"IsFavorite":false </v>
      </c>
      <c r="AH264" s="16" t="str">
        <f t="shared" si="103"/>
        <v xml:space="preserve">,"EstimatedValue":0 </v>
      </c>
      <c r="AI264" s="16" t="str">
        <f t="shared" si="104"/>
        <v xml:space="preserve">,"IsMintCondition":false </v>
      </c>
      <c r="AJ264" s="16" t="str">
        <f t="shared" si="105"/>
        <v xml:space="preserve">,"Condition":"UNDEFINED" </v>
      </c>
      <c r="AK264" s="16" t="str">
        <f xml:space="preserve"> IF($D264+$E264&gt;0,  CONCATENATE($AD264,$AE264,$AF264,$AG264,$AH264,$AI264,$AJ264) &amp; "} ]}","}")</f>
        <v>}</v>
      </c>
      <c r="AL264" s="16" t="str">
        <f t="shared" si="106"/>
        <v>,{"CollectableType":"HomeCollector.Models.StampBase, HomeCollector, Version=1.0.0.0, Culture=neutral, PublicKeyToken=null","DisplayName":"Tricycle" ,"Description":"" ,"Country":"USA" ,"IsPostageStamp":true ,"ScottNumber":"2126" ,"AlternateId":"" ,"IssueYearStart":1985,"IssueYearEnd":0,"FirstDayOfIssue":" " ,"Perforation":"v10" ,"IsWatermarked":false ,"CatalogImageCode":"" ,"Color":"" ,"Denomination":"6" }</v>
      </c>
    </row>
    <row r="265" spans="1:38" x14ac:dyDescent="0.25">
      <c r="A265" s="34" t="s">
        <v>422</v>
      </c>
      <c r="B265" s="29" t="s">
        <v>18</v>
      </c>
      <c r="C265" s="19"/>
      <c r="D265" s="31"/>
      <c r="E265" s="32">
        <v>1</v>
      </c>
      <c r="F265" s="42" t="s">
        <v>41</v>
      </c>
      <c r="G265" s="30" t="s">
        <v>83</v>
      </c>
      <c r="H265" s="19" t="s">
        <v>1085</v>
      </c>
      <c r="I265" s="29">
        <v>1894</v>
      </c>
      <c r="J265" s="29">
        <v>1985</v>
      </c>
      <c r="K265" s="33"/>
      <c r="L265" s="34">
        <v>0.15</v>
      </c>
      <c r="M265" s="29">
        <v>0.15</v>
      </c>
      <c r="N265" s="28" t="str">
        <f t="shared" si="107"/>
        <v>,{"CollectableType":"HomeCollector.Models.StampBase, HomeCollector, Version=1.0.0.0, Culture=neutral, PublicKeyToken=null"</v>
      </c>
      <c r="O265" s="16" t="str">
        <f t="shared" si="86"/>
        <v xml:space="preserve">,"DisplayName":"Tricycle" </v>
      </c>
      <c r="P265" s="16" t="str">
        <f t="shared" si="87"/>
        <v xml:space="preserve">,"Description":"precancel" </v>
      </c>
      <c r="Q265" s="16" t="str">
        <f t="shared" si="88"/>
        <v xml:space="preserve">,"Country":"USA" </v>
      </c>
      <c r="R265" s="16" t="str">
        <f t="shared" si="89"/>
        <v xml:space="preserve">,"IsPostageStamp":true </v>
      </c>
      <c r="S265" s="16" t="str">
        <f t="shared" si="90"/>
        <v xml:space="preserve">,"ScottNumber":"2126a" </v>
      </c>
      <c r="T265" s="16" t="str">
        <f t="shared" si="91"/>
        <v xml:space="preserve">,"AlternateId":"" </v>
      </c>
      <c r="U265" s="16" t="str">
        <f t="shared" si="92"/>
        <v>,"IssueYearStart":1985</v>
      </c>
      <c r="V265" s="16" t="str">
        <f t="shared" si="93"/>
        <v>,"IssueYearEnd":0</v>
      </c>
      <c r="W265" s="16" t="str">
        <f t="shared" si="94"/>
        <v xml:space="preserve">,"FirstDayOfIssue":" " </v>
      </c>
      <c r="X265" s="16" t="str">
        <f t="shared" si="85"/>
        <v xml:space="preserve">,"Perforation":"v10" </v>
      </c>
      <c r="Y265" s="16" t="str">
        <f t="shared" si="95"/>
        <v xml:space="preserve">,"IsWatermarked":false </v>
      </c>
      <c r="Z265" s="16" t="str">
        <f t="shared" si="96"/>
        <v xml:space="preserve">,"CatalogImageCode":"" </v>
      </c>
      <c r="AA265" s="16" t="str">
        <f t="shared" si="97"/>
        <v xml:space="preserve">,"Color":"" </v>
      </c>
      <c r="AB265" s="16" t="str">
        <f t="shared" si="98"/>
        <v xml:space="preserve">,"Denomination":"6" </v>
      </c>
      <c r="AD265" s="16" t="str">
        <f t="shared" si="99"/>
        <v>,"ItemInstances":[</v>
      </c>
      <c r="AE265" s="16" t="str">
        <f t="shared" si="100"/>
        <v>{"CollectableType":"HomeCollector.Models.StampBase, HomeCollector, Version=1.0.0.0, Culture=neutral, PublicKeyToken=null"</v>
      </c>
      <c r="AF265" s="16" t="str">
        <f t="shared" si="101"/>
        <v xml:space="preserve">,"ItemDetails":"precancel" </v>
      </c>
      <c r="AG265" s="16" t="str">
        <f t="shared" si="102"/>
        <v xml:space="preserve">,"IsFavorite":false </v>
      </c>
      <c r="AH265" s="16" t="str">
        <f t="shared" si="103"/>
        <v xml:space="preserve">,"EstimatedValue":0 </v>
      </c>
      <c r="AI265" s="16" t="str">
        <f t="shared" si="104"/>
        <v xml:space="preserve">,"IsMintCondition":false </v>
      </c>
      <c r="AJ265" s="16" t="str">
        <f t="shared" si="105"/>
        <v xml:space="preserve">,"Condition":"UNDEFINED" </v>
      </c>
      <c r="AK265" s="16" t="str">
        <f xml:space="preserve"> IF($D265+$E265&gt;0,  CONCATENATE($AD265,$AE265,$AF265,$AG265,$AH265,$AI265,$AJ265)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65" s="16" t="str">
        <f t="shared" si="106"/>
        <v>,{"CollectableType":"HomeCollector.Models.StampBase, HomeCollector, Version=1.0.0.0, Culture=neutral, PublicKeyToken=null","DisplayName":"Tricycle" ,"Description":"precancel" ,"Country":"USA" ,"IsPostageStamp":true ,"ScottNumber":"2126a" ,"AlternateId":"" ,"IssueYearStart":1985,"IssueYearEnd":0,"FirstDayOfIssue":" " ,"Perforation":"v10" ,"IsWatermarked":false ,"CatalogImageCode":"" ,"Color":"" ,"Denomination":"6"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66" spans="1:38" x14ac:dyDescent="0.25">
      <c r="A266" s="34" t="s">
        <v>423</v>
      </c>
      <c r="B266" s="29" t="s">
        <v>963</v>
      </c>
      <c r="C266" s="19"/>
      <c r="D266" s="31">
        <v>2</v>
      </c>
      <c r="E266" s="32"/>
      <c r="F266" s="42" t="s">
        <v>41</v>
      </c>
      <c r="G266" s="30"/>
      <c r="H266" s="19" t="s">
        <v>1086</v>
      </c>
      <c r="I266" s="29">
        <v>1894</v>
      </c>
      <c r="J266" s="29">
        <v>1987</v>
      </c>
      <c r="K266" s="33"/>
      <c r="L266" s="34">
        <v>0.15</v>
      </c>
      <c r="M266" s="29">
        <v>0.15</v>
      </c>
      <c r="N266" s="28" t="str">
        <f t="shared" si="107"/>
        <v>,{"CollectableType":"HomeCollector.Models.StampBase, HomeCollector, Version=1.0.0.0, Culture=neutral, PublicKeyToken=null"</v>
      </c>
      <c r="O266" s="16" t="str">
        <f t="shared" si="86"/>
        <v xml:space="preserve">,"DisplayName":"Tractor" </v>
      </c>
      <c r="P266" s="16" t="str">
        <f t="shared" si="87"/>
        <v xml:space="preserve">,"Description":"" </v>
      </c>
      <c r="Q266" s="16" t="str">
        <f t="shared" si="88"/>
        <v xml:space="preserve">,"Country":"USA" </v>
      </c>
      <c r="R266" s="16" t="str">
        <f t="shared" si="89"/>
        <v xml:space="preserve">,"IsPostageStamp":true </v>
      </c>
      <c r="S266" s="16" t="str">
        <f t="shared" si="90"/>
        <v xml:space="preserve">,"ScottNumber":"2127" </v>
      </c>
      <c r="T266" s="16" t="str">
        <f t="shared" si="91"/>
        <v xml:space="preserve">,"AlternateId":"" </v>
      </c>
      <c r="U266" s="16" t="str">
        <f t="shared" si="92"/>
        <v>,"IssueYearStart":1987</v>
      </c>
      <c r="V266" s="16" t="str">
        <f t="shared" si="93"/>
        <v>,"IssueYearEnd":0</v>
      </c>
      <c r="W266" s="16" t="str">
        <f t="shared" si="94"/>
        <v xml:space="preserve">,"FirstDayOfIssue":" " </v>
      </c>
      <c r="X266" s="16" t="str">
        <f t="shared" si="85"/>
        <v xml:space="preserve">,"Perforation":"v10" </v>
      </c>
      <c r="Y266" s="16" t="str">
        <f t="shared" si="95"/>
        <v xml:space="preserve">,"IsWatermarked":false </v>
      </c>
      <c r="Z266" s="16" t="str">
        <f t="shared" si="96"/>
        <v xml:space="preserve">,"CatalogImageCode":"" </v>
      </c>
      <c r="AA266" s="16" t="str">
        <f t="shared" si="97"/>
        <v xml:space="preserve">,"Color":"" </v>
      </c>
      <c r="AB266" s="16" t="str">
        <f t="shared" si="98"/>
        <v xml:space="preserve">,"Denomination":"7.1" </v>
      </c>
      <c r="AD266" s="16" t="str">
        <f t="shared" si="99"/>
        <v>,"ItemInstances":[</v>
      </c>
      <c r="AE266" s="16" t="str">
        <f t="shared" si="100"/>
        <v>{"CollectableType":"HomeCollector.Models.StampBase, HomeCollector, Version=1.0.0.0, Culture=neutral, PublicKeyToken=null"</v>
      </c>
      <c r="AF266" s="16" t="str">
        <f t="shared" si="101"/>
        <v xml:space="preserve">,"ItemDetails":"" </v>
      </c>
      <c r="AG266" s="16" t="str">
        <f t="shared" si="102"/>
        <v xml:space="preserve">,"IsFavorite":false </v>
      </c>
      <c r="AH266" s="16" t="str">
        <f t="shared" si="103"/>
        <v xml:space="preserve">,"EstimatedValue":0 </v>
      </c>
      <c r="AI266" s="16" t="str">
        <f t="shared" si="104"/>
        <v xml:space="preserve">,"IsMintCondition":true </v>
      </c>
      <c r="AJ266" s="16" t="str">
        <f t="shared" si="105"/>
        <v xml:space="preserve">,"Condition":"UNDEFINED" </v>
      </c>
      <c r="AK266" s="16" t="str">
        <f xml:space="preserve"> IF($D266+$E266&gt;0,  CONCATENATE($AD266,$AE266,$AF266,$AG266,$AH266,$AI266,$AJ266)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66" s="16" t="str">
        <f t="shared" si="106"/>
        <v>,{"CollectableType":"HomeCollector.Models.StampBase, HomeCollector, Version=1.0.0.0, Culture=neutral, PublicKeyToken=null","DisplayName":"Tractor" ,"Description":"" ,"Country":"USA" ,"IsPostageStamp":true ,"ScottNumber":"2127" ,"AlternateId":"" ,"IssueYearStart":1987,"IssueYearEnd":0,"FirstDayOfIssue":" " ,"Perforation":"v10" ,"IsWatermarked":false ,"CatalogImageCode":"" ,"Color":"" ,"Denomination":"7.1"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67" spans="1:38" x14ac:dyDescent="0.25">
      <c r="A267" s="34" t="s">
        <v>424</v>
      </c>
      <c r="B267" s="29" t="s">
        <v>963</v>
      </c>
      <c r="C267" s="19"/>
      <c r="D267" s="31"/>
      <c r="E267" s="32">
        <v>1</v>
      </c>
      <c r="F267" s="42" t="s">
        <v>41</v>
      </c>
      <c r="G267" s="38" t="s">
        <v>83</v>
      </c>
      <c r="H267" s="19" t="s">
        <v>1086</v>
      </c>
      <c r="I267" s="29">
        <v>1894</v>
      </c>
      <c r="J267" s="29">
        <v>1987</v>
      </c>
      <c r="K267" s="33"/>
      <c r="L267" s="34">
        <v>0.15</v>
      </c>
      <c r="M267" s="29">
        <v>0.15</v>
      </c>
      <c r="N267" s="28" t="str">
        <f t="shared" si="107"/>
        <v>,{"CollectableType":"HomeCollector.Models.StampBase, HomeCollector, Version=1.0.0.0, Culture=neutral, PublicKeyToken=null"</v>
      </c>
      <c r="O267" s="16" t="str">
        <f t="shared" si="86"/>
        <v xml:space="preserve">,"DisplayName":"Tractor" </v>
      </c>
      <c r="P267" s="16" t="str">
        <f t="shared" si="87"/>
        <v xml:space="preserve">,"Description":"precancel" </v>
      </c>
      <c r="Q267" s="16" t="str">
        <f t="shared" si="88"/>
        <v xml:space="preserve">,"Country":"USA" </v>
      </c>
      <c r="R267" s="16" t="str">
        <f t="shared" si="89"/>
        <v xml:space="preserve">,"IsPostageStamp":true </v>
      </c>
      <c r="S267" s="16" t="str">
        <f t="shared" si="90"/>
        <v xml:space="preserve">,"ScottNumber":"2127a" </v>
      </c>
      <c r="T267" s="16" t="str">
        <f t="shared" si="91"/>
        <v xml:space="preserve">,"AlternateId":"" </v>
      </c>
      <c r="U267" s="16" t="str">
        <f t="shared" si="92"/>
        <v>,"IssueYearStart":1987</v>
      </c>
      <c r="V267" s="16" t="str">
        <f t="shared" si="93"/>
        <v>,"IssueYearEnd":0</v>
      </c>
      <c r="W267" s="16" t="str">
        <f t="shared" si="94"/>
        <v xml:space="preserve">,"FirstDayOfIssue":" " </v>
      </c>
      <c r="X267" s="16" t="str">
        <f t="shared" si="85"/>
        <v xml:space="preserve">,"Perforation":"v10" </v>
      </c>
      <c r="Y267" s="16" t="str">
        <f t="shared" si="95"/>
        <v xml:space="preserve">,"IsWatermarked":false </v>
      </c>
      <c r="Z267" s="16" t="str">
        <f t="shared" si="96"/>
        <v xml:space="preserve">,"CatalogImageCode":"" </v>
      </c>
      <c r="AA267" s="16" t="str">
        <f t="shared" si="97"/>
        <v xml:space="preserve">,"Color":"" </v>
      </c>
      <c r="AB267" s="16" t="str">
        <f t="shared" si="98"/>
        <v xml:space="preserve">,"Denomination":"7.1" </v>
      </c>
      <c r="AD267" s="16" t="str">
        <f t="shared" si="99"/>
        <v>,"ItemInstances":[</v>
      </c>
      <c r="AE267" s="16" t="str">
        <f t="shared" si="100"/>
        <v>{"CollectableType":"HomeCollector.Models.StampBase, HomeCollector, Version=1.0.0.0, Culture=neutral, PublicKeyToken=null"</v>
      </c>
      <c r="AF267" s="16" t="str">
        <f t="shared" si="101"/>
        <v xml:space="preserve">,"ItemDetails":"precancel" </v>
      </c>
      <c r="AG267" s="16" t="str">
        <f t="shared" si="102"/>
        <v xml:space="preserve">,"IsFavorite":false </v>
      </c>
      <c r="AH267" s="16" t="str">
        <f t="shared" si="103"/>
        <v xml:space="preserve">,"EstimatedValue":0 </v>
      </c>
      <c r="AI267" s="16" t="str">
        <f t="shared" si="104"/>
        <v xml:space="preserve">,"IsMintCondition":false </v>
      </c>
      <c r="AJ267" s="16" t="str">
        <f t="shared" si="105"/>
        <v xml:space="preserve">,"Condition":"UNDEFINED" </v>
      </c>
      <c r="AK267" s="16" t="str">
        <f xml:space="preserve"> IF($D267+$E267&gt;0,  CONCATENATE($AD267,$AE267,$AF267,$AG267,$AH267,$AI267,$AJ267)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67" s="16" t="str">
        <f t="shared" si="106"/>
        <v>,{"CollectableType":"HomeCollector.Models.StampBase, HomeCollector, Version=1.0.0.0, Culture=neutral, PublicKeyToken=null","DisplayName":"Tractor" ,"Description":"precancel" ,"Country":"USA" ,"IsPostageStamp":true ,"ScottNumber":"2127a" ,"AlternateId":"" ,"IssueYearStart":1987,"IssueYearEnd":0,"FirstDayOfIssue":" " ,"Perforation":"v10" ,"IsWatermarked":false ,"CatalogImageCode":"" ,"Color":"" ,"Denomination":"7.1"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68" spans="1:38" x14ac:dyDescent="0.25">
      <c r="A268" s="34" t="s">
        <v>425</v>
      </c>
      <c r="B268" s="29" t="s">
        <v>964</v>
      </c>
      <c r="C268" s="19"/>
      <c r="D268" s="31">
        <v>3</v>
      </c>
      <c r="E268" s="32"/>
      <c r="F268" s="42" t="s">
        <v>41</v>
      </c>
      <c r="G268" s="38" t="s">
        <v>1087</v>
      </c>
      <c r="H268" s="19" t="s">
        <v>1088</v>
      </c>
      <c r="I268" s="29">
        <v>1894</v>
      </c>
      <c r="J268" s="29">
        <v>1985</v>
      </c>
      <c r="K268" s="33"/>
      <c r="L268" s="34">
        <v>0.18</v>
      </c>
      <c r="M268" s="29">
        <v>0.15</v>
      </c>
      <c r="N268" s="28" t="str">
        <f t="shared" si="107"/>
        <v>,{"CollectableType":"HomeCollector.Models.StampBase, HomeCollector, Version=1.0.0.0, Culture=neutral, PublicKeyToken=null"</v>
      </c>
      <c r="O268" s="16" t="str">
        <f t="shared" si="86"/>
        <v xml:space="preserve">,"DisplayName":"Ambulance" </v>
      </c>
      <c r="P268" s="16" t="str">
        <f t="shared" si="87"/>
        <v xml:space="preserve">,"Description":"18.5mm" </v>
      </c>
      <c r="Q268" s="16" t="str">
        <f t="shared" si="88"/>
        <v xml:space="preserve">,"Country":"USA" </v>
      </c>
      <c r="R268" s="16" t="str">
        <f t="shared" si="89"/>
        <v xml:space="preserve">,"IsPostageStamp":true </v>
      </c>
      <c r="S268" s="16" t="str">
        <f t="shared" si="90"/>
        <v xml:space="preserve">,"ScottNumber":"2128" </v>
      </c>
      <c r="T268" s="16" t="str">
        <f t="shared" si="91"/>
        <v xml:space="preserve">,"AlternateId":"" </v>
      </c>
      <c r="U268" s="16" t="str">
        <f t="shared" si="92"/>
        <v>,"IssueYearStart":1985</v>
      </c>
      <c r="V268" s="16" t="str">
        <f t="shared" si="93"/>
        <v>,"IssueYearEnd":0</v>
      </c>
      <c r="W268" s="16" t="str">
        <f t="shared" si="94"/>
        <v xml:space="preserve">,"FirstDayOfIssue":" " </v>
      </c>
      <c r="X268" s="16" t="str">
        <f t="shared" si="85"/>
        <v xml:space="preserve">,"Perforation":"v10" </v>
      </c>
      <c r="Y268" s="16" t="str">
        <f t="shared" si="95"/>
        <v xml:space="preserve">,"IsWatermarked":false </v>
      </c>
      <c r="Z268" s="16" t="str">
        <f t="shared" si="96"/>
        <v xml:space="preserve">,"CatalogImageCode":"" </v>
      </c>
      <c r="AA268" s="16" t="str">
        <f t="shared" si="97"/>
        <v xml:space="preserve">,"Color":"" </v>
      </c>
      <c r="AB268" s="16" t="str">
        <f t="shared" si="98"/>
        <v xml:space="preserve">,"Denomination":"8.3" </v>
      </c>
      <c r="AD268" s="16" t="str">
        <f t="shared" si="99"/>
        <v>,"ItemInstances":[</v>
      </c>
      <c r="AE268" s="16" t="str">
        <f t="shared" si="100"/>
        <v>{"CollectableType":"HomeCollector.Models.StampBase, HomeCollector, Version=1.0.0.0, Culture=neutral, PublicKeyToken=null"</v>
      </c>
      <c r="AF268" s="16" t="str">
        <f t="shared" si="101"/>
        <v xml:space="preserve">,"ItemDetails":"18.5mm" </v>
      </c>
      <c r="AG268" s="16" t="str">
        <f t="shared" si="102"/>
        <v xml:space="preserve">,"IsFavorite":false </v>
      </c>
      <c r="AH268" s="16" t="str">
        <f t="shared" si="103"/>
        <v xml:space="preserve">,"EstimatedValue":0 </v>
      </c>
      <c r="AI268" s="16" t="str">
        <f t="shared" si="104"/>
        <v xml:space="preserve">,"IsMintCondition":true </v>
      </c>
      <c r="AJ268" s="16" t="str">
        <f t="shared" si="105"/>
        <v xml:space="preserve">,"Condition":"UNDEFINED" </v>
      </c>
      <c r="AK268" s="16" t="str">
        <f xml:space="preserve"> IF($D268+$E268&gt;0,  CONCATENATE($AD268,$AE268,$AF268,$AG268,$AH268,$AI268,$AJ268) &amp; "} ]}","}")</f>
        <v>,"ItemInstances":[{"CollectableType":"HomeCollector.Models.StampBase, HomeCollector, Version=1.0.0.0, Culture=neutral, PublicKeyToken=null","ItemDetails":"18.5mm" ,"IsFavorite":false ,"EstimatedValue":0 ,"IsMintCondition":true ,"Condition":"UNDEFINED" } ]}</v>
      </c>
      <c r="AL268" s="16" t="str">
        <f t="shared" si="106"/>
        <v>,{"CollectableType":"HomeCollector.Models.StampBase, HomeCollector, Version=1.0.0.0, Culture=neutral, PublicKeyToken=null","DisplayName":"Ambulance" ,"Description":"18.5mm" ,"Country":"USA" ,"IsPostageStamp":true ,"ScottNumber":"2128" ,"AlternateId":"" ,"IssueYearStart":1985,"IssueYearEnd":0,"FirstDayOfIssue":" " ,"Perforation":"v10" ,"IsWatermarked":false ,"CatalogImageCode":"" ,"Color":"" ,"Denomination":"8.3" ,"ItemInstances":[{"CollectableType":"HomeCollector.Models.StampBase, HomeCollector, Version=1.0.0.0, Culture=neutral, PublicKeyToken=null","ItemDetails":"18.5mm" ,"IsFavorite":false ,"EstimatedValue":0 ,"IsMintCondition":true ,"Condition":"UNDEFINED" } ]}</v>
      </c>
    </row>
    <row r="269" spans="1:38" x14ac:dyDescent="0.25">
      <c r="A269" s="34" t="s">
        <v>426</v>
      </c>
      <c r="B269" s="29" t="s">
        <v>964</v>
      </c>
      <c r="C269" s="19"/>
      <c r="D269" s="31"/>
      <c r="E269" s="32"/>
      <c r="F269" s="42" t="s">
        <v>41</v>
      </c>
      <c r="G269" s="38" t="s">
        <v>1089</v>
      </c>
      <c r="H269" s="19" t="s">
        <v>1088</v>
      </c>
      <c r="I269" s="29">
        <v>1894</v>
      </c>
      <c r="J269" s="29">
        <v>1985</v>
      </c>
      <c r="K269" s="33"/>
      <c r="L269" s="34">
        <v>0.18</v>
      </c>
      <c r="M269" s="29">
        <v>0.15</v>
      </c>
      <c r="N269" s="28" t="str">
        <f t="shared" si="107"/>
        <v>,{"CollectableType":"HomeCollector.Models.StampBase, HomeCollector, Version=1.0.0.0, Culture=neutral, PublicKeyToken=null"</v>
      </c>
      <c r="O269" s="16" t="str">
        <f t="shared" si="86"/>
        <v xml:space="preserve">,"DisplayName":"Ambulance" </v>
      </c>
      <c r="P269" s="16" t="str">
        <f t="shared" si="87"/>
        <v xml:space="preserve">,"Description":"18.5mm-precan" </v>
      </c>
      <c r="Q269" s="16" t="str">
        <f t="shared" si="88"/>
        <v xml:space="preserve">,"Country":"USA" </v>
      </c>
      <c r="R269" s="16" t="str">
        <f t="shared" si="89"/>
        <v xml:space="preserve">,"IsPostageStamp":true </v>
      </c>
      <c r="S269" s="16" t="str">
        <f t="shared" si="90"/>
        <v xml:space="preserve">,"ScottNumber":"2128a" </v>
      </c>
      <c r="T269" s="16" t="str">
        <f t="shared" si="91"/>
        <v xml:space="preserve">,"AlternateId":"" </v>
      </c>
      <c r="U269" s="16" t="str">
        <f t="shared" si="92"/>
        <v>,"IssueYearStart":1985</v>
      </c>
      <c r="V269" s="16" t="str">
        <f t="shared" si="93"/>
        <v>,"IssueYearEnd":0</v>
      </c>
      <c r="W269" s="16" t="str">
        <f t="shared" si="94"/>
        <v xml:space="preserve">,"FirstDayOfIssue":" " </v>
      </c>
      <c r="X269" s="16" t="str">
        <f t="shared" si="85"/>
        <v xml:space="preserve">,"Perforation":"v10" </v>
      </c>
      <c r="Y269" s="16" t="str">
        <f t="shared" si="95"/>
        <v xml:space="preserve">,"IsWatermarked":false </v>
      </c>
      <c r="Z269" s="16" t="str">
        <f t="shared" si="96"/>
        <v xml:space="preserve">,"CatalogImageCode":"" </v>
      </c>
      <c r="AA269" s="16" t="str">
        <f t="shared" si="97"/>
        <v xml:space="preserve">,"Color":"" </v>
      </c>
      <c r="AB269" s="16" t="str">
        <f t="shared" si="98"/>
        <v xml:space="preserve">,"Denomination":"8.3" </v>
      </c>
      <c r="AD269" s="16" t="str">
        <f t="shared" si="99"/>
        <v/>
      </c>
      <c r="AE269" s="16" t="str">
        <f t="shared" si="100"/>
        <v>{"CollectableType":"HomeCollector.Models.StampBase, HomeCollector, Version=1.0.0.0, Culture=neutral, PublicKeyToken=null"</v>
      </c>
      <c r="AF269" s="16" t="str">
        <f t="shared" si="101"/>
        <v xml:space="preserve">,"ItemDetails":"18.5mm-precan" </v>
      </c>
      <c r="AG269" s="16" t="str">
        <f t="shared" si="102"/>
        <v xml:space="preserve">,"IsFavorite":false </v>
      </c>
      <c r="AH269" s="16" t="str">
        <f t="shared" si="103"/>
        <v xml:space="preserve">,"EstimatedValue":0 </v>
      </c>
      <c r="AI269" s="16" t="str">
        <f t="shared" si="104"/>
        <v xml:space="preserve">,"IsMintCondition":false </v>
      </c>
      <c r="AJ269" s="16" t="str">
        <f t="shared" si="105"/>
        <v xml:space="preserve">,"Condition":"UNDEFINED" </v>
      </c>
      <c r="AK269" s="16" t="str">
        <f xml:space="preserve"> IF($D269+$E269&gt;0,  CONCATENATE($AD269,$AE269,$AF269,$AG269,$AH269,$AI269,$AJ269) &amp; "} ]}","}")</f>
        <v>}</v>
      </c>
      <c r="AL269" s="16" t="str">
        <f t="shared" si="106"/>
        <v>,{"CollectableType":"HomeCollector.Models.StampBase, HomeCollector, Version=1.0.0.0, Culture=neutral, PublicKeyToken=null","DisplayName":"Ambulance" ,"Description":"18.5mm-precan" ,"Country":"USA" ,"IsPostageStamp":true ,"ScottNumber":"2128a" ,"AlternateId":"" ,"IssueYearStart":1985,"IssueYearEnd":0,"FirstDayOfIssue":" " ,"Perforation":"v10" ,"IsWatermarked":false ,"CatalogImageCode":"" ,"Color":"" ,"Denomination":"8.3" }</v>
      </c>
    </row>
    <row r="270" spans="1:38" x14ac:dyDescent="0.25">
      <c r="A270" s="34" t="s">
        <v>427</v>
      </c>
      <c r="B270" s="29" t="s">
        <v>965</v>
      </c>
      <c r="C270" s="30"/>
      <c r="D270" s="31"/>
      <c r="E270" s="32"/>
      <c r="F270" s="42" t="s">
        <v>41</v>
      </c>
      <c r="G270" s="30"/>
      <c r="H270" s="19" t="s">
        <v>1090</v>
      </c>
      <c r="I270" s="29">
        <v>1894</v>
      </c>
      <c r="J270" s="29">
        <v>1987</v>
      </c>
      <c r="K270" s="33"/>
      <c r="L270" s="34">
        <v>0.18</v>
      </c>
      <c r="M270" s="29">
        <v>0.15</v>
      </c>
      <c r="N270" s="28" t="str">
        <f t="shared" si="107"/>
        <v>,{"CollectableType":"HomeCollector.Models.StampBase, HomeCollector, Version=1.0.0.0, Culture=neutral, PublicKeyToken=null"</v>
      </c>
      <c r="O270" s="16" t="str">
        <f t="shared" si="86"/>
        <v xml:space="preserve">,"DisplayName":"Tow Truck" </v>
      </c>
      <c r="P270" s="16" t="str">
        <f t="shared" si="87"/>
        <v xml:space="preserve">,"Description":"" </v>
      </c>
      <c r="Q270" s="16" t="str">
        <f t="shared" si="88"/>
        <v xml:space="preserve">,"Country":"USA" </v>
      </c>
      <c r="R270" s="16" t="str">
        <f t="shared" si="89"/>
        <v xml:space="preserve">,"IsPostageStamp":true </v>
      </c>
      <c r="S270" s="16" t="str">
        <f t="shared" si="90"/>
        <v xml:space="preserve">,"ScottNumber":"2129" </v>
      </c>
      <c r="T270" s="16" t="str">
        <f t="shared" si="91"/>
        <v xml:space="preserve">,"AlternateId":"" </v>
      </c>
      <c r="U270" s="16" t="str">
        <f t="shared" si="92"/>
        <v>,"IssueYearStart":1987</v>
      </c>
      <c r="V270" s="16" t="str">
        <f t="shared" si="93"/>
        <v>,"IssueYearEnd":0</v>
      </c>
      <c r="W270" s="16" t="str">
        <f t="shared" si="94"/>
        <v xml:space="preserve">,"FirstDayOfIssue":" " </v>
      </c>
      <c r="X270" s="16" t="str">
        <f t="shared" si="85"/>
        <v xml:space="preserve">,"Perforation":"v10" </v>
      </c>
      <c r="Y270" s="16" t="str">
        <f t="shared" si="95"/>
        <v xml:space="preserve">,"IsWatermarked":false </v>
      </c>
      <c r="Z270" s="16" t="str">
        <f t="shared" si="96"/>
        <v xml:space="preserve">,"CatalogImageCode":"" </v>
      </c>
      <c r="AA270" s="16" t="str">
        <f t="shared" si="97"/>
        <v xml:space="preserve">,"Color":"" </v>
      </c>
      <c r="AB270" s="16" t="str">
        <f t="shared" si="98"/>
        <v xml:space="preserve">,"Denomination":"8.5" </v>
      </c>
      <c r="AD270" s="16" t="str">
        <f t="shared" si="99"/>
        <v/>
      </c>
      <c r="AE270" s="16" t="str">
        <f t="shared" si="100"/>
        <v>{"CollectableType":"HomeCollector.Models.StampBase, HomeCollector, Version=1.0.0.0, Culture=neutral, PublicKeyToken=null"</v>
      </c>
      <c r="AF270" s="16" t="str">
        <f t="shared" si="101"/>
        <v xml:space="preserve">,"ItemDetails":"" </v>
      </c>
      <c r="AG270" s="16" t="str">
        <f t="shared" si="102"/>
        <v xml:space="preserve">,"IsFavorite":false </v>
      </c>
      <c r="AH270" s="16" t="str">
        <f t="shared" si="103"/>
        <v xml:space="preserve">,"EstimatedValue":0 </v>
      </c>
      <c r="AI270" s="16" t="str">
        <f t="shared" si="104"/>
        <v xml:space="preserve">,"IsMintCondition":false </v>
      </c>
      <c r="AJ270" s="16" t="str">
        <f t="shared" si="105"/>
        <v xml:space="preserve">,"Condition":"UNDEFINED" </v>
      </c>
      <c r="AK270" s="16" t="str">
        <f xml:space="preserve"> IF($D270+$E270&gt;0,  CONCATENATE($AD270,$AE270,$AF270,$AG270,$AH270,$AI270,$AJ270) &amp; "} ]}","}")</f>
        <v>}</v>
      </c>
      <c r="AL270" s="16" t="str">
        <f t="shared" si="106"/>
        <v>,{"CollectableType":"HomeCollector.Models.StampBase, HomeCollector, Version=1.0.0.0, Culture=neutral, PublicKeyToken=null","DisplayName":"Tow Truck" ,"Description":"" ,"Country":"USA" ,"IsPostageStamp":true ,"ScottNumber":"2129" ,"AlternateId":"" ,"IssueYearStart":1987,"IssueYearEnd":0,"FirstDayOfIssue":" " ,"Perforation":"v10" ,"IsWatermarked":false ,"CatalogImageCode":"" ,"Color":"" ,"Denomination":"8.5" }</v>
      </c>
    </row>
    <row r="271" spans="1:38" x14ac:dyDescent="0.25">
      <c r="A271" s="34" t="s">
        <v>428</v>
      </c>
      <c r="B271" s="29" t="s">
        <v>965</v>
      </c>
      <c r="C271" s="30"/>
      <c r="D271" s="31"/>
      <c r="E271" s="32">
        <v>2</v>
      </c>
      <c r="F271" s="42" t="s">
        <v>41</v>
      </c>
      <c r="G271" s="30" t="s">
        <v>83</v>
      </c>
      <c r="H271" s="19" t="s">
        <v>1090</v>
      </c>
      <c r="I271" s="29">
        <v>1894</v>
      </c>
      <c r="J271" s="29">
        <v>1987</v>
      </c>
      <c r="K271" s="33"/>
      <c r="L271" s="34">
        <v>0.18</v>
      </c>
      <c r="M271" s="29">
        <v>0.15</v>
      </c>
      <c r="N271" s="28" t="str">
        <f t="shared" si="107"/>
        <v>,{"CollectableType":"HomeCollector.Models.StampBase, HomeCollector, Version=1.0.0.0, Culture=neutral, PublicKeyToken=null"</v>
      </c>
      <c r="O271" s="16" t="str">
        <f t="shared" si="86"/>
        <v xml:space="preserve">,"DisplayName":"Tow Truck" </v>
      </c>
      <c r="P271" s="16" t="str">
        <f t="shared" si="87"/>
        <v xml:space="preserve">,"Description":"precancel" </v>
      </c>
      <c r="Q271" s="16" t="str">
        <f t="shared" si="88"/>
        <v xml:space="preserve">,"Country":"USA" </v>
      </c>
      <c r="R271" s="16" t="str">
        <f t="shared" si="89"/>
        <v xml:space="preserve">,"IsPostageStamp":true </v>
      </c>
      <c r="S271" s="16" t="str">
        <f t="shared" si="90"/>
        <v xml:space="preserve">,"ScottNumber":"2129a" </v>
      </c>
      <c r="T271" s="16" t="str">
        <f t="shared" si="91"/>
        <v xml:space="preserve">,"AlternateId":"" </v>
      </c>
      <c r="U271" s="16" t="str">
        <f t="shared" si="92"/>
        <v>,"IssueYearStart":1987</v>
      </c>
      <c r="V271" s="16" t="str">
        <f t="shared" si="93"/>
        <v>,"IssueYearEnd":0</v>
      </c>
      <c r="W271" s="16" t="str">
        <f t="shared" si="94"/>
        <v xml:space="preserve">,"FirstDayOfIssue":" " </v>
      </c>
      <c r="X271" s="16" t="str">
        <f t="shared" si="85"/>
        <v xml:space="preserve">,"Perforation":"v10" </v>
      </c>
      <c r="Y271" s="16" t="str">
        <f t="shared" si="95"/>
        <v xml:space="preserve">,"IsWatermarked":false </v>
      </c>
      <c r="Z271" s="16" t="str">
        <f t="shared" si="96"/>
        <v xml:space="preserve">,"CatalogImageCode":"" </v>
      </c>
      <c r="AA271" s="16" t="str">
        <f t="shared" si="97"/>
        <v xml:space="preserve">,"Color":"" </v>
      </c>
      <c r="AB271" s="16" t="str">
        <f t="shared" si="98"/>
        <v xml:space="preserve">,"Denomination":"8.5" </v>
      </c>
      <c r="AD271" s="16" t="str">
        <f t="shared" si="99"/>
        <v>,"ItemInstances":[</v>
      </c>
      <c r="AE271" s="16" t="str">
        <f t="shared" si="100"/>
        <v>{"CollectableType":"HomeCollector.Models.StampBase, HomeCollector, Version=1.0.0.0, Culture=neutral, PublicKeyToken=null"</v>
      </c>
      <c r="AF271" s="16" t="str">
        <f t="shared" si="101"/>
        <v xml:space="preserve">,"ItemDetails":"precancel" </v>
      </c>
      <c r="AG271" s="16" t="str">
        <f t="shared" si="102"/>
        <v xml:space="preserve">,"IsFavorite":false </v>
      </c>
      <c r="AH271" s="16" t="str">
        <f t="shared" si="103"/>
        <v xml:space="preserve">,"EstimatedValue":0 </v>
      </c>
      <c r="AI271" s="16" t="str">
        <f t="shared" si="104"/>
        <v xml:space="preserve">,"IsMintCondition":false </v>
      </c>
      <c r="AJ271" s="16" t="str">
        <f t="shared" si="105"/>
        <v xml:space="preserve">,"Condition":"UNDEFINED" </v>
      </c>
      <c r="AK271" s="16" t="str">
        <f xml:space="preserve"> IF($D271+$E271&gt;0,  CONCATENATE($AD271,$AE271,$AF271,$AG271,$AH271,$AI271,$AJ271)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71" s="16" t="str">
        <f t="shared" si="106"/>
        <v>,{"CollectableType":"HomeCollector.Models.StampBase, HomeCollector, Version=1.0.0.0, Culture=neutral, PublicKeyToken=null","DisplayName":"Tow Truck" ,"Description":"precancel" ,"Country":"USA" ,"IsPostageStamp":true ,"ScottNumber":"2129a" ,"AlternateId":"" ,"IssueYearStart":1987,"IssueYearEnd":0,"FirstDayOfIssue":" " ,"Perforation":"v10" ,"IsWatermarked":false ,"CatalogImageCode":"" ,"Color":"" ,"Denomination":"8.5"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72" spans="1:38" x14ac:dyDescent="0.25">
      <c r="A272" s="34" t="s">
        <v>429</v>
      </c>
      <c r="B272" s="29" t="s">
        <v>966</v>
      </c>
      <c r="C272" s="30"/>
      <c r="D272" s="31">
        <v>1</v>
      </c>
      <c r="E272" s="32"/>
      <c r="F272" s="42" t="s">
        <v>41</v>
      </c>
      <c r="G272" s="30"/>
      <c r="H272" s="19" t="s">
        <v>1091</v>
      </c>
      <c r="I272" s="29">
        <v>1894</v>
      </c>
      <c r="J272" s="29">
        <v>1985</v>
      </c>
      <c r="K272" s="33"/>
      <c r="L272" s="34">
        <v>0.22</v>
      </c>
      <c r="M272" s="29">
        <v>0.15</v>
      </c>
      <c r="N272" s="28" t="str">
        <f t="shared" si="107"/>
        <v>,{"CollectableType":"HomeCollector.Models.StampBase, HomeCollector, Version=1.0.0.0, Culture=neutral, PublicKeyToken=null"</v>
      </c>
      <c r="O272" s="16" t="str">
        <f t="shared" si="86"/>
        <v xml:space="preserve">,"DisplayName":"Oil Wagon" </v>
      </c>
      <c r="P272" s="16" t="str">
        <f t="shared" si="87"/>
        <v xml:space="preserve">,"Description":"" </v>
      </c>
      <c r="Q272" s="16" t="str">
        <f t="shared" si="88"/>
        <v xml:space="preserve">,"Country":"USA" </v>
      </c>
      <c r="R272" s="16" t="str">
        <f t="shared" si="89"/>
        <v xml:space="preserve">,"IsPostageStamp":true </v>
      </c>
      <c r="S272" s="16" t="str">
        <f t="shared" si="90"/>
        <v xml:space="preserve">,"ScottNumber":"2130" </v>
      </c>
      <c r="T272" s="16" t="str">
        <f t="shared" si="91"/>
        <v xml:space="preserve">,"AlternateId":"" </v>
      </c>
      <c r="U272" s="16" t="str">
        <f t="shared" si="92"/>
        <v>,"IssueYearStart":1985</v>
      </c>
      <c r="V272" s="16" t="str">
        <f t="shared" si="93"/>
        <v>,"IssueYearEnd":0</v>
      </c>
      <c r="W272" s="16" t="str">
        <f t="shared" si="94"/>
        <v xml:space="preserve">,"FirstDayOfIssue":" " </v>
      </c>
      <c r="X272" s="16" t="str">
        <f t="shared" si="85"/>
        <v xml:space="preserve">,"Perforation":"v10" </v>
      </c>
      <c r="Y272" s="16" t="str">
        <f t="shared" si="95"/>
        <v xml:space="preserve">,"IsWatermarked":false </v>
      </c>
      <c r="Z272" s="16" t="str">
        <f t="shared" si="96"/>
        <v xml:space="preserve">,"CatalogImageCode":"" </v>
      </c>
      <c r="AA272" s="16" t="str">
        <f t="shared" si="97"/>
        <v xml:space="preserve">,"Color":"" </v>
      </c>
      <c r="AB272" s="16" t="str">
        <f t="shared" si="98"/>
        <v xml:space="preserve">,"Denomination":"10.1" </v>
      </c>
      <c r="AD272" s="16" t="str">
        <f t="shared" si="99"/>
        <v>,"ItemInstances":[</v>
      </c>
      <c r="AE272" s="16" t="str">
        <f t="shared" si="100"/>
        <v>{"CollectableType":"HomeCollector.Models.StampBase, HomeCollector, Version=1.0.0.0, Culture=neutral, PublicKeyToken=null"</v>
      </c>
      <c r="AF272" s="16" t="str">
        <f t="shared" si="101"/>
        <v xml:space="preserve">,"ItemDetails":"" </v>
      </c>
      <c r="AG272" s="16" t="str">
        <f t="shared" si="102"/>
        <v xml:space="preserve">,"IsFavorite":false </v>
      </c>
      <c r="AH272" s="16" t="str">
        <f t="shared" si="103"/>
        <v xml:space="preserve">,"EstimatedValue":0 </v>
      </c>
      <c r="AI272" s="16" t="str">
        <f t="shared" si="104"/>
        <v xml:space="preserve">,"IsMintCondition":true </v>
      </c>
      <c r="AJ272" s="16" t="str">
        <f t="shared" si="105"/>
        <v xml:space="preserve">,"Condition":"UNDEFINED" </v>
      </c>
      <c r="AK272" s="16" t="str">
        <f xml:space="preserve"> IF($D272+$E272&gt;0,  CONCATENATE($AD272,$AE272,$AF272,$AG272,$AH272,$AI272,$AJ272)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72" s="16" t="str">
        <f t="shared" si="106"/>
        <v>,{"CollectableType":"HomeCollector.Models.StampBase, HomeCollector, Version=1.0.0.0, Culture=neutral, PublicKeyToken=null","DisplayName":"Oil Wagon" ,"Description":"" ,"Country":"USA" ,"IsPostageStamp":true ,"ScottNumber":"2130" ,"AlternateId":"" ,"IssueYearStart":1985,"IssueYearEnd":0,"FirstDayOfIssue":" " ,"Perforation":"v10" ,"IsWatermarked":false ,"CatalogImageCode":"" ,"Color":"" ,"Denomination":"10.1"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73" spans="1:38" x14ac:dyDescent="0.25">
      <c r="A273" s="34" t="s">
        <v>430</v>
      </c>
      <c r="B273" s="29" t="s">
        <v>966</v>
      </c>
      <c r="C273" s="30"/>
      <c r="D273" s="31"/>
      <c r="E273" s="32">
        <v>5</v>
      </c>
      <c r="F273" s="42" t="s">
        <v>41</v>
      </c>
      <c r="G273" s="30" t="s">
        <v>1092</v>
      </c>
      <c r="H273" s="19" t="s">
        <v>1093</v>
      </c>
      <c r="I273" s="29">
        <v>1894</v>
      </c>
      <c r="J273" s="29">
        <v>1985</v>
      </c>
      <c r="K273" s="33"/>
      <c r="L273" s="34">
        <v>0.22</v>
      </c>
      <c r="M273" s="29">
        <v>0.22</v>
      </c>
      <c r="N273" s="28" t="str">
        <f t="shared" si="107"/>
        <v>,{"CollectableType":"HomeCollector.Models.StampBase, HomeCollector, Version=1.0.0.0, Culture=neutral, PublicKeyToken=null"</v>
      </c>
      <c r="O273" s="16" t="str">
        <f t="shared" si="86"/>
        <v xml:space="preserve">,"DisplayName":"Oil Wagon-bulk" </v>
      </c>
      <c r="P273" s="16" t="str">
        <f t="shared" si="87"/>
        <v xml:space="preserve">,"Description":"black-precan" </v>
      </c>
      <c r="Q273" s="16" t="str">
        <f t="shared" si="88"/>
        <v xml:space="preserve">,"Country":"USA" </v>
      </c>
      <c r="R273" s="16" t="str">
        <f t="shared" si="89"/>
        <v xml:space="preserve">,"IsPostageStamp":true </v>
      </c>
      <c r="S273" s="16" t="str">
        <f t="shared" si="90"/>
        <v xml:space="preserve">,"ScottNumber":"2130a" </v>
      </c>
      <c r="T273" s="16" t="str">
        <f t="shared" si="91"/>
        <v xml:space="preserve">,"AlternateId":"" </v>
      </c>
      <c r="U273" s="16" t="str">
        <f t="shared" si="92"/>
        <v>,"IssueYearStart":1985</v>
      </c>
      <c r="V273" s="16" t="str">
        <f t="shared" si="93"/>
        <v>,"IssueYearEnd":0</v>
      </c>
      <c r="W273" s="16" t="str">
        <f t="shared" si="94"/>
        <v xml:space="preserve">,"FirstDayOfIssue":" " </v>
      </c>
      <c r="X273" s="16" t="str">
        <f t="shared" si="85"/>
        <v xml:space="preserve">,"Perforation":"v10" </v>
      </c>
      <c r="Y273" s="16" t="str">
        <f t="shared" si="95"/>
        <v xml:space="preserve">,"IsWatermarked":false </v>
      </c>
      <c r="Z273" s="16" t="str">
        <f t="shared" si="96"/>
        <v xml:space="preserve">,"CatalogImageCode":"" </v>
      </c>
      <c r="AA273" s="16" t="str">
        <f t="shared" si="97"/>
        <v xml:space="preserve">,"Color":"" </v>
      </c>
      <c r="AB273" s="16" t="str">
        <f t="shared" si="98"/>
        <v xml:space="preserve">,"Denomination":"10.1" </v>
      </c>
      <c r="AD273" s="16" t="str">
        <f t="shared" si="99"/>
        <v>,"ItemInstances":[</v>
      </c>
      <c r="AE273" s="16" t="str">
        <f t="shared" si="100"/>
        <v>{"CollectableType":"HomeCollector.Models.StampBase, HomeCollector, Version=1.0.0.0, Culture=neutral, PublicKeyToken=null"</v>
      </c>
      <c r="AF273" s="16" t="str">
        <f t="shared" si="101"/>
        <v xml:space="preserve">,"ItemDetails":"black-precan" </v>
      </c>
      <c r="AG273" s="16" t="str">
        <f t="shared" si="102"/>
        <v xml:space="preserve">,"IsFavorite":false </v>
      </c>
      <c r="AH273" s="16" t="str">
        <f t="shared" si="103"/>
        <v xml:space="preserve">,"EstimatedValue":0 </v>
      </c>
      <c r="AI273" s="16" t="str">
        <f t="shared" si="104"/>
        <v xml:space="preserve">,"IsMintCondition":false </v>
      </c>
      <c r="AJ273" s="16" t="str">
        <f t="shared" si="105"/>
        <v xml:space="preserve">,"Condition":"UNDEFINED" </v>
      </c>
      <c r="AK273" s="16" t="str">
        <f xml:space="preserve"> IF($D273+$E273&gt;0,  CONCATENATE($AD273,$AE273,$AF273,$AG273,$AH273,$AI273,$AJ273) &amp; "} ]}","}")</f>
        <v>,"ItemInstances":[{"CollectableType":"HomeCollector.Models.StampBase, HomeCollector, Version=1.0.0.0, Culture=neutral, PublicKeyToken=null","ItemDetails":"black-precan" ,"IsFavorite":false ,"EstimatedValue":0 ,"IsMintCondition":false ,"Condition":"UNDEFINED" } ]}</v>
      </c>
      <c r="AL273" s="16" t="str">
        <f t="shared" si="106"/>
        <v>,{"CollectableType":"HomeCollector.Models.StampBase, HomeCollector, Version=1.0.0.0, Culture=neutral, PublicKeyToken=null","DisplayName":"Oil Wagon-bulk" ,"Description":"black-precan" ,"Country":"USA" ,"IsPostageStamp":true ,"ScottNumber":"2130a" ,"AlternateId":"" ,"IssueYearStart":1985,"IssueYearEnd":0,"FirstDayOfIssue":" " ,"Perforation":"v10" ,"IsWatermarked":false ,"CatalogImageCode":"" ,"Color":"" ,"Denomination":"10.1" ,"ItemInstances":[{"CollectableType":"HomeCollector.Models.StampBase, HomeCollector, Version=1.0.0.0, Culture=neutral, PublicKeyToken=null","ItemDetails":"black-precan" ,"IsFavorite":false ,"EstimatedValue":0 ,"IsMintCondition":false ,"Condition":"UNDEFINED" } ]}</v>
      </c>
    </row>
    <row r="274" spans="1:38" x14ac:dyDescent="0.25">
      <c r="A274" s="34" t="s">
        <v>430</v>
      </c>
      <c r="B274" s="29" t="s">
        <v>966</v>
      </c>
      <c r="C274" s="30"/>
      <c r="D274" s="31"/>
      <c r="E274" s="32">
        <v>3</v>
      </c>
      <c r="F274" s="42" t="s">
        <v>41</v>
      </c>
      <c r="G274" s="30" t="s">
        <v>1094</v>
      </c>
      <c r="H274" s="19" t="s">
        <v>1093</v>
      </c>
      <c r="I274" s="29">
        <v>1894</v>
      </c>
      <c r="J274" s="29">
        <v>1988</v>
      </c>
      <c r="K274" s="33"/>
      <c r="L274" s="34">
        <v>0.15</v>
      </c>
      <c r="M274" s="29">
        <v>0.22</v>
      </c>
      <c r="N274" s="28" t="str">
        <f t="shared" si="107"/>
        <v>,{"CollectableType":"HomeCollector.Models.StampBase, HomeCollector, Version=1.0.0.0, Culture=neutral, PublicKeyToken=null"</v>
      </c>
      <c r="O274" s="16" t="str">
        <f t="shared" si="86"/>
        <v xml:space="preserve">,"DisplayName":"Oil Wagon-bulk" </v>
      </c>
      <c r="P274" s="16" t="str">
        <f t="shared" si="87"/>
        <v xml:space="preserve">,"Description":"red-precan" </v>
      </c>
      <c r="Q274" s="16" t="str">
        <f t="shared" si="88"/>
        <v xml:space="preserve">,"Country":"USA" </v>
      </c>
      <c r="R274" s="16" t="str">
        <f t="shared" si="89"/>
        <v xml:space="preserve">,"IsPostageStamp":true </v>
      </c>
      <c r="S274" s="16" t="str">
        <f t="shared" si="90"/>
        <v xml:space="preserve">,"ScottNumber":"2130a" </v>
      </c>
      <c r="T274" s="16" t="str">
        <f t="shared" si="91"/>
        <v xml:space="preserve">,"AlternateId":"" </v>
      </c>
      <c r="U274" s="16" t="str">
        <f t="shared" si="92"/>
        <v>,"IssueYearStart":1988</v>
      </c>
      <c r="V274" s="16" t="str">
        <f t="shared" si="93"/>
        <v>,"IssueYearEnd":0</v>
      </c>
      <c r="W274" s="16" t="str">
        <f t="shared" si="94"/>
        <v xml:space="preserve">,"FirstDayOfIssue":" " </v>
      </c>
      <c r="X274" s="16" t="str">
        <f t="shared" si="85"/>
        <v xml:space="preserve">,"Perforation":"v10" </v>
      </c>
      <c r="Y274" s="16" t="str">
        <f t="shared" si="95"/>
        <v xml:space="preserve">,"IsWatermarked":false </v>
      </c>
      <c r="Z274" s="16" t="str">
        <f t="shared" si="96"/>
        <v xml:space="preserve">,"CatalogImageCode":"" </v>
      </c>
      <c r="AA274" s="16" t="str">
        <f t="shared" si="97"/>
        <v xml:space="preserve">,"Color":"" </v>
      </c>
      <c r="AB274" s="16" t="str">
        <f t="shared" si="98"/>
        <v xml:space="preserve">,"Denomination":"10.1" </v>
      </c>
      <c r="AD274" s="16" t="str">
        <f t="shared" si="99"/>
        <v>,"ItemInstances":[</v>
      </c>
      <c r="AE274" s="16" t="str">
        <f t="shared" si="100"/>
        <v>{"CollectableType":"HomeCollector.Models.StampBase, HomeCollector, Version=1.0.0.0, Culture=neutral, PublicKeyToken=null"</v>
      </c>
      <c r="AF274" s="16" t="str">
        <f t="shared" si="101"/>
        <v xml:space="preserve">,"ItemDetails":"red-precan" </v>
      </c>
      <c r="AG274" s="16" t="str">
        <f t="shared" si="102"/>
        <v xml:space="preserve">,"IsFavorite":false </v>
      </c>
      <c r="AH274" s="16" t="str">
        <f t="shared" si="103"/>
        <v xml:space="preserve">,"EstimatedValue":0 </v>
      </c>
      <c r="AI274" s="16" t="str">
        <f t="shared" si="104"/>
        <v xml:space="preserve">,"IsMintCondition":false </v>
      </c>
      <c r="AJ274" s="16" t="str">
        <f t="shared" si="105"/>
        <v xml:space="preserve">,"Condition":"UNDEFINED" </v>
      </c>
      <c r="AK274" s="16" t="str">
        <f xml:space="preserve"> IF($D274+$E274&gt;0,  CONCATENATE($AD274,$AE274,$AF274,$AG274,$AH274,$AI274,$AJ274) &amp; "} ]}","}")</f>
        <v>,"ItemInstances":[{"CollectableType":"HomeCollector.Models.StampBase, HomeCollector, Version=1.0.0.0, Culture=neutral, PublicKeyToken=null","ItemDetails":"red-precan" ,"IsFavorite":false ,"EstimatedValue":0 ,"IsMintCondition":false ,"Condition":"UNDEFINED" } ]}</v>
      </c>
      <c r="AL274" s="16" t="str">
        <f t="shared" si="106"/>
        <v>,{"CollectableType":"HomeCollector.Models.StampBase, HomeCollector, Version=1.0.0.0, Culture=neutral, PublicKeyToken=null","DisplayName":"Oil Wagon-bulk" ,"Description":"red-precan" ,"Country":"USA" ,"IsPostageStamp":true ,"ScottNumber":"2130a" ,"AlternateId":"" ,"IssueYearStart":1988,"IssueYearEnd":0,"FirstDayOfIssue":" " ,"Perforation":"v10" ,"IsWatermarked":false ,"CatalogImageCode":"" ,"Color":"" ,"Denomination":"10.1" ,"ItemInstances":[{"CollectableType":"HomeCollector.Models.StampBase, HomeCollector, Version=1.0.0.0, Culture=neutral, PublicKeyToken=null","ItemDetails":"red-precan" ,"IsFavorite":false ,"EstimatedValue":0 ,"IsMintCondition":false ,"Condition":"UNDEFINED" } ]}</v>
      </c>
    </row>
    <row r="275" spans="1:38" x14ac:dyDescent="0.25">
      <c r="A275" s="34" t="s">
        <v>431</v>
      </c>
      <c r="B275" s="29" t="s">
        <v>149</v>
      </c>
      <c r="C275" s="30"/>
      <c r="D275" s="31"/>
      <c r="E275" s="32">
        <v>1</v>
      </c>
      <c r="F275" s="42" t="s">
        <v>41</v>
      </c>
      <c r="G275" s="30"/>
      <c r="H275" s="19" t="s">
        <v>1095</v>
      </c>
      <c r="I275" s="29">
        <v>1894</v>
      </c>
      <c r="J275" s="29">
        <v>1985</v>
      </c>
      <c r="K275" s="33"/>
      <c r="L275" s="34">
        <v>0.22</v>
      </c>
      <c r="M275" s="29">
        <v>0.15</v>
      </c>
      <c r="N275" s="28" t="str">
        <f t="shared" si="107"/>
        <v>,{"CollectableType":"HomeCollector.Models.StampBase, HomeCollector, Version=1.0.0.0, Culture=neutral, PublicKeyToken=null"</v>
      </c>
      <c r="O275" s="16" t="str">
        <f t="shared" si="86"/>
        <v xml:space="preserve">,"DisplayName":"Stutz Bearcat" </v>
      </c>
      <c r="P275" s="16" t="str">
        <f t="shared" si="87"/>
        <v xml:space="preserve">,"Description":"" </v>
      </c>
      <c r="Q275" s="16" t="str">
        <f t="shared" si="88"/>
        <v xml:space="preserve">,"Country":"USA" </v>
      </c>
      <c r="R275" s="16" t="str">
        <f t="shared" si="89"/>
        <v xml:space="preserve">,"IsPostageStamp":true </v>
      </c>
      <c r="S275" s="16" t="str">
        <f t="shared" si="90"/>
        <v xml:space="preserve">,"ScottNumber":"2131" </v>
      </c>
      <c r="T275" s="16" t="str">
        <f t="shared" si="91"/>
        <v xml:space="preserve">,"AlternateId":"" </v>
      </c>
      <c r="U275" s="16" t="str">
        <f t="shared" si="92"/>
        <v>,"IssueYearStart":1985</v>
      </c>
      <c r="V275" s="16" t="str">
        <f t="shared" si="93"/>
        <v>,"IssueYearEnd":0</v>
      </c>
      <c r="W275" s="16" t="str">
        <f t="shared" si="94"/>
        <v xml:space="preserve">,"FirstDayOfIssue":" " </v>
      </c>
      <c r="X275" s="16" t="str">
        <f t="shared" si="85"/>
        <v xml:space="preserve">,"Perforation":"v10" </v>
      </c>
      <c r="Y275" s="16" t="str">
        <f t="shared" si="95"/>
        <v xml:space="preserve">,"IsWatermarked":false </v>
      </c>
      <c r="Z275" s="16" t="str">
        <f t="shared" si="96"/>
        <v xml:space="preserve">,"CatalogImageCode":"" </v>
      </c>
      <c r="AA275" s="16" t="str">
        <f t="shared" si="97"/>
        <v xml:space="preserve">,"Color":"" </v>
      </c>
      <c r="AB275" s="16" t="str">
        <f t="shared" si="98"/>
        <v xml:space="preserve">,"Denomination":"11" </v>
      </c>
      <c r="AD275" s="16" t="str">
        <f t="shared" si="99"/>
        <v>,"ItemInstances":[</v>
      </c>
      <c r="AE275" s="16" t="str">
        <f t="shared" si="100"/>
        <v>{"CollectableType":"HomeCollector.Models.StampBase, HomeCollector, Version=1.0.0.0, Culture=neutral, PublicKeyToken=null"</v>
      </c>
      <c r="AF275" s="16" t="str">
        <f t="shared" si="101"/>
        <v xml:space="preserve">,"ItemDetails":"" </v>
      </c>
      <c r="AG275" s="16" t="str">
        <f t="shared" si="102"/>
        <v xml:space="preserve">,"IsFavorite":false </v>
      </c>
      <c r="AH275" s="16" t="str">
        <f t="shared" si="103"/>
        <v xml:space="preserve">,"EstimatedValue":0 </v>
      </c>
      <c r="AI275" s="16" t="str">
        <f t="shared" si="104"/>
        <v xml:space="preserve">,"IsMintCondition":false </v>
      </c>
      <c r="AJ275" s="16" t="str">
        <f t="shared" si="105"/>
        <v xml:space="preserve">,"Condition":"UNDEFINED" </v>
      </c>
      <c r="AK275" s="16" t="str">
        <f xml:space="preserve"> IF($D275+$E275&gt;0,  CONCATENATE($AD275,$AE275,$AF275,$AG275,$AH275,$AI275,$AJ275)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75" s="16" t="str">
        <f t="shared" si="106"/>
        <v>,{"CollectableType":"HomeCollector.Models.StampBase, HomeCollector, Version=1.0.0.0, Culture=neutral, PublicKeyToken=null","DisplayName":"Stutz Bearcat" ,"Description":"" ,"Country":"USA" ,"IsPostageStamp":true ,"ScottNumber":"2131" ,"AlternateId":"" ,"IssueYearStart":1985,"IssueYearEnd":0,"FirstDayOfIssue":" " ,"Perforation":"v10" ,"IsWatermarked":false ,"CatalogImageCode":"" ,"Color":"" ,"Denomination":"11"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76" spans="1:38" x14ac:dyDescent="0.25">
      <c r="A276" s="34" t="s">
        <v>432</v>
      </c>
      <c r="B276" s="29" t="s">
        <v>150</v>
      </c>
      <c r="C276" s="30"/>
      <c r="D276" s="31"/>
      <c r="E276" s="32"/>
      <c r="F276" s="42" t="s">
        <v>41</v>
      </c>
      <c r="G276" s="30"/>
      <c r="H276" s="19" t="s">
        <v>1096</v>
      </c>
      <c r="I276" s="29">
        <v>1894</v>
      </c>
      <c r="J276" s="29">
        <v>1985</v>
      </c>
      <c r="K276" s="33"/>
      <c r="L276" s="34">
        <v>0.24</v>
      </c>
      <c r="M276" s="29">
        <v>0.15</v>
      </c>
      <c r="N276" s="28" t="str">
        <f t="shared" si="107"/>
        <v>,{"CollectableType":"HomeCollector.Models.StampBase, HomeCollector, Version=1.0.0.0, Culture=neutral, PublicKeyToken=null"</v>
      </c>
      <c r="O276" s="16" t="str">
        <f t="shared" si="86"/>
        <v xml:space="preserve">,"DisplayName":"Stanley Steamer" </v>
      </c>
      <c r="P276" s="16" t="str">
        <f t="shared" si="87"/>
        <v xml:space="preserve">,"Description":"" </v>
      </c>
      <c r="Q276" s="16" t="str">
        <f t="shared" si="88"/>
        <v xml:space="preserve">,"Country":"USA" </v>
      </c>
      <c r="R276" s="16" t="str">
        <f t="shared" si="89"/>
        <v xml:space="preserve">,"IsPostageStamp":true </v>
      </c>
      <c r="S276" s="16" t="str">
        <f t="shared" si="90"/>
        <v xml:space="preserve">,"ScottNumber":"2132" </v>
      </c>
      <c r="T276" s="16" t="str">
        <f t="shared" si="91"/>
        <v xml:space="preserve">,"AlternateId":"" </v>
      </c>
      <c r="U276" s="16" t="str">
        <f t="shared" si="92"/>
        <v>,"IssueYearStart":1985</v>
      </c>
      <c r="V276" s="16" t="str">
        <f t="shared" si="93"/>
        <v>,"IssueYearEnd":0</v>
      </c>
      <c r="W276" s="16" t="str">
        <f t="shared" si="94"/>
        <v xml:space="preserve">,"FirstDayOfIssue":" " </v>
      </c>
      <c r="X276" s="16" t="str">
        <f t="shared" si="85"/>
        <v xml:space="preserve">,"Perforation":"v10" </v>
      </c>
      <c r="Y276" s="16" t="str">
        <f t="shared" si="95"/>
        <v xml:space="preserve">,"IsWatermarked":false </v>
      </c>
      <c r="Z276" s="16" t="str">
        <f t="shared" si="96"/>
        <v xml:space="preserve">,"CatalogImageCode":"" </v>
      </c>
      <c r="AA276" s="16" t="str">
        <f t="shared" si="97"/>
        <v xml:space="preserve">,"Color":"" </v>
      </c>
      <c r="AB276" s="16" t="str">
        <f t="shared" si="98"/>
        <v xml:space="preserve">,"Denomination":"12" </v>
      </c>
      <c r="AD276" s="16" t="str">
        <f t="shared" si="99"/>
        <v/>
      </c>
      <c r="AE276" s="16" t="str">
        <f t="shared" si="100"/>
        <v>{"CollectableType":"HomeCollector.Models.StampBase, HomeCollector, Version=1.0.0.0, Culture=neutral, PublicKeyToken=null"</v>
      </c>
      <c r="AF276" s="16" t="str">
        <f t="shared" si="101"/>
        <v xml:space="preserve">,"ItemDetails":"" </v>
      </c>
      <c r="AG276" s="16" t="str">
        <f t="shared" si="102"/>
        <v xml:space="preserve">,"IsFavorite":false </v>
      </c>
      <c r="AH276" s="16" t="str">
        <f t="shared" si="103"/>
        <v xml:space="preserve">,"EstimatedValue":0 </v>
      </c>
      <c r="AI276" s="16" t="str">
        <f t="shared" si="104"/>
        <v xml:space="preserve">,"IsMintCondition":false </v>
      </c>
      <c r="AJ276" s="16" t="str">
        <f t="shared" si="105"/>
        <v xml:space="preserve">,"Condition":"UNDEFINED" </v>
      </c>
      <c r="AK276" s="16" t="str">
        <f xml:space="preserve"> IF($D276+$E276&gt;0,  CONCATENATE($AD276,$AE276,$AF276,$AG276,$AH276,$AI276,$AJ276) &amp; "} ]}","}")</f>
        <v>}</v>
      </c>
      <c r="AL276" s="16" t="str">
        <f t="shared" si="106"/>
        <v>,{"CollectableType":"HomeCollector.Models.StampBase, HomeCollector, Version=1.0.0.0, Culture=neutral, PublicKeyToken=null","DisplayName":"Stanley Steamer" ,"Description":"" ,"Country":"USA" ,"IsPostageStamp":true ,"ScottNumber":"2132" ,"AlternateId":"" ,"IssueYearStart":1985,"IssueYearEnd":0,"FirstDayOfIssue":" " ,"Perforation":"v10" ,"IsWatermarked":false ,"CatalogImageCode":"" ,"Color":"" ,"Denomination":"12" }</v>
      </c>
    </row>
    <row r="277" spans="1:38" x14ac:dyDescent="0.25">
      <c r="A277" s="34" t="s">
        <v>433</v>
      </c>
      <c r="B277" s="29" t="s">
        <v>150</v>
      </c>
      <c r="C277" s="30"/>
      <c r="D277" s="31"/>
      <c r="E277" s="32">
        <v>2</v>
      </c>
      <c r="F277" s="42" t="s">
        <v>41</v>
      </c>
      <c r="G277" s="30" t="s">
        <v>83</v>
      </c>
      <c r="H277" s="19" t="s">
        <v>1096</v>
      </c>
      <c r="I277" s="29">
        <v>1894</v>
      </c>
      <c r="J277" s="29">
        <v>1985</v>
      </c>
      <c r="K277" s="33"/>
      <c r="L277" s="34">
        <v>0.24</v>
      </c>
      <c r="M277" s="29">
        <v>0.24</v>
      </c>
      <c r="N277" s="28" t="str">
        <f t="shared" si="107"/>
        <v>,{"CollectableType":"HomeCollector.Models.StampBase, HomeCollector, Version=1.0.0.0, Culture=neutral, PublicKeyToken=null"</v>
      </c>
      <c r="O277" s="16" t="str">
        <f t="shared" si="86"/>
        <v xml:space="preserve">,"DisplayName":"Stanley Steamer" </v>
      </c>
      <c r="P277" s="16" t="str">
        <f t="shared" si="87"/>
        <v xml:space="preserve">,"Description":"precancel" </v>
      </c>
      <c r="Q277" s="16" t="str">
        <f t="shared" si="88"/>
        <v xml:space="preserve">,"Country":"USA" </v>
      </c>
      <c r="R277" s="16" t="str">
        <f t="shared" si="89"/>
        <v xml:space="preserve">,"IsPostageStamp":true </v>
      </c>
      <c r="S277" s="16" t="str">
        <f t="shared" si="90"/>
        <v xml:space="preserve">,"ScottNumber":"2132a" </v>
      </c>
      <c r="T277" s="16" t="str">
        <f t="shared" si="91"/>
        <v xml:space="preserve">,"AlternateId":"" </v>
      </c>
      <c r="U277" s="16" t="str">
        <f t="shared" si="92"/>
        <v>,"IssueYearStart":1985</v>
      </c>
      <c r="V277" s="16" t="str">
        <f t="shared" si="93"/>
        <v>,"IssueYearEnd":0</v>
      </c>
      <c r="W277" s="16" t="str">
        <f t="shared" si="94"/>
        <v xml:space="preserve">,"FirstDayOfIssue":" " </v>
      </c>
      <c r="X277" s="16" t="str">
        <f t="shared" si="85"/>
        <v xml:space="preserve">,"Perforation":"v10" </v>
      </c>
      <c r="Y277" s="16" t="str">
        <f t="shared" si="95"/>
        <v xml:space="preserve">,"IsWatermarked":false </v>
      </c>
      <c r="Z277" s="16" t="str">
        <f t="shared" si="96"/>
        <v xml:space="preserve">,"CatalogImageCode":"" </v>
      </c>
      <c r="AA277" s="16" t="str">
        <f t="shared" si="97"/>
        <v xml:space="preserve">,"Color":"" </v>
      </c>
      <c r="AB277" s="16" t="str">
        <f t="shared" si="98"/>
        <v xml:space="preserve">,"Denomination":"12" </v>
      </c>
      <c r="AD277" s="16" t="str">
        <f t="shared" si="99"/>
        <v>,"ItemInstances":[</v>
      </c>
      <c r="AE277" s="16" t="str">
        <f t="shared" si="100"/>
        <v>{"CollectableType":"HomeCollector.Models.StampBase, HomeCollector, Version=1.0.0.0, Culture=neutral, PublicKeyToken=null"</v>
      </c>
      <c r="AF277" s="16" t="str">
        <f t="shared" si="101"/>
        <v xml:space="preserve">,"ItemDetails":"precancel" </v>
      </c>
      <c r="AG277" s="16" t="str">
        <f t="shared" si="102"/>
        <v xml:space="preserve">,"IsFavorite":false </v>
      </c>
      <c r="AH277" s="16" t="str">
        <f t="shared" si="103"/>
        <v xml:space="preserve">,"EstimatedValue":0 </v>
      </c>
      <c r="AI277" s="16" t="str">
        <f t="shared" si="104"/>
        <v xml:space="preserve">,"IsMintCondition":false </v>
      </c>
      <c r="AJ277" s="16" t="str">
        <f t="shared" si="105"/>
        <v xml:space="preserve">,"Condition":"UNDEFINED" </v>
      </c>
      <c r="AK277" s="16" t="str">
        <f xml:space="preserve"> IF($D277+$E277&gt;0,  CONCATENATE($AD277,$AE277,$AF277,$AG277,$AH277,$AI277,$AJ277)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77" s="16" t="str">
        <f t="shared" si="106"/>
        <v>,{"CollectableType":"HomeCollector.Models.StampBase, HomeCollector, Version=1.0.0.0, Culture=neutral, PublicKeyToken=null","DisplayName":"Stanley Steamer" ,"Description":"precancel" ,"Country":"USA" ,"IsPostageStamp":true ,"ScottNumber":"2132a" ,"AlternateId":"" ,"IssueYearStart":1985,"IssueYearEnd":0,"FirstDayOfIssue":" " ,"Perforation":"v10" ,"IsWatermarked":false ,"CatalogImageCode":"" ,"Color":"" ,"Denomination":"12"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78" spans="1:38" x14ac:dyDescent="0.25">
      <c r="A278" s="34" t="s">
        <v>434</v>
      </c>
      <c r="B278" s="19" t="s">
        <v>168</v>
      </c>
      <c r="C278" s="30"/>
      <c r="D278" s="31">
        <v>2</v>
      </c>
      <c r="E278" s="32"/>
      <c r="F278" s="42" t="s">
        <v>41</v>
      </c>
      <c r="G278" s="38"/>
      <c r="H278" s="19" t="s">
        <v>1097</v>
      </c>
      <c r="I278" s="29">
        <v>1894</v>
      </c>
      <c r="J278" s="29">
        <v>1985</v>
      </c>
      <c r="K278" s="33"/>
      <c r="L278" s="34">
        <v>0.25</v>
      </c>
      <c r="M278" s="29">
        <v>0.15</v>
      </c>
      <c r="N278" s="28" t="str">
        <f t="shared" si="107"/>
        <v>,{"CollectableType":"HomeCollector.Models.StampBase, HomeCollector, Version=1.0.0.0, Culture=neutral, PublicKeyToken=null"</v>
      </c>
      <c r="O278" s="16" t="str">
        <f t="shared" si="86"/>
        <v xml:space="preserve">,"DisplayName":"Pushcart" </v>
      </c>
      <c r="P278" s="16" t="str">
        <f t="shared" si="87"/>
        <v xml:space="preserve">,"Description":"" </v>
      </c>
      <c r="Q278" s="16" t="str">
        <f t="shared" si="88"/>
        <v xml:space="preserve">,"Country":"USA" </v>
      </c>
      <c r="R278" s="16" t="str">
        <f t="shared" si="89"/>
        <v xml:space="preserve">,"IsPostageStamp":true </v>
      </c>
      <c r="S278" s="16" t="str">
        <f t="shared" si="90"/>
        <v xml:space="preserve">,"ScottNumber":"2133" </v>
      </c>
      <c r="T278" s="16" t="str">
        <f t="shared" si="91"/>
        <v xml:space="preserve">,"AlternateId":"" </v>
      </c>
      <c r="U278" s="16" t="str">
        <f t="shared" si="92"/>
        <v>,"IssueYearStart":1985</v>
      </c>
      <c r="V278" s="16" t="str">
        <f t="shared" si="93"/>
        <v>,"IssueYearEnd":0</v>
      </c>
      <c r="W278" s="16" t="str">
        <f t="shared" si="94"/>
        <v xml:space="preserve">,"FirstDayOfIssue":" " </v>
      </c>
      <c r="X278" s="16" t="str">
        <f t="shared" si="85"/>
        <v xml:space="preserve">,"Perforation":"v10" </v>
      </c>
      <c r="Y278" s="16" t="str">
        <f t="shared" si="95"/>
        <v xml:space="preserve">,"IsWatermarked":false </v>
      </c>
      <c r="Z278" s="16" t="str">
        <f t="shared" si="96"/>
        <v xml:space="preserve">,"CatalogImageCode":"" </v>
      </c>
      <c r="AA278" s="16" t="str">
        <f t="shared" si="97"/>
        <v xml:space="preserve">,"Color":"" </v>
      </c>
      <c r="AB278" s="16" t="str">
        <f t="shared" si="98"/>
        <v xml:space="preserve">,"Denomination":"12.5" </v>
      </c>
      <c r="AD278" s="16" t="str">
        <f t="shared" si="99"/>
        <v>,"ItemInstances":[</v>
      </c>
      <c r="AE278" s="16" t="str">
        <f t="shared" si="100"/>
        <v>{"CollectableType":"HomeCollector.Models.StampBase, HomeCollector, Version=1.0.0.0, Culture=neutral, PublicKeyToken=null"</v>
      </c>
      <c r="AF278" s="16" t="str">
        <f t="shared" si="101"/>
        <v xml:space="preserve">,"ItemDetails":"" </v>
      </c>
      <c r="AG278" s="16" t="str">
        <f t="shared" si="102"/>
        <v xml:space="preserve">,"IsFavorite":false </v>
      </c>
      <c r="AH278" s="16" t="str">
        <f t="shared" si="103"/>
        <v xml:space="preserve">,"EstimatedValue":0 </v>
      </c>
      <c r="AI278" s="16" t="str">
        <f t="shared" si="104"/>
        <v xml:space="preserve">,"IsMintCondition":true </v>
      </c>
      <c r="AJ278" s="16" t="str">
        <f t="shared" si="105"/>
        <v xml:space="preserve">,"Condition":"UNDEFINED" </v>
      </c>
      <c r="AK278" s="16" t="str">
        <f xml:space="preserve"> IF($D278+$E278&gt;0,  CONCATENATE($AD278,$AE278,$AF278,$AG278,$AH278,$AI278,$AJ278)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78" s="16" t="str">
        <f t="shared" si="106"/>
        <v>,{"CollectableType":"HomeCollector.Models.StampBase, HomeCollector, Version=1.0.0.0, Culture=neutral, PublicKeyToken=null","DisplayName":"Pushcart" ,"Description":"" ,"Country":"USA" ,"IsPostageStamp":true ,"ScottNumber":"2133" ,"AlternateId":"" ,"IssueYearStart":1985,"IssueYearEnd":0,"FirstDayOfIssue":" " ,"Perforation":"v10" ,"IsWatermarked":false ,"CatalogImageCode":"" ,"Color":"" ,"Denomination":"12.5"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79" spans="1:38" x14ac:dyDescent="0.25">
      <c r="A279" s="17" t="s">
        <v>435</v>
      </c>
      <c r="B279" s="19" t="s">
        <v>168</v>
      </c>
      <c r="C279" s="19"/>
      <c r="D279" s="31"/>
      <c r="E279" s="32">
        <v>1</v>
      </c>
      <c r="F279" s="42" t="s">
        <v>41</v>
      </c>
      <c r="G279" s="38" t="s">
        <v>83</v>
      </c>
      <c r="H279" s="19" t="s">
        <v>1097</v>
      </c>
      <c r="I279" s="29">
        <v>1894</v>
      </c>
      <c r="J279" s="29">
        <v>1985</v>
      </c>
      <c r="K279" s="33"/>
      <c r="L279" s="34">
        <v>0.25</v>
      </c>
      <c r="M279" s="29">
        <v>0.15</v>
      </c>
      <c r="N279" s="28" t="str">
        <f t="shared" si="107"/>
        <v>,{"CollectableType":"HomeCollector.Models.StampBase, HomeCollector, Version=1.0.0.0, Culture=neutral, PublicKeyToken=null"</v>
      </c>
      <c r="O279" s="16" t="str">
        <f t="shared" si="86"/>
        <v xml:space="preserve">,"DisplayName":"Pushcart" </v>
      </c>
      <c r="P279" s="16" t="str">
        <f t="shared" si="87"/>
        <v xml:space="preserve">,"Description":"precancel" </v>
      </c>
      <c r="Q279" s="16" t="str">
        <f t="shared" si="88"/>
        <v xml:space="preserve">,"Country":"USA" </v>
      </c>
      <c r="R279" s="16" t="str">
        <f t="shared" si="89"/>
        <v xml:space="preserve">,"IsPostageStamp":true </v>
      </c>
      <c r="S279" s="16" t="str">
        <f t="shared" si="90"/>
        <v xml:space="preserve">,"ScottNumber":"2133a" </v>
      </c>
      <c r="T279" s="16" t="str">
        <f t="shared" si="91"/>
        <v xml:space="preserve">,"AlternateId":"" </v>
      </c>
      <c r="U279" s="16" t="str">
        <f t="shared" si="92"/>
        <v>,"IssueYearStart":1985</v>
      </c>
      <c r="V279" s="16" t="str">
        <f t="shared" si="93"/>
        <v>,"IssueYearEnd":0</v>
      </c>
      <c r="W279" s="16" t="str">
        <f t="shared" si="94"/>
        <v xml:space="preserve">,"FirstDayOfIssue":" " </v>
      </c>
      <c r="X279" s="16" t="str">
        <f t="shared" si="85"/>
        <v xml:space="preserve">,"Perforation":"v10" </v>
      </c>
      <c r="Y279" s="16" t="str">
        <f t="shared" si="95"/>
        <v xml:space="preserve">,"IsWatermarked":false </v>
      </c>
      <c r="Z279" s="16" t="str">
        <f t="shared" si="96"/>
        <v xml:space="preserve">,"CatalogImageCode":"" </v>
      </c>
      <c r="AA279" s="16" t="str">
        <f t="shared" si="97"/>
        <v xml:space="preserve">,"Color":"" </v>
      </c>
      <c r="AB279" s="16" t="str">
        <f t="shared" si="98"/>
        <v xml:space="preserve">,"Denomination":"12.5" </v>
      </c>
      <c r="AD279" s="16" t="str">
        <f t="shared" si="99"/>
        <v>,"ItemInstances":[</v>
      </c>
      <c r="AE279" s="16" t="str">
        <f t="shared" si="100"/>
        <v>{"CollectableType":"HomeCollector.Models.StampBase, HomeCollector, Version=1.0.0.0, Culture=neutral, PublicKeyToken=null"</v>
      </c>
      <c r="AF279" s="16" t="str">
        <f t="shared" si="101"/>
        <v xml:space="preserve">,"ItemDetails":"precancel" </v>
      </c>
      <c r="AG279" s="16" t="str">
        <f t="shared" si="102"/>
        <v xml:space="preserve">,"IsFavorite":false </v>
      </c>
      <c r="AH279" s="16" t="str">
        <f t="shared" si="103"/>
        <v xml:space="preserve">,"EstimatedValue":0 </v>
      </c>
      <c r="AI279" s="16" t="str">
        <f t="shared" si="104"/>
        <v xml:space="preserve">,"IsMintCondition":false </v>
      </c>
      <c r="AJ279" s="16" t="str">
        <f t="shared" si="105"/>
        <v xml:space="preserve">,"Condition":"UNDEFINED" </v>
      </c>
      <c r="AK279" s="16" t="str">
        <f xml:space="preserve"> IF($D279+$E279&gt;0,  CONCATENATE($AD279,$AE279,$AF279,$AG279,$AH279,$AI279,$AJ279)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279" s="16" t="str">
        <f t="shared" si="106"/>
        <v>,{"CollectableType":"HomeCollector.Models.StampBase, HomeCollector, Version=1.0.0.0, Culture=neutral, PublicKeyToken=null","DisplayName":"Pushcart" ,"Description":"precancel" ,"Country":"USA" ,"IsPostageStamp":true ,"ScottNumber":"2133a" ,"AlternateId":"" ,"IssueYearStart":1985,"IssueYearEnd":0,"FirstDayOfIssue":" " ,"Perforation":"v10" ,"IsWatermarked":false ,"CatalogImageCode":"" ,"Color":"" ,"Denomination":"12.5"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280" spans="1:38" x14ac:dyDescent="0.25">
      <c r="A280" s="34" t="s">
        <v>436</v>
      </c>
      <c r="B280" s="19" t="s">
        <v>152</v>
      </c>
      <c r="C280" s="30"/>
      <c r="D280" s="31">
        <v>3</v>
      </c>
      <c r="E280" s="32">
        <v>1</v>
      </c>
      <c r="F280" s="42" t="s">
        <v>41</v>
      </c>
      <c r="G280" s="30"/>
      <c r="H280" s="19" t="s">
        <v>1098</v>
      </c>
      <c r="I280" s="29">
        <v>1894</v>
      </c>
      <c r="J280" s="29">
        <v>1985</v>
      </c>
      <c r="K280" s="33"/>
      <c r="L280" s="34">
        <v>0.28000000000000003</v>
      </c>
      <c r="M280" s="29">
        <v>0.15</v>
      </c>
      <c r="N280" s="28" t="str">
        <f t="shared" si="107"/>
        <v>,{"CollectableType":"HomeCollector.Models.StampBase, HomeCollector, Version=1.0.0.0, Culture=neutral, PublicKeyToken=null"</v>
      </c>
      <c r="O280" s="16" t="str">
        <f t="shared" si="86"/>
        <v xml:space="preserve">,"DisplayName":"Iceboat" </v>
      </c>
      <c r="P280" s="16" t="str">
        <f t="shared" si="87"/>
        <v xml:space="preserve">,"Description":"" </v>
      </c>
      <c r="Q280" s="16" t="str">
        <f t="shared" si="88"/>
        <v xml:space="preserve">,"Country":"USA" </v>
      </c>
      <c r="R280" s="16" t="str">
        <f t="shared" si="89"/>
        <v xml:space="preserve">,"IsPostageStamp":true </v>
      </c>
      <c r="S280" s="16" t="str">
        <f t="shared" si="90"/>
        <v xml:space="preserve">,"ScottNumber":"2134" </v>
      </c>
      <c r="T280" s="16" t="str">
        <f t="shared" si="91"/>
        <v xml:space="preserve">,"AlternateId":"" </v>
      </c>
      <c r="U280" s="16" t="str">
        <f t="shared" si="92"/>
        <v>,"IssueYearStart":1985</v>
      </c>
      <c r="V280" s="16" t="str">
        <f t="shared" si="93"/>
        <v>,"IssueYearEnd":0</v>
      </c>
      <c r="W280" s="16" t="str">
        <f t="shared" si="94"/>
        <v xml:space="preserve">,"FirstDayOfIssue":" " </v>
      </c>
      <c r="X280" s="16" t="str">
        <f t="shared" si="85"/>
        <v xml:space="preserve">,"Perforation":"v10" </v>
      </c>
      <c r="Y280" s="16" t="str">
        <f t="shared" si="95"/>
        <v xml:space="preserve">,"IsWatermarked":false </v>
      </c>
      <c r="Z280" s="16" t="str">
        <f t="shared" si="96"/>
        <v xml:space="preserve">,"CatalogImageCode":"" </v>
      </c>
      <c r="AA280" s="16" t="str">
        <f t="shared" si="97"/>
        <v xml:space="preserve">,"Color":"" </v>
      </c>
      <c r="AB280" s="16" t="str">
        <f t="shared" si="98"/>
        <v xml:space="preserve">,"Denomination":"14" </v>
      </c>
      <c r="AD280" s="16" t="str">
        <f t="shared" si="99"/>
        <v>,"ItemInstances":[</v>
      </c>
      <c r="AE280" s="16" t="str">
        <f t="shared" si="100"/>
        <v>{"CollectableType":"HomeCollector.Models.StampBase, HomeCollector, Version=1.0.0.0, Culture=neutral, PublicKeyToken=null"</v>
      </c>
      <c r="AF280" s="16" t="str">
        <f t="shared" si="101"/>
        <v xml:space="preserve">,"ItemDetails":"" </v>
      </c>
      <c r="AG280" s="16" t="str">
        <f t="shared" si="102"/>
        <v xml:space="preserve">,"IsFavorite":false </v>
      </c>
      <c r="AH280" s="16" t="str">
        <f t="shared" si="103"/>
        <v xml:space="preserve">,"EstimatedValue":0 </v>
      </c>
      <c r="AI280" s="16" t="str">
        <f t="shared" si="104"/>
        <v xml:space="preserve">,"IsMintCondition":true </v>
      </c>
      <c r="AJ280" s="16" t="str">
        <f t="shared" si="105"/>
        <v xml:space="preserve">,"Condition":"UNDEFINED" </v>
      </c>
      <c r="AK280" s="16" t="str">
        <f xml:space="preserve"> IF($D280+$E280&gt;0,  CONCATENATE($AD280,$AE280,$AF280,$AG280,$AH280,$AI280,$AJ280)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80" s="16" t="str">
        <f t="shared" si="106"/>
        <v>,{"CollectableType":"HomeCollector.Models.StampBase, HomeCollector, Version=1.0.0.0, Culture=neutral, PublicKeyToken=null","DisplayName":"Iceboat" ,"Description":"" ,"Country":"USA" ,"IsPostageStamp":true ,"ScottNumber":"2134" ,"AlternateId":"" ,"IssueYearStart":1985,"IssueYearEnd":0,"FirstDayOfIssue":" " ,"Perforation":"v10"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81" spans="1:38" x14ac:dyDescent="0.25">
      <c r="A281" s="34" t="s">
        <v>437</v>
      </c>
      <c r="B281" s="19" t="s">
        <v>154</v>
      </c>
      <c r="C281" s="30"/>
      <c r="D281" s="31"/>
      <c r="E281" s="32">
        <v>3</v>
      </c>
      <c r="F281" s="42" t="s">
        <v>41</v>
      </c>
      <c r="G281" s="30"/>
      <c r="H281" s="19" t="s">
        <v>1099</v>
      </c>
      <c r="I281" s="29">
        <v>1894</v>
      </c>
      <c r="J281" s="29">
        <v>1986</v>
      </c>
      <c r="K281" s="33"/>
      <c r="L281" s="34">
        <v>0.3</v>
      </c>
      <c r="M281" s="29">
        <v>0.15</v>
      </c>
      <c r="N281" s="28" t="str">
        <f t="shared" si="107"/>
        <v>,{"CollectableType":"HomeCollector.Models.StampBase, HomeCollector, Version=1.0.0.0, Culture=neutral, PublicKeyToken=null"</v>
      </c>
      <c r="O281" s="16" t="str">
        <f t="shared" si="86"/>
        <v xml:space="preserve">,"DisplayName":"Dog Sled" </v>
      </c>
      <c r="P281" s="16" t="str">
        <f t="shared" si="87"/>
        <v xml:space="preserve">,"Description":"" </v>
      </c>
      <c r="Q281" s="16" t="str">
        <f t="shared" si="88"/>
        <v xml:space="preserve">,"Country":"USA" </v>
      </c>
      <c r="R281" s="16" t="str">
        <f t="shared" si="89"/>
        <v xml:space="preserve">,"IsPostageStamp":true </v>
      </c>
      <c r="S281" s="16" t="str">
        <f t="shared" si="90"/>
        <v xml:space="preserve">,"ScottNumber":"2135" </v>
      </c>
      <c r="T281" s="16" t="str">
        <f t="shared" si="91"/>
        <v xml:space="preserve">,"AlternateId":"" </v>
      </c>
      <c r="U281" s="16" t="str">
        <f t="shared" si="92"/>
        <v>,"IssueYearStart":1986</v>
      </c>
      <c r="V281" s="16" t="str">
        <f t="shared" si="93"/>
        <v>,"IssueYearEnd":0</v>
      </c>
      <c r="W281" s="16" t="str">
        <f t="shared" si="94"/>
        <v xml:space="preserve">,"FirstDayOfIssue":" " </v>
      </c>
      <c r="X281" s="16" t="str">
        <f t="shared" si="85"/>
        <v xml:space="preserve">,"Perforation":"v10" </v>
      </c>
      <c r="Y281" s="16" t="str">
        <f t="shared" si="95"/>
        <v xml:space="preserve">,"IsWatermarked":false </v>
      </c>
      <c r="Z281" s="16" t="str">
        <f t="shared" si="96"/>
        <v xml:space="preserve">,"CatalogImageCode":"" </v>
      </c>
      <c r="AA281" s="16" t="str">
        <f t="shared" si="97"/>
        <v xml:space="preserve">,"Color":"" </v>
      </c>
      <c r="AB281" s="16" t="str">
        <f t="shared" si="98"/>
        <v xml:space="preserve">,"Denomination":"17" </v>
      </c>
      <c r="AD281" s="16" t="str">
        <f t="shared" si="99"/>
        <v>,"ItemInstances":[</v>
      </c>
      <c r="AE281" s="16" t="str">
        <f t="shared" si="100"/>
        <v>{"CollectableType":"HomeCollector.Models.StampBase, HomeCollector, Version=1.0.0.0, Culture=neutral, PublicKeyToken=null"</v>
      </c>
      <c r="AF281" s="16" t="str">
        <f t="shared" si="101"/>
        <v xml:space="preserve">,"ItemDetails":"" </v>
      </c>
      <c r="AG281" s="16" t="str">
        <f t="shared" si="102"/>
        <v xml:space="preserve">,"IsFavorite":false </v>
      </c>
      <c r="AH281" s="16" t="str">
        <f t="shared" si="103"/>
        <v xml:space="preserve">,"EstimatedValue":0 </v>
      </c>
      <c r="AI281" s="16" t="str">
        <f t="shared" si="104"/>
        <v xml:space="preserve">,"IsMintCondition":false </v>
      </c>
      <c r="AJ281" s="16" t="str">
        <f t="shared" si="105"/>
        <v xml:space="preserve">,"Condition":"UNDEFINED" </v>
      </c>
      <c r="AK281" s="16" t="str">
        <f xml:space="preserve"> IF($D281+$E281&gt;0,  CONCATENATE($AD281,$AE281,$AF281,$AG281,$AH281,$AI281,$AJ281)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1" s="16" t="str">
        <f t="shared" si="106"/>
        <v>,{"CollectableType":"HomeCollector.Models.StampBase, HomeCollector, Version=1.0.0.0, Culture=neutral, PublicKeyToken=null","DisplayName":"Dog Sled" ,"Description":"" ,"Country":"USA" ,"IsPostageStamp":true ,"ScottNumber":"2135" ,"AlternateId":"" ,"IssueYearStart":1986,"IssueYearEnd":0,"FirstDayOfIssue":" " ,"Perforation":"v10"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2" spans="1:38" x14ac:dyDescent="0.25">
      <c r="A282" s="34" t="s">
        <v>438</v>
      </c>
      <c r="B282" s="29" t="s">
        <v>159</v>
      </c>
      <c r="C282" s="19"/>
      <c r="D282" s="31">
        <v>1</v>
      </c>
      <c r="E282" s="32">
        <v>2</v>
      </c>
      <c r="F282" s="42"/>
      <c r="G282" s="38"/>
      <c r="H282" s="19" t="s">
        <v>1100</v>
      </c>
      <c r="I282" s="29">
        <v>1895</v>
      </c>
      <c r="J282" s="29">
        <v>1986</v>
      </c>
      <c r="K282" s="33"/>
      <c r="L282" s="34">
        <v>0.45</v>
      </c>
      <c r="M282" s="29">
        <v>0.15</v>
      </c>
      <c r="N282" s="28" t="str">
        <f t="shared" si="107"/>
        <v>,{"CollectableType":"HomeCollector.Models.StampBase, HomeCollector, Version=1.0.0.0, Culture=neutral, PublicKeyToken=null"</v>
      </c>
      <c r="O282" s="16" t="str">
        <f t="shared" si="86"/>
        <v xml:space="preserve">,"DisplayName":"Bread Wagon" </v>
      </c>
      <c r="P282" s="16" t="str">
        <f t="shared" si="87"/>
        <v xml:space="preserve">,"Description":"" </v>
      </c>
      <c r="Q282" s="16" t="str">
        <f t="shared" si="88"/>
        <v xml:space="preserve">,"Country":"USA" </v>
      </c>
      <c r="R282" s="16" t="str">
        <f t="shared" si="89"/>
        <v xml:space="preserve">,"IsPostageStamp":true </v>
      </c>
      <c r="S282" s="16" t="str">
        <f t="shared" si="90"/>
        <v xml:space="preserve">,"ScottNumber":"2136" </v>
      </c>
      <c r="T282" s="16" t="str">
        <f t="shared" si="91"/>
        <v xml:space="preserve">,"AlternateId":"" </v>
      </c>
      <c r="U282" s="16" t="str">
        <f t="shared" si="92"/>
        <v>,"IssueYearStart":1986</v>
      </c>
      <c r="V282" s="16" t="str">
        <f t="shared" si="93"/>
        <v>,"IssueYearEnd":0</v>
      </c>
      <c r="W282" s="16" t="str">
        <f t="shared" si="94"/>
        <v xml:space="preserve">,"FirstDayOfIssue":" " </v>
      </c>
      <c r="X282" s="16" t="str">
        <f t="shared" si="85"/>
        <v xml:space="preserve">,"Perforation":"" </v>
      </c>
      <c r="Y282" s="16" t="str">
        <f t="shared" si="95"/>
        <v xml:space="preserve">,"IsWatermarked":false </v>
      </c>
      <c r="Z282" s="16" t="str">
        <f t="shared" si="96"/>
        <v xml:space="preserve">,"CatalogImageCode":"" </v>
      </c>
      <c r="AA282" s="16" t="str">
        <f t="shared" si="97"/>
        <v xml:space="preserve">,"Color":"" </v>
      </c>
      <c r="AB282" s="16" t="str">
        <f t="shared" si="98"/>
        <v xml:space="preserve">,"Denomination":"25" </v>
      </c>
      <c r="AD282" s="16" t="str">
        <f t="shared" si="99"/>
        <v>,"ItemInstances":[</v>
      </c>
      <c r="AE282" s="16" t="str">
        <f t="shared" si="100"/>
        <v>{"CollectableType":"HomeCollector.Models.StampBase, HomeCollector, Version=1.0.0.0, Culture=neutral, PublicKeyToken=null"</v>
      </c>
      <c r="AF282" s="16" t="str">
        <f t="shared" si="101"/>
        <v xml:space="preserve">,"ItemDetails":"" </v>
      </c>
      <c r="AG282" s="16" t="str">
        <f t="shared" si="102"/>
        <v xml:space="preserve">,"IsFavorite":false </v>
      </c>
      <c r="AH282" s="16" t="str">
        <f t="shared" si="103"/>
        <v xml:space="preserve">,"EstimatedValue":0 </v>
      </c>
      <c r="AI282" s="16" t="str">
        <f t="shared" si="104"/>
        <v xml:space="preserve">,"IsMintCondition":true </v>
      </c>
      <c r="AJ282" s="16" t="str">
        <f t="shared" si="105"/>
        <v xml:space="preserve">,"Condition":"UNDEFINED" </v>
      </c>
      <c r="AK282" s="16" t="str">
        <f xml:space="preserve"> IF($D282+$E282&gt;0,  CONCATENATE($AD282,$AE282,$AF282,$AG282,$AH282,$AI282,$AJ282)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82" s="16" t="str">
        <f t="shared" si="106"/>
        <v>,{"CollectableType":"HomeCollector.Models.StampBase, HomeCollector, Version=1.0.0.0, Culture=neutral, PublicKeyToken=null","DisplayName":"Bread Wagon" ,"Description":"" ,"Country":"USA" ,"IsPostageStamp":true ,"ScottNumber":"2136" ,"AlternateId":"" ,"IssueYearStart":1986,"IssueYearEnd":0,"FirstDayOfIssue":"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83" spans="1:38" x14ac:dyDescent="0.25">
      <c r="A283" s="34" t="s">
        <v>439</v>
      </c>
      <c r="B283" s="29" t="s">
        <v>157</v>
      </c>
      <c r="C283" s="19"/>
      <c r="D283" s="31"/>
      <c r="E283" s="32">
        <v>2</v>
      </c>
      <c r="F283" s="42"/>
      <c r="G283" s="38"/>
      <c r="H283" s="19" t="s">
        <v>1101</v>
      </c>
      <c r="I283" s="29">
        <v>1895</v>
      </c>
      <c r="J283" s="29">
        <v>1985</v>
      </c>
      <c r="K283" s="33"/>
      <c r="L283" s="34">
        <v>0.4</v>
      </c>
      <c r="M283" s="29">
        <v>0.15</v>
      </c>
      <c r="N283" s="28" t="str">
        <f t="shared" si="107"/>
        <v>,{"CollectableType":"HomeCollector.Models.StampBase, HomeCollector, Version=1.0.0.0, Culture=neutral, PublicKeyToken=null"</v>
      </c>
      <c r="O283" s="16" t="str">
        <f t="shared" si="86"/>
        <v xml:space="preserve">,"DisplayName":"Bethune" </v>
      </c>
      <c r="P283" s="16" t="str">
        <f t="shared" si="87"/>
        <v xml:space="preserve">,"Description":"" </v>
      </c>
      <c r="Q283" s="16" t="str">
        <f t="shared" si="88"/>
        <v xml:space="preserve">,"Country":"USA" </v>
      </c>
      <c r="R283" s="16" t="str">
        <f t="shared" si="89"/>
        <v xml:space="preserve">,"IsPostageStamp":true </v>
      </c>
      <c r="S283" s="16" t="str">
        <f t="shared" si="90"/>
        <v xml:space="preserve">,"ScottNumber":"2137" </v>
      </c>
      <c r="T283" s="16" t="str">
        <f t="shared" si="91"/>
        <v xml:space="preserve">,"AlternateId":"" </v>
      </c>
      <c r="U283" s="16" t="str">
        <f t="shared" si="92"/>
        <v>,"IssueYearStart":1985</v>
      </c>
      <c r="V283" s="16" t="str">
        <f t="shared" si="93"/>
        <v>,"IssueYearEnd":0</v>
      </c>
      <c r="W283" s="16" t="str">
        <f t="shared" si="94"/>
        <v xml:space="preserve">,"FirstDayOfIssue":" " </v>
      </c>
      <c r="X283" s="16" t="str">
        <f t="shared" si="85"/>
        <v xml:space="preserve">,"Perforation":"" </v>
      </c>
      <c r="Y283" s="16" t="str">
        <f t="shared" si="95"/>
        <v xml:space="preserve">,"IsWatermarked":false </v>
      </c>
      <c r="Z283" s="16" t="str">
        <f t="shared" si="96"/>
        <v xml:space="preserve">,"CatalogImageCode":"" </v>
      </c>
      <c r="AA283" s="16" t="str">
        <f t="shared" si="97"/>
        <v xml:space="preserve">,"Color":"" </v>
      </c>
      <c r="AB283" s="16" t="str">
        <f t="shared" si="98"/>
        <v xml:space="preserve">,"Denomination":"22" </v>
      </c>
      <c r="AD283" s="16" t="str">
        <f t="shared" si="99"/>
        <v>,"ItemInstances":[</v>
      </c>
      <c r="AE283" s="16" t="str">
        <f t="shared" si="100"/>
        <v>{"CollectableType":"HomeCollector.Models.StampBase, HomeCollector, Version=1.0.0.0, Culture=neutral, PublicKeyToken=null"</v>
      </c>
      <c r="AF283" s="16" t="str">
        <f t="shared" si="101"/>
        <v xml:space="preserve">,"ItemDetails":"" </v>
      </c>
      <c r="AG283" s="16" t="str">
        <f t="shared" si="102"/>
        <v xml:space="preserve">,"IsFavorite":false </v>
      </c>
      <c r="AH283" s="16" t="str">
        <f t="shared" si="103"/>
        <v xml:space="preserve">,"EstimatedValue":0 </v>
      </c>
      <c r="AI283" s="16" t="str">
        <f t="shared" si="104"/>
        <v xml:space="preserve">,"IsMintCondition":false </v>
      </c>
      <c r="AJ283" s="16" t="str">
        <f t="shared" si="105"/>
        <v xml:space="preserve">,"Condition":"UNDEFINED" </v>
      </c>
      <c r="AK283" s="16" t="str">
        <f xml:space="preserve"> IF($D283+$E283&gt;0,  CONCATENATE($AD283,$AE283,$AF283,$AG283,$AH283,$AI283,$AJ283)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3" s="16" t="str">
        <f t="shared" si="106"/>
        <v>,{"CollectableType":"HomeCollector.Models.StampBase, HomeCollector, Version=1.0.0.0, Culture=neutral, PublicKeyToken=null","DisplayName":"Bethune" ,"Description":"" ,"Country":"USA" ,"IsPostageStamp":true ,"ScottNumber":"2137"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4" spans="1:38" x14ac:dyDescent="0.25">
      <c r="A284" s="34" t="s">
        <v>440</v>
      </c>
      <c r="B284" s="29" t="s">
        <v>157</v>
      </c>
      <c r="C284" s="19"/>
      <c r="D284" s="31"/>
      <c r="E284" s="32">
        <v>2</v>
      </c>
      <c r="F284" s="42"/>
      <c r="G284" s="38"/>
      <c r="H284" s="19" t="s">
        <v>1102</v>
      </c>
      <c r="I284" s="29">
        <v>1895</v>
      </c>
      <c r="J284" s="29">
        <v>1985</v>
      </c>
      <c r="K284" s="33"/>
      <c r="L284" s="34">
        <v>0.42</v>
      </c>
      <c r="M284" s="29">
        <v>0.15</v>
      </c>
      <c r="N284" s="28" t="str">
        <f t="shared" si="107"/>
        <v>,{"CollectableType":"HomeCollector.Models.StampBase, HomeCollector, Version=1.0.0.0, Culture=neutral, PublicKeyToken=null"</v>
      </c>
      <c r="O284" s="16" t="str">
        <f t="shared" si="86"/>
        <v xml:space="preserve">,"DisplayName":"Duck Decoys" </v>
      </c>
      <c r="P284" s="16" t="str">
        <f t="shared" si="87"/>
        <v xml:space="preserve">,"Description":"" </v>
      </c>
      <c r="Q284" s="16" t="str">
        <f t="shared" si="88"/>
        <v xml:space="preserve">,"Country":"USA" </v>
      </c>
      <c r="R284" s="16" t="str">
        <f t="shared" si="89"/>
        <v xml:space="preserve">,"IsPostageStamp":true </v>
      </c>
      <c r="S284" s="16" t="str">
        <f t="shared" si="90"/>
        <v xml:space="preserve">,"ScottNumber":"2138" </v>
      </c>
      <c r="T284" s="16" t="str">
        <f t="shared" si="91"/>
        <v xml:space="preserve">,"AlternateId":"" </v>
      </c>
      <c r="U284" s="16" t="str">
        <f t="shared" si="92"/>
        <v>,"IssueYearStart":1985</v>
      </c>
      <c r="V284" s="16" t="str">
        <f t="shared" si="93"/>
        <v>,"IssueYearEnd":0</v>
      </c>
      <c r="W284" s="16" t="str">
        <f t="shared" si="94"/>
        <v xml:space="preserve">,"FirstDayOfIssue":" " </v>
      </c>
      <c r="X284" s="16" t="str">
        <f t="shared" si="85"/>
        <v xml:space="preserve">,"Perforation":"" </v>
      </c>
      <c r="Y284" s="16" t="str">
        <f t="shared" si="95"/>
        <v xml:space="preserve">,"IsWatermarked":false </v>
      </c>
      <c r="Z284" s="16" t="str">
        <f t="shared" si="96"/>
        <v xml:space="preserve">,"CatalogImageCode":"" </v>
      </c>
      <c r="AA284" s="16" t="str">
        <f t="shared" si="97"/>
        <v xml:space="preserve">,"Color":"" </v>
      </c>
      <c r="AB284" s="16" t="str">
        <f t="shared" si="98"/>
        <v xml:space="preserve">,"Denomination":"22" </v>
      </c>
      <c r="AD284" s="16" t="str">
        <f t="shared" si="99"/>
        <v>,"ItemInstances":[</v>
      </c>
      <c r="AE284" s="16" t="str">
        <f t="shared" si="100"/>
        <v>{"CollectableType":"HomeCollector.Models.StampBase, HomeCollector, Version=1.0.0.0, Culture=neutral, PublicKeyToken=null"</v>
      </c>
      <c r="AF284" s="16" t="str">
        <f t="shared" si="101"/>
        <v xml:space="preserve">,"ItemDetails":"" </v>
      </c>
      <c r="AG284" s="16" t="str">
        <f t="shared" si="102"/>
        <v xml:space="preserve">,"IsFavorite":false </v>
      </c>
      <c r="AH284" s="16" t="str">
        <f t="shared" si="103"/>
        <v xml:space="preserve">,"EstimatedValue":0 </v>
      </c>
      <c r="AI284" s="16" t="str">
        <f t="shared" si="104"/>
        <v xml:space="preserve">,"IsMintCondition":false </v>
      </c>
      <c r="AJ284" s="16" t="str">
        <f t="shared" si="105"/>
        <v xml:space="preserve">,"Condition":"UNDEFINED" </v>
      </c>
      <c r="AK284" s="16" t="str">
        <f xml:space="preserve"> IF($D284+$E284&gt;0,  CONCATENATE($AD284,$AE284,$AF284,$AG284,$AH284,$AI284,$AJ284)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4" s="16" t="str">
        <f t="shared" si="106"/>
        <v>,{"CollectableType":"HomeCollector.Models.StampBase, HomeCollector, Version=1.0.0.0, Culture=neutral, PublicKeyToken=null","DisplayName":"Duck Decoys" ,"Description":"" ,"Country":"USA" ,"IsPostageStamp":true ,"ScottNumber":"2138"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5" spans="1:38" x14ac:dyDescent="0.25">
      <c r="A285" s="34" t="s">
        <v>441</v>
      </c>
      <c r="B285" s="29" t="s">
        <v>157</v>
      </c>
      <c r="C285" s="19"/>
      <c r="D285" s="31"/>
      <c r="E285" s="32">
        <v>2</v>
      </c>
      <c r="F285" s="42"/>
      <c r="G285" s="38"/>
      <c r="H285" s="19" t="s">
        <v>1102</v>
      </c>
      <c r="I285" s="29">
        <v>1895</v>
      </c>
      <c r="J285" s="29">
        <v>1985</v>
      </c>
      <c r="K285" s="33"/>
      <c r="L285" s="34">
        <v>0.42</v>
      </c>
      <c r="M285" s="29">
        <v>0.15</v>
      </c>
      <c r="N285" s="28" t="str">
        <f t="shared" si="107"/>
        <v>,{"CollectableType":"HomeCollector.Models.StampBase, HomeCollector, Version=1.0.0.0, Culture=neutral, PublicKeyToken=null"</v>
      </c>
      <c r="O285" s="16" t="str">
        <f t="shared" si="86"/>
        <v xml:space="preserve">,"DisplayName":"Duck Decoys" </v>
      </c>
      <c r="P285" s="16" t="str">
        <f t="shared" si="87"/>
        <v xml:space="preserve">,"Description":"" </v>
      </c>
      <c r="Q285" s="16" t="str">
        <f t="shared" si="88"/>
        <v xml:space="preserve">,"Country":"USA" </v>
      </c>
      <c r="R285" s="16" t="str">
        <f t="shared" si="89"/>
        <v xml:space="preserve">,"IsPostageStamp":true </v>
      </c>
      <c r="S285" s="16" t="str">
        <f t="shared" si="90"/>
        <v xml:space="preserve">,"ScottNumber":"2139" </v>
      </c>
      <c r="T285" s="16" t="str">
        <f t="shared" si="91"/>
        <v xml:space="preserve">,"AlternateId":"" </v>
      </c>
      <c r="U285" s="16" t="str">
        <f t="shared" si="92"/>
        <v>,"IssueYearStart":1985</v>
      </c>
      <c r="V285" s="16" t="str">
        <f t="shared" si="93"/>
        <v>,"IssueYearEnd":0</v>
      </c>
      <c r="W285" s="16" t="str">
        <f t="shared" si="94"/>
        <v xml:space="preserve">,"FirstDayOfIssue":" " </v>
      </c>
      <c r="X285" s="16" t="str">
        <f t="shared" si="85"/>
        <v xml:space="preserve">,"Perforation":"" </v>
      </c>
      <c r="Y285" s="16" t="str">
        <f t="shared" si="95"/>
        <v xml:space="preserve">,"IsWatermarked":false </v>
      </c>
      <c r="Z285" s="16" t="str">
        <f t="shared" si="96"/>
        <v xml:space="preserve">,"CatalogImageCode":"" </v>
      </c>
      <c r="AA285" s="16" t="str">
        <f t="shared" si="97"/>
        <v xml:space="preserve">,"Color":"" </v>
      </c>
      <c r="AB285" s="16" t="str">
        <f t="shared" si="98"/>
        <v xml:space="preserve">,"Denomination":"22" </v>
      </c>
      <c r="AD285" s="16" t="str">
        <f t="shared" si="99"/>
        <v>,"ItemInstances":[</v>
      </c>
      <c r="AE285" s="16" t="str">
        <f t="shared" si="100"/>
        <v>{"CollectableType":"HomeCollector.Models.StampBase, HomeCollector, Version=1.0.0.0, Culture=neutral, PublicKeyToken=null"</v>
      </c>
      <c r="AF285" s="16" t="str">
        <f t="shared" si="101"/>
        <v xml:space="preserve">,"ItemDetails":"" </v>
      </c>
      <c r="AG285" s="16" t="str">
        <f t="shared" si="102"/>
        <v xml:space="preserve">,"IsFavorite":false </v>
      </c>
      <c r="AH285" s="16" t="str">
        <f t="shared" si="103"/>
        <v xml:space="preserve">,"EstimatedValue":0 </v>
      </c>
      <c r="AI285" s="16" t="str">
        <f t="shared" si="104"/>
        <v xml:space="preserve">,"IsMintCondition":false </v>
      </c>
      <c r="AJ285" s="16" t="str">
        <f t="shared" si="105"/>
        <v xml:space="preserve">,"Condition":"UNDEFINED" </v>
      </c>
      <c r="AK285" s="16" t="str">
        <f xml:space="preserve"> IF($D285+$E285&gt;0,  CONCATENATE($AD285,$AE285,$AF285,$AG285,$AH285,$AI285,$AJ285)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5" s="16" t="str">
        <f t="shared" si="106"/>
        <v>,{"CollectableType":"HomeCollector.Models.StampBase, HomeCollector, Version=1.0.0.0, Culture=neutral, PublicKeyToken=null","DisplayName":"Duck Decoys" ,"Description":"" ,"Country":"USA" ,"IsPostageStamp":true ,"ScottNumber":"2139"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6" spans="1:38" x14ac:dyDescent="0.25">
      <c r="A286" s="34" t="s">
        <v>442</v>
      </c>
      <c r="B286" s="29" t="s">
        <v>157</v>
      </c>
      <c r="C286" s="19"/>
      <c r="D286" s="31"/>
      <c r="E286" s="32">
        <v>2</v>
      </c>
      <c r="F286" s="42"/>
      <c r="G286" s="38"/>
      <c r="H286" s="19" t="s">
        <v>1102</v>
      </c>
      <c r="I286" s="29">
        <v>1895</v>
      </c>
      <c r="J286" s="29">
        <v>1985</v>
      </c>
      <c r="K286" s="33"/>
      <c r="L286" s="34">
        <v>0.42</v>
      </c>
      <c r="M286" s="29">
        <v>0.15</v>
      </c>
      <c r="N286" s="28" t="str">
        <f t="shared" si="107"/>
        <v>,{"CollectableType":"HomeCollector.Models.StampBase, HomeCollector, Version=1.0.0.0, Culture=neutral, PublicKeyToken=null"</v>
      </c>
      <c r="O286" s="16" t="str">
        <f t="shared" si="86"/>
        <v xml:space="preserve">,"DisplayName":"Duck Decoys" </v>
      </c>
      <c r="P286" s="16" t="str">
        <f t="shared" si="87"/>
        <v xml:space="preserve">,"Description":"" </v>
      </c>
      <c r="Q286" s="16" t="str">
        <f t="shared" si="88"/>
        <v xml:space="preserve">,"Country":"USA" </v>
      </c>
      <c r="R286" s="16" t="str">
        <f t="shared" si="89"/>
        <v xml:space="preserve">,"IsPostageStamp":true </v>
      </c>
      <c r="S286" s="16" t="str">
        <f t="shared" si="90"/>
        <v xml:space="preserve">,"ScottNumber":"2140" </v>
      </c>
      <c r="T286" s="16" t="str">
        <f t="shared" si="91"/>
        <v xml:space="preserve">,"AlternateId":"" </v>
      </c>
      <c r="U286" s="16" t="str">
        <f t="shared" si="92"/>
        <v>,"IssueYearStart":1985</v>
      </c>
      <c r="V286" s="16" t="str">
        <f t="shared" si="93"/>
        <v>,"IssueYearEnd":0</v>
      </c>
      <c r="W286" s="16" t="str">
        <f t="shared" si="94"/>
        <v xml:space="preserve">,"FirstDayOfIssue":" " </v>
      </c>
      <c r="X286" s="16" t="str">
        <f t="shared" si="85"/>
        <v xml:space="preserve">,"Perforation":"" </v>
      </c>
      <c r="Y286" s="16" t="str">
        <f t="shared" si="95"/>
        <v xml:space="preserve">,"IsWatermarked":false </v>
      </c>
      <c r="Z286" s="16" t="str">
        <f t="shared" si="96"/>
        <v xml:space="preserve">,"CatalogImageCode":"" </v>
      </c>
      <c r="AA286" s="16" t="str">
        <f t="shared" si="97"/>
        <v xml:space="preserve">,"Color":"" </v>
      </c>
      <c r="AB286" s="16" t="str">
        <f t="shared" si="98"/>
        <v xml:space="preserve">,"Denomination":"22" </v>
      </c>
      <c r="AD286" s="16" t="str">
        <f t="shared" si="99"/>
        <v>,"ItemInstances":[</v>
      </c>
      <c r="AE286" s="16" t="str">
        <f t="shared" si="100"/>
        <v>{"CollectableType":"HomeCollector.Models.StampBase, HomeCollector, Version=1.0.0.0, Culture=neutral, PublicKeyToken=null"</v>
      </c>
      <c r="AF286" s="16" t="str">
        <f t="shared" si="101"/>
        <v xml:space="preserve">,"ItemDetails":"" </v>
      </c>
      <c r="AG286" s="16" t="str">
        <f t="shared" si="102"/>
        <v xml:space="preserve">,"IsFavorite":false </v>
      </c>
      <c r="AH286" s="16" t="str">
        <f t="shared" si="103"/>
        <v xml:space="preserve">,"EstimatedValue":0 </v>
      </c>
      <c r="AI286" s="16" t="str">
        <f t="shared" si="104"/>
        <v xml:space="preserve">,"IsMintCondition":false </v>
      </c>
      <c r="AJ286" s="16" t="str">
        <f t="shared" si="105"/>
        <v xml:space="preserve">,"Condition":"UNDEFINED" </v>
      </c>
      <c r="AK286" s="16" t="str">
        <f xml:space="preserve"> IF($D286+$E286&gt;0,  CONCATENATE($AD286,$AE286,$AF286,$AG286,$AH286,$AI286,$AJ286)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6" s="16" t="str">
        <f t="shared" si="106"/>
        <v>,{"CollectableType":"HomeCollector.Models.StampBase, HomeCollector, Version=1.0.0.0, Culture=neutral, PublicKeyToken=null","DisplayName":"Duck Decoys" ,"Description":"" ,"Country":"USA" ,"IsPostageStamp":true ,"ScottNumber":"2140"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7" spans="1:38" x14ac:dyDescent="0.25">
      <c r="A287" s="34" t="s">
        <v>443</v>
      </c>
      <c r="B287" s="29" t="s">
        <v>157</v>
      </c>
      <c r="C287" s="19"/>
      <c r="D287" s="31"/>
      <c r="E287" s="32">
        <v>2</v>
      </c>
      <c r="F287" s="42"/>
      <c r="G287" s="38"/>
      <c r="H287" s="19" t="s">
        <v>1102</v>
      </c>
      <c r="I287" s="29">
        <v>1895</v>
      </c>
      <c r="J287" s="29">
        <v>1985</v>
      </c>
      <c r="K287" s="33"/>
      <c r="L287" s="34">
        <v>0.42</v>
      </c>
      <c r="M287" s="29">
        <v>0.15</v>
      </c>
      <c r="N287" s="28" t="str">
        <f t="shared" si="107"/>
        <v>,{"CollectableType":"HomeCollector.Models.StampBase, HomeCollector, Version=1.0.0.0, Culture=neutral, PublicKeyToken=null"</v>
      </c>
      <c r="O287" s="16" t="str">
        <f t="shared" si="86"/>
        <v xml:space="preserve">,"DisplayName":"Duck Decoys" </v>
      </c>
      <c r="P287" s="16" t="str">
        <f t="shared" si="87"/>
        <v xml:space="preserve">,"Description":"" </v>
      </c>
      <c r="Q287" s="16" t="str">
        <f t="shared" si="88"/>
        <v xml:space="preserve">,"Country":"USA" </v>
      </c>
      <c r="R287" s="16" t="str">
        <f t="shared" si="89"/>
        <v xml:space="preserve">,"IsPostageStamp":true </v>
      </c>
      <c r="S287" s="16" t="str">
        <f t="shared" si="90"/>
        <v xml:space="preserve">,"ScottNumber":"2141" </v>
      </c>
      <c r="T287" s="16" t="str">
        <f t="shared" si="91"/>
        <v xml:space="preserve">,"AlternateId":"" </v>
      </c>
      <c r="U287" s="16" t="str">
        <f t="shared" si="92"/>
        <v>,"IssueYearStart":1985</v>
      </c>
      <c r="V287" s="16" t="str">
        <f t="shared" si="93"/>
        <v>,"IssueYearEnd":0</v>
      </c>
      <c r="W287" s="16" t="str">
        <f t="shared" si="94"/>
        <v xml:space="preserve">,"FirstDayOfIssue":" " </v>
      </c>
      <c r="X287" s="16" t="str">
        <f t="shared" si="85"/>
        <v xml:space="preserve">,"Perforation":"" </v>
      </c>
      <c r="Y287" s="16" t="str">
        <f t="shared" si="95"/>
        <v xml:space="preserve">,"IsWatermarked":false </v>
      </c>
      <c r="Z287" s="16" t="str">
        <f t="shared" si="96"/>
        <v xml:space="preserve">,"CatalogImageCode":"" </v>
      </c>
      <c r="AA287" s="16" t="str">
        <f t="shared" si="97"/>
        <v xml:space="preserve">,"Color":"" </v>
      </c>
      <c r="AB287" s="16" t="str">
        <f t="shared" si="98"/>
        <v xml:space="preserve">,"Denomination":"22" </v>
      </c>
      <c r="AD287" s="16" t="str">
        <f t="shared" si="99"/>
        <v>,"ItemInstances":[</v>
      </c>
      <c r="AE287" s="16" t="str">
        <f t="shared" si="100"/>
        <v>{"CollectableType":"HomeCollector.Models.StampBase, HomeCollector, Version=1.0.0.0, Culture=neutral, PublicKeyToken=null"</v>
      </c>
      <c r="AF287" s="16" t="str">
        <f t="shared" si="101"/>
        <v xml:space="preserve">,"ItemDetails":"" </v>
      </c>
      <c r="AG287" s="16" t="str">
        <f t="shared" si="102"/>
        <v xml:space="preserve">,"IsFavorite":false </v>
      </c>
      <c r="AH287" s="16" t="str">
        <f t="shared" si="103"/>
        <v xml:space="preserve">,"EstimatedValue":0 </v>
      </c>
      <c r="AI287" s="16" t="str">
        <f t="shared" si="104"/>
        <v xml:space="preserve">,"IsMintCondition":false </v>
      </c>
      <c r="AJ287" s="16" t="str">
        <f t="shared" si="105"/>
        <v xml:space="preserve">,"Condition":"UNDEFINED" </v>
      </c>
      <c r="AK287" s="16" t="str">
        <f xml:space="preserve"> IF($D287+$E287&gt;0,  CONCATENATE($AD287,$AE287,$AF287,$AG287,$AH287,$AI287,$AJ287)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7" s="16" t="str">
        <f t="shared" si="106"/>
        <v>,{"CollectableType":"HomeCollector.Models.StampBase, HomeCollector, Version=1.0.0.0, Culture=neutral, PublicKeyToken=null","DisplayName":"Duck Decoys" ,"Description":"" ,"Country":"USA" ,"IsPostageStamp":true ,"ScottNumber":"2141"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88" spans="1:38" x14ac:dyDescent="0.25">
      <c r="A288" s="34" t="s">
        <v>444</v>
      </c>
      <c r="B288" s="29" t="s">
        <v>157</v>
      </c>
      <c r="C288" s="19"/>
      <c r="D288" s="31"/>
      <c r="E288" s="32"/>
      <c r="F288" s="42"/>
      <c r="G288" s="38" t="s">
        <v>81</v>
      </c>
      <c r="H288" s="19" t="s">
        <v>1102</v>
      </c>
      <c r="I288" s="29">
        <v>1895</v>
      </c>
      <c r="J288" s="29">
        <v>1985</v>
      </c>
      <c r="K288" s="33"/>
      <c r="L288" s="34">
        <v>2</v>
      </c>
      <c r="M288" s="29">
        <v>1</v>
      </c>
      <c r="N288" s="28" t="str">
        <f t="shared" si="107"/>
        <v>,{"CollectableType":"HomeCollector.Models.StampBase, HomeCollector, Version=1.0.0.0, Culture=neutral, PublicKeyToken=null"</v>
      </c>
      <c r="O288" s="16" t="str">
        <f t="shared" si="86"/>
        <v xml:space="preserve">,"DisplayName":"Duck Decoys" </v>
      </c>
      <c r="P288" s="16" t="str">
        <f t="shared" si="87"/>
        <v xml:space="preserve">,"Description":"block 4" </v>
      </c>
      <c r="Q288" s="16" t="str">
        <f t="shared" si="88"/>
        <v xml:space="preserve">,"Country":"USA" </v>
      </c>
      <c r="R288" s="16" t="str">
        <f t="shared" si="89"/>
        <v xml:space="preserve">,"IsPostageStamp":true </v>
      </c>
      <c r="S288" s="16" t="str">
        <f t="shared" si="90"/>
        <v xml:space="preserve">,"ScottNumber":"2141a" </v>
      </c>
      <c r="T288" s="16" t="str">
        <f t="shared" si="91"/>
        <v xml:space="preserve">,"AlternateId":"" </v>
      </c>
      <c r="U288" s="16" t="str">
        <f t="shared" si="92"/>
        <v>,"IssueYearStart":1985</v>
      </c>
      <c r="V288" s="16" t="str">
        <f t="shared" si="93"/>
        <v>,"IssueYearEnd":0</v>
      </c>
      <c r="W288" s="16" t="str">
        <f t="shared" si="94"/>
        <v xml:space="preserve">,"FirstDayOfIssue":" " </v>
      </c>
      <c r="X288" s="16" t="str">
        <f t="shared" si="85"/>
        <v xml:space="preserve">,"Perforation":"" </v>
      </c>
      <c r="Y288" s="16" t="str">
        <f t="shared" si="95"/>
        <v xml:space="preserve">,"IsWatermarked":false </v>
      </c>
      <c r="Z288" s="16" t="str">
        <f t="shared" si="96"/>
        <v xml:space="preserve">,"CatalogImageCode":"" </v>
      </c>
      <c r="AA288" s="16" t="str">
        <f t="shared" si="97"/>
        <v xml:space="preserve">,"Color":"" </v>
      </c>
      <c r="AB288" s="16" t="str">
        <f t="shared" si="98"/>
        <v xml:space="preserve">,"Denomination":"22" </v>
      </c>
      <c r="AD288" s="16" t="str">
        <f t="shared" si="99"/>
        <v/>
      </c>
      <c r="AE288" s="16" t="str">
        <f t="shared" si="100"/>
        <v>{"CollectableType":"HomeCollector.Models.StampBase, HomeCollector, Version=1.0.0.0, Culture=neutral, PublicKeyToken=null"</v>
      </c>
      <c r="AF288" s="16" t="str">
        <f t="shared" si="101"/>
        <v xml:space="preserve">,"ItemDetails":"block 4" </v>
      </c>
      <c r="AG288" s="16" t="str">
        <f t="shared" si="102"/>
        <v xml:space="preserve">,"IsFavorite":false </v>
      </c>
      <c r="AH288" s="16" t="str">
        <f t="shared" si="103"/>
        <v xml:space="preserve">,"EstimatedValue":0 </v>
      </c>
      <c r="AI288" s="16" t="str">
        <f t="shared" si="104"/>
        <v xml:space="preserve">,"IsMintCondition":false </v>
      </c>
      <c r="AJ288" s="16" t="str">
        <f t="shared" si="105"/>
        <v xml:space="preserve">,"Condition":"UNDEFINED" </v>
      </c>
      <c r="AK288" s="16" t="str">
        <f xml:space="preserve"> IF($D288+$E288&gt;0,  CONCATENATE($AD288,$AE288,$AF288,$AG288,$AH288,$AI288,$AJ288) &amp; "} ]}","}")</f>
        <v>}</v>
      </c>
      <c r="AL288" s="16" t="str">
        <f t="shared" si="106"/>
        <v>,{"CollectableType":"HomeCollector.Models.StampBase, HomeCollector, Version=1.0.0.0, Culture=neutral, PublicKeyToken=null","DisplayName":"Duck Decoys" ,"Description":"block 4" ,"Country":"USA" ,"IsPostageStamp":true ,"ScottNumber":"2141a" ,"AlternateId":"" ,"IssueYearStart":1985,"IssueYearEnd":0,"FirstDayOfIssue":" " ,"Perforation":"" ,"IsWatermarked":false ,"CatalogImageCode":"" ,"Color":"" ,"Denomination":"22" }</v>
      </c>
    </row>
    <row r="289" spans="1:38" x14ac:dyDescent="0.25">
      <c r="A289" s="34" t="s">
        <v>445</v>
      </c>
      <c r="B289" s="29" t="s">
        <v>157</v>
      </c>
      <c r="C289" s="19"/>
      <c r="D289" s="31"/>
      <c r="E289" s="32">
        <v>2</v>
      </c>
      <c r="F289" s="42"/>
      <c r="G289" s="38"/>
      <c r="H289" s="19" t="s">
        <v>69</v>
      </c>
      <c r="I289" s="29">
        <v>1895</v>
      </c>
      <c r="J289" s="29">
        <v>1985</v>
      </c>
      <c r="K289" s="33"/>
      <c r="L289" s="34">
        <v>0.4</v>
      </c>
      <c r="M289" s="29">
        <v>0.15</v>
      </c>
      <c r="N289" s="28" t="str">
        <f t="shared" si="107"/>
        <v>,{"CollectableType":"HomeCollector.Models.StampBase, HomeCollector, Version=1.0.0.0, Culture=neutral, PublicKeyToken=null"</v>
      </c>
      <c r="O289" s="16" t="str">
        <f t="shared" si="86"/>
        <v xml:space="preserve">,"DisplayName":"Winter Olympics" </v>
      </c>
      <c r="P289" s="16" t="str">
        <f t="shared" si="87"/>
        <v xml:space="preserve">,"Description":"" </v>
      </c>
      <c r="Q289" s="16" t="str">
        <f t="shared" si="88"/>
        <v xml:space="preserve">,"Country":"USA" </v>
      </c>
      <c r="R289" s="16" t="str">
        <f t="shared" si="89"/>
        <v xml:space="preserve">,"IsPostageStamp":true </v>
      </c>
      <c r="S289" s="16" t="str">
        <f t="shared" si="90"/>
        <v xml:space="preserve">,"ScottNumber":"2142" </v>
      </c>
      <c r="T289" s="16" t="str">
        <f t="shared" si="91"/>
        <v xml:space="preserve">,"AlternateId":"" </v>
      </c>
      <c r="U289" s="16" t="str">
        <f t="shared" si="92"/>
        <v>,"IssueYearStart":1985</v>
      </c>
      <c r="V289" s="16" t="str">
        <f t="shared" si="93"/>
        <v>,"IssueYearEnd":0</v>
      </c>
      <c r="W289" s="16" t="str">
        <f t="shared" si="94"/>
        <v xml:space="preserve">,"FirstDayOfIssue":" " </v>
      </c>
      <c r="X289" s="16" t="str">
        <f t="shared" si="85"/>
        <v xml:space="preserve">,"Perforation":"" </v>
      </c>
      <c r="Y289" s="16" t="str">
        <f t="shared" si="95"/>
        <v xml:space="preserve">,"IsWatermarked":false </v>
      </c>
      <c r="Z289" s="16" t="str">
        <f t="shared" si="96"/>
        <v xml:space="preserve">,"CatalogImageCode":"" </v>
      </c>
      <c r="AA289" s="16" t="str">
        <f t="shared" si="97"/>
        <v xml:space="preserve">,"Color":"" </v>
      </c>
      <c r="AB289" s="16" t="str">
        <f t="shared" si="98"/>
        <v xml:space="preserve">,"Denomination":"22" </v>
      </c>
      <c r="AD289" s="16" t="str">
        <f t="shared" si="99"/>
        <v>,"ItemInstances":[</v>
      </c>
      <c r="AE289" s="16" t="str">
        <f t="shared" si="100"/>
        <v>{"CollectableType":"HomeCollector.Models.StampBase, HomeCollector, Version=1.0.0.0, Culture=neutral, PublicKeyToken=null"</v>
      </c>
      <c r="AF289" s="16" t="str">
        <f t="shared" si="101"/>
        <v xml:space="preserve">,"ItemDetails":"" </v>
      </c>
      <c r="AG289" s="16" t="str">
        <f t="shared" si="102"/>
        <v xml:space="preserve">,"IsFavorite":false </v>
      </c>
      <c r="AH289" s="16" t="str">
        <f t="shared" si="103"/>
        <v xml:space="preserve">,"EstimatedValue":0 </v>
      </c>
      <c r="AI289" s="16" t="str">
        <f t="shared" si="104"/>
        <v xml:space="preserve">,"IsMintCondition":false </v>
      </c>
      <c r="AJ289" s="16" t="str">
        <f t="shared" si="105"/>
        <v xml:space="preserve">,"Condition":"UNDEFINED" </v>
      </c>
      <c r="AK289" s="16" t="str">
        <f xml:space="preserve"> IF($D289+$E289&gt;0,  CONCATENATE($AD289,$AE289,$AF289,$AG289,$AH289,$AI289,$AJ289)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89" s="16" t="str">
        <f t="shared" si="106"/>
        <v>,{"CollectableType":"HomeCollector.Models.StampBase, HomeCollector, Version=1.0.0.0, Culture=neutral, PublicKeyToken=null","DisplayName":"Winter Olympics" ,"Description":"" ,"Country":"USA" ,"IsPostageStamp":true ,"ScottNumber":"2142"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0" spans="1:38" x14ac:dyDescent="0.25">
      <c r="A290" s="34" t="s">
        <v>446</v>
      </c>
      <c r="B290" s="29" t="s">
        <v>157</v>
      </c>
      <c r="C290" s="19"/>
      <c r="D290" s="31"/>
      <c r="E290" s="32">
        <v>2</v>
      </c>
      <c r="F290" s="42"/>
      <c r="G290" s="38"/>
      <c r="H290" s="19" t="s">
        <v>89</v>
      </c>
      <c r="I290" s="29">
        <v>1895</v>
      </c>
      <c r="J290" s="29">
        <v>1985</v>
      </c>
      <c r="K290" s="33"/>
      <c r="L290" s="34">
        <v>0.4</v>
      </c>
      <c r="M290" s="29">
        <v>0.15</v>
      </c>
      <c r="N290" s="28" t="str">
        <f t="shared" si="107"/>
        <v>,{"CollectableType":"HomeCollector.Models.StampBase, HomeCollector, Version=1.0.0.0, Culture=neutral, PublicKeyToken=null"</v>
      </c>
      <c r="O290" s="16" t="str">
        <f t="shared" si="86"/>
        <v xml:space="preserve">,"DisplayName":"Love" </v>
      </c>
      <c r="P290" s="16" t="str">
        <f t="shared" si="87"/>
        <v xml:space="preserve">,"Description":"" </v>
      </c>
      <c r="Q290" s="16" t="str">
        <f t="shared" si="88"/>
        <v xml:space="preserve">,"Country":"USA" </v>
      </c>
      <c r="R290" s="16" t="str">
        <f t="shared" si="89"/>
        <v xml:space="preserve">,"IsPostageStamp":true </v>
      </c>
      <c r="S290" s="16" t="str">
        <f t="shared" si="90"/>
        <v xml:space="preserve">,"ScottNumber":"2143" </v>
      </c>
      <c r="T290" s="16" t="str">
        <f t="shared" si="91"/>
        <v xml:space="preserve">,"AlternateId":"" </v>
      </c>
      <c r="U290" s="16" t="str">
        <f t="shared" si="92"/>
        <v>,"IssueYearStart":1985</v>
      </c>
      <c r="V290" s="16" t="str">
        <f t="shared" si="93"/>
        <v>,"IssueYearEnd":0</v>
      </c>
      <c r="W290" s="16" t="str">
        <f t="shared" si="94"/>
        <v xml:space="preserve">,"FirstDayOfIssue":" " </v>
      </c>
      <c r="X290" s="16" t="str">
        <f t="shared" si="85"/>
        <v xml:space="preserve">,"Perforation":"" </v>
      </c>
      <c r="Y290" s="16" t="str">
        <f t="shared" si="95"/>
        <v xml:space="preserve">,"IsWatermarked":false </v>
      </c>
      <c r="Z290" s="16" t="str">
        <f t="shared" si="96"/>
        <v xml:space="preserve">,"CatalogImageCode":"" </v>
      </c>
      <c r="AA290" s="16" t="str">
        <f t="shared" si="97"/>
        <v xml:space="preserve">,"Color":"" </v>
      </c>
      <c r="AB290" s="16" t="str">
        <f t="shared" si="98"/>
        <v xml:space="preserve">,"Denomination":"22" </v>
      </c>
      <c r="AD290" s="16" t="str">
        <f t="shared" si="99"/>
        <v>,"ItemInstances":[</v>
      </c>
      <c r="AE290" s="16" t="str">
        <f t="shared" si="100"/>
        <v>{"CollectableType":"HomeCollector.Models.StampBase, HomeCollector, Version=1.0.0.0, Culture=neutral, PublicKeyToken=null"</v>
      </c>
      <c r="AF290" s="16" t="str">
        <f t="shared" si="101"/>
        <v xml:space="preserve">,"ItemDetails":"" </v>
      </c>
      <c r="AG290" s="16" t="str">
        <f t="shared" si="102"/>
        <v xml:space="preserve">,"IsFavorite":false </v>
      </c>
      <c r="AH290" s="16" t="str">
        <f t="shared" si="103"/>
        <v xml:space="preserve">,"EstimatedValue":0 </v>
      </c>
      <c r="AI290" s="16" t="str">
        <f t="shared" si="104"/>
        <v xml:space="preserve">,"IsMintCondition":false </v>
      </c>
      <c r="AJ290" s="16" t="str">
        <f t="shared" si="105"/>
        <v xml:space="preserve">,"Condition":"UNDEFINED" </v>
      </c>
      <c r="AK290" s="16" t="str">
        <f xml:space="preserve"> IF($D290+$E290&gt;0,  CONCATENATE($AD290,$AE290,$AF290,$AG290,$AH290,$AI290,$AJ290)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0" s="16" t="str">
        <f t="shared" si="106"/>
        <v>,{"CollectableType":"HomeCollector.Models.StampBase, HomeCollector, Version=1.0.0.0, Culture=neutral, PublicKeyToken=null","DisplayName":"Love" ,"Description":"" ,"Country":"USA" ,"IsPostageStamp":true ,"ScottNumber":"2143"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1" spans="1:38" x14ac:dyDescent="0.25">
      <c r="A291" s="34" t="s">
        <v>447</v>
      </c>
      <c r="B291" s="29" t="s">
        <v>157</v>
      </c>
      <c r="C291" s="19"/>
      <c r="D291" s="31"/>
      <c r="E291" s="32">
        <v>2</v>
      </c>
      <c r="F291" s="42"/>
      <c r="G291" s="38"/>
      <c r="H291" s="19" t="s">
        <v>1103</v>
      </c>
      <c r="I291" s="29">
        <v>1895</v>
      </c>
      <c r="J291" s="29">
        <v>1985</v>
      </c>
      <c r="K291" s="33"/>
      <c r="L291" s="34">
        <v>0.4</v>
      </c>
      <c r="M291" s="29">
        <v>0.15</v>
      </c>
      <c r="N291" s="28" t="str">
        <f t="shared" si="107"/>
        <v>,{"CollectableType":"HomeCollector.Models.StampBase, HomeCollector, Version=1.0.0.0, Culture=neutral, PublicKeyToken=null"</v>
      </c>
      <c r="O291" s="16" t="str">
        <f t="shared" si="86"/>
        <v xml:space="preserve">,"DisplayName":"Rural Electr" </v>
      </c>
      <c r="P291" s="16" t="str">
        <f t="shared" si="87"/>
        <v xml:space="preserve">,"Description":"" </v>
      </c>
      <c r="Q291" s="16" t="str">
        <f t="shared" si="88"/>
        <v xml:space="preserve">,"Country":"USA" </v>
      </c>
      <c r="R291" s="16" t="str">
        <f t="shared" si="89"/>
        <v xml:space="preserve">,"IsPostageStamp":true </v>
      </c>
      <c r="S291" s="16" t="str">
        <f t="shared" si="90"/>
        <v xml:space="preserve">,"ScottNumber":"2144" </v>
      </c>
      <c r="T291" s="16" t="str">
        <f t="shared" si="91"/>
        <v xml:space="preserve">,"AlternateId":"" </v>
      </c>
      <c r="U291" s="16" t="str">
        <f t="shared" si="92"/>
        <v>,"IssueYearStart":1985</v>
      </c>
      <c r="V291" s="16" t="str">
        <f t="shared" si="93"/>
        <v>,"IssueYearEnd":0</v>
      </c>
      <c r="W291" s="16" t="str">
        <f t="shared" si="94"/>
        <v xml:space="preserve">,"FirstDayOfIssue":" " </v>
      </c>
      <c r="X291" s="16" t="str">
        <f t="shared" si="85"/>
        <v xml:space="preserve">,"Perforation":"" </v>
      </c>
      <c r="Y291" s="16" t="str">
        <f t="shared" si="95"/>
        <v xml:space="preserve">,"IsWatermarked":false </v>
      </c>
      <c r="Z291" s="16" t="str">
        <f t="shared" si="96"/>
        <v xml:space="preserve">,"CatalogImageCode":"" </v>
      </c>
      <c r="AA291" s="16" t="str">
        <f t="shared" si="97"/>
        <v xml:space="preserve">,"Color":"" </v>
      </c>
      <c r="AB291" s="16" t="str">
        <f t="shared" si="98"/>
        <v xml:space="preserve">,"Denomination":"22" </v>
      </c>
      <c r="AD291" s="16" t="str">
        <f t="shared" si="99"/>
        <v>,"ItemInstances":[</v>
      </c>
      <c r="AE291" s="16" t="str">
        <f t="shared" si="100"/>
        <v>{"CollectableType":"HomeCollector.Models.StampBase, HomeCollector, Version=1.0.0.0, Culture=neutral, PublicKeyToken=null"</v>
      </c>
      <c r="AF291" s="16" t="str">
        <f t="shared" si="101"/>
        <v xml:space="preserve">,"ItemDetails":"" </v>
      </c>
      <c r="AG291" s="16" t="str">
        <f t="shared" si="102"/>
        <v xml:space="preserve">,"IsFavorite":false </v>
      </c>
      <c r="AH291" s="16" t="str">
        <f t="shared" si="103"/>
        <v xml:space="preserve">,"EstimatedValue":0 </v>
      </c>
      <c r="AI291" s="16" t="str">
        <f t="shared" si="104"/>
        <v xml:space="preserve">,"IsMintCondition":false </v>
      </c>
      <c r="AJ291" s="16" t="str">
        <f t="shared" si="105"/>
        <v xml:space="preserve">,"Condition":"UNDEFINED" </v>
      </c>
      <c r="AK291" s="16" t="str">
        <f xml:space="preserve"> IF($D291+$E291&gt;0,  CONCATENATE($AD291,$AE291,$AF291,$AG291,$AH291,$AI291,$AJ291)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1" s="16" t="str">
        <f t="shared" si="106"/>
        <v>,{"CollectableType":"HomeCollector.Models.StampBase, HomeCollector, Version=1.0.0.0, Culture=neutral, PublicKeyToken=null","DisplayName":"Rural Electr" ,"Description":"" ,"Country":"USA" ,"IsPostageStamp":true ,"ScottNumber":"2144"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2" spans="1:38" x14ac:dyDescent="0.25">
      <c r="A292" s="34" t="s">
        <v>448</v>
      </c>
      <c r="B292" s="29" t="s">
        <v>157</v>
      </c>
      <c r="C292" s="19"/>
      <c r="D292" s="31"/>
      <c r="E292" s="32">
        <v>3</v>
      </c>
      <c r="F292" s="42"/>
      <c r="G292" s="38"/>
      <c r="H292" s="19" t="s">
        <v>1104</v>
      </c>
      <c r="I292" s="29">
        <v>1895</v>
      </c>
      <c r="J292" s="29">
        <v>1985</v>
      </c>
      <c r="K292" s="33"/>
      <c r="L292" s="34">
        <v>0.4</v>
      </c>
      <c r="M292" s="29">
        <v>0.15</v>
      </c>
      <c r="N292" s="28" t="str">
        <f t="shared" si="107"/>
        <v>,{"CollectableType":"HomeCollector.Models.StampBase, HomeCollector, Version=1.0.0.0, Culture=neutral, PublicKeyToken=null"</v>
      </c>
      <c r="O292" s="16" t="str">
        <f t="shared" si="86"/>
        <v xml:space="preserve">,"DisplayName":"Ameripex" </v>
      </c>
      <c r="P292" s="16" t="str">
        <f t="shared" si="87"/>
        <v xml:space="preserve">,"Description":"" </v>
      </c>
      <c r="Q292" s="16" t="str">
        <f t="shared" si="88"/>
        <v xml:space="preserve">,"Country":"USA" </v>
      </c>
      <c r="R292" s="16" t="str">
        <f t="shared" si="89"/>
        <v xml:space="preserve">,"IsPostageStamp":true </v>
      </c>
      <c r="S292" s="16" t="str">
        <f t="shared" si="90"/>
        <v xml:space="preserve">,"ScottNumber":"2145" </v>
      </c>
      <c r="T292" s="16" t="str">
        <f t="shared" si="91"/>
        <v xml:space="preserve">,"AlternateId":"" </v>
      </c>
      <c r="U292" s="16" t="str">
        <f t="shared" si="92"/>
        <v>,"IssueYearStart":1985</v>
      </c>
      <c r="V292" s="16" t="str">
        <f t="shared" si="93"/>
        <v>,"IssueYearEnd":0</v>
      </c>
      <c r="W292" s="16" t="str">
        <f t="shared" si="94"/>
        <v xml:space="preserve">,"FirstDayOfIssue":" " </v>
      </c>
      <c r="X292" s="16" t="str">
        <f t="shared" si="85"/>
        <v xml:space="preserve">,"Perforation":"" </v>
      </c>
      <c r="Y292" s="16" t="str">
        <f t="shared" si="95"/>
        <v xml:space="preserve">,"IsWatermarked":false </v>
      </c>
      <c r="Z292" s="16" t="str">
        <f t="shared" si="96"/>
        <v xml:space="preserve">,"CatalogImageCode":"" </v>
      </c>
      <c r="AA292" s="16" t="str">
        <f t="shared" si="97"/>
        <v xml:space="preserve">,"Color":"" </v>
      </c>
      <c r="AB292" s="16" t="str">
        <f t="shared" si="98"/>
        <v xml:space="preserve">,"Denomination":"22" </v>
      </c>
      <c r="AD292" s="16" t="str">
        <f t="shared" si="99"/>
        <v>,"ItemInstances":[</v>
      </c>
      <c r="AE292" s="16" t="str">
        <f t="shared" si="100"/>
        <v>{"CollectableType":"HomeCollector.Models.StampBase, HomeCollector, Version=1.0.0.0, Culture=neutral, PublicKeyToken=null"</v>
      </c>
      <c r="AF292" s="16" t="str">
        <f t="shared" si="101"/>
        <v xml:space="preserve">,"ItemDetails":"" </v>
      </c>
      <c r="AG292" s="16" t="str">
        <f t="shared" si="102"/>
        <v xml:space="preserve">,"IsFavorite":false </v>
      </c>
      <c r="AH292" s="16" t="str">
        <f t="shared" si="103"/>
        <v xml:space="preserve">,"EstimatedValue":0 </v>
      </c>
      <c r="AI292" s="16" t="str">
        <f t="shared" si="104"/>
        <v xml:space="preserve">,"IsMintCondition":false </v>
      </c>
      <c r="AJ292" s="16" t="str">
        <f t="shared" si="105"/>
        <v xml:space="preserve">,"Condition":"UNDEFINED" </v>
      </c>
      <c r="AK292" s="16" t="str">
        <f xml:space="preserve"> IF($D292+$E292&gt;0,  CONCATENATE($AD292,$AE292,$AF292,$AG292,$AH292,$AI292,$AJ292)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2" s="16" t="str">
        <f t="shared" si="106"/>
        <v>,{"CollectableType":"HomeCollector.Models.StampBase, HomeCollector, Version=1.0.0.0, Culture=neutral, PublicKeyToken=null","DisplayName":"Ameripex" ,"Description":"" ,"Country":"USA" ,"IsPostageStamp":true ,"ScottNumber":"2145"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3" spans="1:38" x14ac:dyDescent="0.25">
      <c r="A293" s="34" t="s">
        <v>449</v>
      </c>
      <c r="B293" s="29" t="s">
        <v>157</v>
      </c>
      <c r="C293" s="19"/>
      <c r="D293" s="31"/>
      <c r="E293" s="32">
        <v>2</v>
      </c>
      <c r="F293" s="42"/>
      <c r="G293" s="38"/>
      <c r="H293" s="19" t="s">
        <v>56</v>
      </c>
      <c r="I293" s="29">
        <v>1895</v>
      </c>
      <c r="J293" s="29">
        <v>1985</v>
      </c>
      <c r="K293" s="33"/>
      <c r="L293" s="34">
        <v>0.4</v>
      </c>
      <c r="M293" s="29">
        <v>0.15</v>
      </c>
      <c r="N293" s="28" t="str">
        <f t="shared" si="107"/>
        <v>,{"CollectableType":"HomeCollector.Models.StampBase, HomeCollector, Version=1.0.0.0, Culture=neutral, PublicKeyToken=null"</v>
      </c>
      <c r="O293" s="16" t="str">
        <f t="shared" si="86"/>
        <v xml:space="preserve">,"DisplayName":"Adams" </v>
      </c>
      <c r="P293" s="16" t="str">
        <f t="shared" si="87"/>
        <v xml:space="preserve">,"Description":"" </v>
      </c>
      <c r="Q293" s="16" t="str">
        <f t="shared" si="88"/>
        <v xml:space="preserve">,"Country":"USA" </v>
      </c>
      <c r="R293" s="16" t="str">
        <f t="shared" si="89"/>
        <v xml:space="preserve">,"IsPostageStamp":true </v>
      </c>
      <c r="S293" s="16" t="str">
        <f t="shared" si="90"/>
        <v xml:space="preserve">,"ScottNumber":"2146" </v>
      </c>
      <c r="T293" s="16" t="str">
        <f t="shared" si="91"/>
        <v xml:space="preserve">,"AlternateId":"" </v>
      </c>
      <c r="U293" s="16" t="str">
        <f t="shared" si="92"/>
        <v>,"IssueYearStart":1985</v>
      </c>
      <c r="V293" s="16" t="str">
        <f t="shared" si="93"/>
        <v>,"IssueYearEnd":0</v>
      </c>
      <c r="W293" s="16" t="str">
        <f t="shared" si="94"/>
        <v xml:space="preserve">,"FirstDayOfIssue":" " </v>
      </c>
      <c r="X293" s="16" t="str">
        <f t="shared" si="85"/>
        <v xml:space="preserve">,"Perforation":"" </v>
      </c>
      <c r="Y293" s="16" t="str">
        <f t="shared" si="95"/>
        <v xml:space="preserve">,"IsWatermarked":false </v>
      </c>
      <c r="Z293" s="16" t="str">
        <f t="shared" si="96"/>
        <v xml:space="preserve">,"CatalogImageCode":"" </v>
      </c>
      <c r="AA293" s="16" t="str">
        <f t="shared" si="97"/>
        <v xml:space="preserve">,"Color":"" </v>
      </c>
      <c r="AB293" s="16" t="str">
        <f t="shared" si="98"/>
        <v xml:space="preserve">,"Denomination":"22" </v>
      </c>
      <c r="AD293" s="16" t="str">
        <f t="shared" si="99"/>
        <v>,"ItemInstances":[</v>
      </c>
      <c r="AE293" s="16" t="str">
        <f t="shared" si="100"/>
        <v>{"CollectableType":"HomeCollector.Models.StampBase, HomeCollector, Version=1.0.0.0, Culture=neutral, PublicKeyToken=null"</v>
      </c>
      <c r="AF293" s="16" t="str">
        <f t="shared" si="101"/>
        <v xml:space="preserve">,"ItemDetails":"" </v>
      </c>
      <c r="AG293" s="16" t="str">
        <f t="shared" si="102"/>
        <v xml:space="preserve">,"IsFavorite":false </v>
      </c>
      <c r="AH293" s="16" t="str">
        <f t="shared" si="103"/>
        <v xml:space="preserve">,"EstimatedValue":0 </v>
      </c>
      <c r="AI293" s="16" t="str">
        <f t="shared" si="104"/>
        <v xml:space="preserve">,"IsMintCondition":false </v>
      </c>
      <c r="AJ293" s="16" t="str">
        <f t="shared" si="105"/>
        <v xml:space="preserve">,"Condition":"UNDEFINED" </v>
      </c>
      <c r="AK293" s="16" t="str">
        <f xml:space="preserve"> IF($D293+$E293&gt;0,  CONCATENATE($AD293,$AE293,$AF293,$AG293,$AH293,$AI293,$AJ293)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3" s="16" t="str">
        <f t="shared" si="106"/>
        <v>,{"CollectableType":"HomeCollector.Models.StampBase, HomeCollector, Version=1.0.0.0, Culture=neutral, PublicKeyToken=null","DisplayName":"Adams" ,"Description":"" ,"Country":"USA" ,"IsPostageStamp":true ,"ScottNumber":"2146"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4" spans="1:38" x14ac:dyDescent="0.25">
      <c r="A294" s="34" t="s">
        <v>450</v>
      </c>
      <c r="B294" s="19" t="s">
        <v>157</v>
      </c>
      <c r="C294" s="19"/>
      <c r="D294" s="31"/>
      <c r="E294" s="32">
        <v>2</v>
      </c>
      <c r="F294" s="42"/>
      <c r="G294" s="38"/>
      <c r="H294" s="19" t="s">
        <v>1105</v>
      </c>
      <c r="I294" s="29">
        <v>1895</v>
      </c>
      <c r="J294" s="29">
        <v>1985</v>
      </c>
      <c r="K294" s="33"/>
      <c r="L294" s="34">
        <v>0.4</v>
      </c>
      <c r="M294" s="29">
        <v>0.15</v>
      </c>
      <c r="N294" s="28" t="str">
        <f t="shared" si="107"/>
        <v>,{"CollectableType":"HomeCollector.Models.StampBase, HomeCollector, Version=1.0.0.0, Culture=neutral, PublicKeyToken=null"</v>
      </c>
      <c r="O294" s="16" t="str">
        <f t="shared" si="86"/>
        <v xml:space="preserve">,"DisplayName":"Bartholdi" </v>
      </c>
      <c r="P294" s="16" t="str">
        <f t="shared" si="87"/>
        <v xml:space="preserve">,"Description":"" </v>
      </c>
      <c r="Q294" s="16" t="str">
        <f t="shared" si="88"/>
        <v xml:space="preserve">,"Country":"USA" </v>
      </c>
      <c r="R294" s="16" t="str">
        <f t="shared" si="89"/>
        <v xml:space="preserve">,"IsPostageStamp":true </v>
      </c>
      <c r="S294" s="16" t="str">
        <f t="shared" si="90"/>
        <v xml:space="preserve">,"ScottNumber":"2147" </v>
      </c>
      <c r="T294" s="16" t="str">
        <f t="shared" si="91"/>
        <v xml:space="preserve">,"AlternateId":"" </v>
      </c>
      <c r="U294" s="16" t="str">
        <f t="shared" si="92"/>
        <v>,"IssueYearStart":1985</v>
      </c>
      <c r="V294" s="16" t="str">
        <f t="shared" si="93"/>
        <v>,"IssueYearEnd":0</v>
      </c>
      <c r="W294" s="16" t="str">
        <f t="shared" si="94"/>
        <v xml:space="preserve">,"FirstDayOfIssue":" " </v>
      </c>
      <c r="X294" s="16" t="str">
        <f t="shared" si="85"/>
        <v xml:space="preserve">,"Perforation":"" </v>
      </c>
      <c r="Y294" s="16" t="str">
        <f t="shared" si="95"/>
        <v xml:space="preserve">,"IsWatermarked":false </v>
      </c>
      <c r="Z294" s="16" t="str">
        <f t="shared" si="96"/>
        <v xml:space="preserve">,"CatalogImageCode":"" </v>
      </c>
      <c r="AA294" s="16" t="str">
        <f t="shared" si="97"/>
        <v xml:space="preserve">,"Color":"" </v>
      </c>
      <c r="AB294" s="16" t="str">
        <f t="shared" si="98"/>
        <v xml:space="preserve">,"Denomination":"22" </v>
      </c>
      <c r="AD294" s="16" t="str">
        <f t="shared" si="99"/>
        <v>,"ItemInstances":[</v>
      </c>
      <c r="AE294" s="16" t="str">
        <f t="shared" si="100"/>
        <v>{"CollectableType":"HomeCollector.Models.StampBase, HomeCollector, Version=1.0.0.0, Culture=neutral, PublicKeyToken=null"</v>
      </c>
      <c r="AF294" s="16" t="str">
        <f t="shared" si="101"/>
        <v xml:space="preserve">,"ItemDetails":"" </v>
      </c>
      <c r="AG294" s="16" t="str">
        <f t="shared" si="102"/>
        <v xml:space="preserve">,"IsFavorite":false </v>
      </c>
      <c r="AH294" s="16" t="str">
        <f t="shared" si="103"/>
        <v xml:space="preserve">,"EstimatedValue":0 </v>
      </c>
      <c r="AI294" s="16" t="str">
        <f t="shared" si="104"/>
        <v xml:space="preserve">,"IsMintCondition":false </v>
      </c>
      <c r="AJ294" s="16" t="str">
        <f t="shared" si="105"/>
        <v xml:space="preserve">,"Condition":"UNDEFINED" </v>
      </c>
      <c r="AK294" s="16" t="str">
        <f xml:space="preserve"> IF($D294+$E294&gt;0,  CONCATENATE($AD294,$AE294,$AF294,$AG294,$AH294,$AI294,$AJ294)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4" s="16" t="str">
        <f t="shared" si="106"/>
        <v>,{"CollectableType":"HomeCollector.Models.StampBase, HomeCollector, Version=1.0.0.0, Culture=neutral, PublicKeyToken=null","DisplayName":"Bartholdi" ,"Description":"" ,"Country":"USA" ,"IsPostageStamp":true ,"ScottNumber":"2147"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5" spans="1:38" x14ac:dyDescent="0.25">
      <c r="A295" s="17" t="s">
        <v>451</v>
      </c>
      <c r="B295" s="19" t="s">
        <v>155</v>
      </c>
      <c r="C295" s="19"/>
      <c r="D295" s="31"/>
      <c r="E295" s="32">
        <v>3</v>
      </c>
      <c r="F295" s="42" t="s">
        <v>41</v>
      </c>
      <c r="G295" s="38"/>
      <c r="H295" s="19" t="s">
        <v>13</v>
      </c>
      <c r="I295" s="29">
        <v>1895</v>
      </c>
      <c r="J295" s="29">
        <v>1985</v>
      </c>
      <c r="K295" s="33"/>
      <c r="L295" s="34">
        <v>0.32</v>
      </c>
      <c r="M295" s="29">
        <v>0.15</v>
      </c>
      <c r="N295" s="28" t="str">
        <f t="shared" si="107"/>
        <v>,{"CollectableType":"HomeCollector.Models.StampBase, HomeCollector, Version=1.0.0.0, Culture=neutral, PublicKeyToken=null"</v>
      </c>
      <c r="O295" s="16" t="str">
        <f t="shared" si="86"/>
        <v xml:space="preserve">,"DisplayName":"Washington" </v>
      </c>
      <c r="P295" s="16" t="str">
        <f t="shared" si="87"/>
        <v xml:space="preserve">,"Description":"" </v>
      </c>
      <c r="Q295" s="16" t="str">
        <f t="shared" si="88"/>
        <v xml:space="preserve">,"Country":"USA" </v>
      </c>
      <c r="R295" s="16" t="str">
        <f t="shared" si="89"/>
        <v xml:space="preserve">,"IsPostageStamp":true </v>
      </c>
      <c r="S295" s="16" t="str">
        <f t="shared" si="90"/>
        <v xml:space="preserve">,"ScottNumber":"2149" </v>
      </c>
      <c r="T295" s="16" t="str">
        <f t="shared" si="91"/>
        <v xml:space="preserve">,"AlternateId":"" </v>
      </c>
      <c r="U295" s="16" t="str">
        <f t="shared" si="92"/>
        <v>,"IssueYearStart":1985</v>
      </c>
      <c r="V295" s="16" t="str">
        <f t="shared" si="93"/>
        <v>,"IssueYearEnd":0</v>
      </c>
      <c r="W295" s="16" t="str">
        <f t="shared" si="94"/>
        <v xml:space="preserve">,"FirstDayOfIssue":" " </v>
      </c>
      <c r="X295" s="16" t="str">
        <f t="shared" si="85"/>
        <v xml:space="preserve">,"Perforation":"v10" </v>
      </c>
      <c r="Y295" s="16" t="str">
        <f t="shared" si="95"/>
        <v xml:space="preserve">,"IsWatermarked":false </v>
      </c>
      <c r="Z295" s="16" t="str">
        <f t="shared" si="96"/>
        <v xml:space="preserve">,"CatalogImageCode":"" </v>
      </c>
      <c r="AA295" s="16" t="str">
        <f t="shared" si="97"/>
        <v xml:space="preserve">,"Color":"" </v>
      </c>
      <c r="AB295" s="16" t="str">
        <f t="shared" si="98"/>
        <v xml:space="preserve">,"Denomination":"18" </v>
      </c>
      <c r="AD295" s="16" t="str">
        <f t="shared" si="99"/>
        <v>,"ItemInstances":[</v>
      </c>
      <c r="AE295" s="16" t="str">
        <f t="shared" si="100"/>
        <v>{"CollectableType":"HomeCollector.Models.StampBase, HomeCollector, Version=1.0.0.0, Culture=neutral, PublicKeyToken=null"</v>
      </c>
      <c r="AF295" s="16" t="str">
        <f t="shared" si="101"/>
        <v xml:space="preserve">,"ItemDetails":"" </v>
      </c>
      <c r="AG295" s="16" t="str">
        <f t="shared" si="102"/>
        <v xml:space="preserve">,"IsFavorite":false </v>
      </c>
      <c r="AH295" s="16" t="str">
        <f t="shared" si="103"/>
        <v xml:space="preserve">,"EstimatedValue":0 </v>
      </c>
      <c r="AI295" s="16" t="str">
        <f t="shared" si="104"/>
        <v xml:space="preserve">,"IsMintCondition":false </v>
      </c>
      <c r="AJ295" s="16" t="str">
        <f t="shared" si="105"/>
        <v xml:space="preserve">,"Condition":"UNDEFINED" </v>
      </c>
      <c r="AK295" s="16" t="str">
        <f xml:space="preserve"> IF($D295+$E295&gt;0,  CONCATENATE($AD295,$AE295,$AF295,$AG295,$AH295,$AI295,$AJ295)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5" s="16" t="str">
        <f t="shared" si="106"/>
        <v>,{"CollectableType":"HomeCollector.Models.StampBase, HomeCollector, Version=1.0.0.0, Culture=neutral, PublicKeyToken=null","DisplayName":"Washington" ,"Description":"" ,"Country":"USA" ,"IsPostageStamp":true ,"ScottNumber":"2149" ,"AlternateId":"" ,"IssueYearStart":1985,"IssueYearEnd":0,"FirstDayOfIssue":" " ,"Perforation":"v10" ,"IsWatermarked":false ,"CatalogImageCode":"" ,"Color":"" ,"Denomination":"18"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6" spans="1:38" x14ac:dyDescent="0.25">
      <c r="A296" s="34" t="s">
        <v>452</v>
      </c>
      <c r="B296" s="19" t="s">
        <v>967</v>
      </c>
      <c r="C296" s="19"/>
      <c r="D296" s="31">
        <v>1</v>
      </c>
      <c r="E296" s="32"/>
      <c r="F296" s="42" t="s">
        <v>41</v>
      </c>
      <c r="G296" s="38"/>
      <c r="H296" s="19" t="s">
        <v>1106</v>
      </c>
      <c r="I296" s="29">
        <v>1895</v>
      </c>
      <c r="J296" s="29">
        <v>1985</v>
      </c>
      <c r="K296" s="33"/>
      <c r="L296" s="34">
        <v>0.4</v>
      </c>
      <c r="M296" s="29">
        <v>0.15</v>
      </c>
      <c r="N296" s="28" t="str">
        <f t="shared" si="107"/>
        <v>,{"CollectableType":"HomeCollector.Models.StampBase, HomeCollector, Version=1.0.0.0, Culture=neutral, PublicKeyToken=null"</v>
      </c>
      <c r="O296" s="16" t="str">
        <f t="shared" si="86"/>
        <v xml:space="preserve">,"DisplayName":"Sealed Envelopes" </v>
      </c>
      <c r="P296" s="16" t="str">
        <f t="shared" si="87"/>
        <v xml:space="preserve">,"Description":"" </v>
      </c>
      <c r="Q296" s="16" t="str">
        <f t="shared" si="88"/>
        <v xml:space="preserve">,"Country":"USA" </v>
      </c>
      <c r="R296" s="16" t="str">
        <f t="shared" si="89"/>
        <v xml:space="preserve">,"IsPostageStamp":true </v>
      </c>
      <c r="S296" s="16" t="str">
        <f t="shared" si="90"/>
        <v xml:space="preserve">,"ScottNumber":"2150" </v>
      </c>
      <c r="T296" s="16" t="str">
        <f t="shared" si="91"/>
        <v xml:space="preserve">,"AlternateId":"" </v>
      </c>
      <c r="U296" s="16" t="str">
        <f t="shared" si="92"/>
        <v>,"IssueYearStart":1985</v>
      </c>
      <c r="V296" s="16" t="str">
        <f t="shared" si="93"/>
        <v>,"IssueYearEnd":0</v>
      </c>
      <c r="W296" s="16" t="str">
        <f t="shared" si="94"/>
        <v xml:space="preserve">,"FirstDayOfIssue":" " </v>
      </c>
      <c r="X296" s="16" t="str">
        <f t="shared" si="85"/>
        <v xml:space="preserve">,"Perforation":"v10" </v>
      </c>
      <c r="Y296" s="16" t="str">
        <f t="shared" si="95"/>
        <v xml:space="preserve">,"IsWatermarked":false </v>
      </c>
      <c r="Z296" s="16" t="str">
        <f t="shared" si="96"/>
        <v xml:space="preserve">,"CatalogImageCode":"" </v>
      </c>
      <c r="AA296" s="16" t="str">
        <f t="shared" si="97"/>
        <v xml:space="preserve">,"Color":"" </v>
      </c>
      <c r="AB296" s="16" t="str">
        <f t="shared" si="98"/>
        <v xml:space="preserve">,"Denomination":"21.1" </v>
      </c>
      <c r="AD296" s="16" t="str">
        <f t="shared" si="99"/>
        <v>,"ItemInstances":[</v>
      </c>
      <c r="AE296" s="16" t="str">
        <f t="shared" si="100"/>
        <v>{"CollectableType":"HomeCollector.Models.StampBase, HomeCollector, Version=1.0.0.0, Culture=neutral, PublicKeyToken=null"</v>
      </c>
      <c r="AF296" s="16" t="str">
        <f t="shared" si="101"/>
        <v xml:space="preserve">,"ItemDetails":"" </v>
      </c>
      <c r="AG296" s="16" t="str">
        <f t="shared" si="102"/>
        <v xml:space="preserve">,"IsFavorite":false </v>
      </c>
      <c r="AH296" s="16" t="str">
        <f t="shared" si="103"/>
        <v xml:space="preserve">,"EstimatedValue":0 </v>
      </c>
      <c r="AI296" s="16" t="str">
        <f t="shared" si="104"/>
        <v xml:space="preserve">,"IsMintCondition":true </v>
      </c>
      <c r="AJ296" s="16" t="str">
        <f t="shared" si="105"/>
        <v xml:space="preserve">,"Condition":"UNDEFINED" </v>
      </c>
      <c r="AK296" s="16" t="str">
        <f xml:space="preserve"> IF($D296+$E296&gt;0,  CONCATENATE($AD296,$AE296,$AF296,$AG296,$AH296,$AI296,$AJ296)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296" s="16" t="str">
        <f t="shared" si="106"/>
        <v>,{"CollectableType":"HomeCollector.Models.StampBase, HomeCollector, Version=1.0.0.0, Culture=neutral, PublicKeyToken=null","DisplayName":"Sealed Envelopes" ,"Description":"" ,"Country":"USA" ,"IsPostageStamp":true ,"ScottNumber":"2150" ,"AlternateId":"" ,"IssueYearStart":1985,"IssueYearEnd":0,"FirstDayOfIssue":" " ,"Perforation":"v10" ,"IsWatermarked":false ,"CatalogImageCode":"" ,"Color":"" ,"Denomination":"21.1"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297" spans="1:38" x14ac:dyDescent="0.25">
      <c r="A297" s="34" t="s">
        <v>453</v>
      </c>
      <c r="B297" s="19" t="s">
        <v>157</v>
      </c>
      <c r="C297" s="19"/>
      <c r="D297" s="31"/>
      <c r="E297" s="32">
        <v>2</v>
      </c>
      <c r="F297" s="42"/>
      <c r="G297" s="38"/>
      <c r="H297" s="19" t="s">
        <v>1107</v>
      </c>
      <c r="I297" s="29">
        <v>1895</v>
      </c>
      <c r="J297" s="29">
        <v>1985</v>
      </c>
      <c r="K297" s="33"/>
      <c r="L297" s="34">
        <v>0.4</v>
      </c>
      <c r="M297" s="29">
        <v>0.15</v>
      </c>
      <c r="N297" s="28" t="str">
        <f t="shared" si="107"/>
        <v>,{"CollectableType":"HomeCollector.Models.StampBase, HomeCollector, Version=1.0.0.0, Culture=neutral, PublicKeyToken=null"</v>
      </c>
      <c r="O297" s="16" t="str">
        <f t="shared" si="86"/>
        <v xml:space="preserve">,"DisplayName":"Vets Korea" </v>
      </c>
      <c r="P297" s="16" t="str">
        <f t="shared" si="87"/>
        <v xml:space="preserve">,"Description":"" </v>
      </c>
      <c r="Q297" s="16" t="str">
        <f t="shared" si="88"/>
        <v xml:space="preserve">,"Country":"USA" </v>
      </c>
      <c r="R297" s="16" t="str">
        <f t="shared" si="89"/>
        <v xml:space="preserve">,"IsPostageStamp":true </v>
      </c>
      <c r="S297" s="16" t="str">
        <f t="shared" si="90"/>
        <v xml:space="preserve">,"ScottNumber":"2152" </v>
      </c>
      <c r="T297" s="16" t="str">
        <f t="shared" si="91"/>
        <v xml:space="preserve">,"AlternateId":"" </v>
      </c>
      <c r="U297" s="16" t="str">
        <f t="shared" si="92"/>
        <v>,"IssueYearStart":1985</v>
      </c>
      <c r="V297" s="16" t="str">
        <f t="shared" si="93"/>
        <v>,"IssueYearEnd":0</v>
      </c>
      <c r="W297" s="16" t="str">
        <f t="shared" si="94"/>
        <v xml:space="preserve">,"FirstDayOfIssue":" " </v>
      </c>
      <c r="X297" s="16" t="str">
        <f t="shared" si="85"/>
        <v xml:space="preserve">,"Perforation":"" </v>
      </c>
      <c r="Y297" s="16" t="str">
        <f t="shared" si="95"/>
        <v xml:space="preserve">,"IsWatermarked":false </v>
      </c>
      <c r="Z297" s="16" t="str">
        <f t="shared" si="96"/>
        <v xml:space="preserve">,"CatalogImageCode":"" </v>
      </c>
      <c r="AA297" s="16" t="str">
        <f t="shared" si="97"/>
        <v xml:space="preserve">,"Color":"" </v>
      </c>
      <c r="AB297" s="16" t="str">
        <f t="shared" si="98"/>
        <v xml:space="preserve">,"Denomination":"22" </v>
      </c>
      <c r="AD297" s="16" t="str">
        <f t="shared" si="99"/>
        <v>,"ItemInstances":[</v>
      </c>
      <c r="AE297" s="16" t="str">
        <f t="shared" si="100"/>
        <v>{"CollectableType":"HomeCollector.Models.StampBase, HomeCollector, Version=1.0.0.0, Culture=neutral, PublicKeyToken=null"</v>
      </c>
      <c r="AF297" s="16" t="str">
        <f t="shared" si="101"/>
        <v xml:space="preserve">,"ItemDetails":"" </v>
      </c>
      <c r="AG297" s="16" t="str">
        <f t="shared" si="102"/>
        <v xml:space="preserve">,"IsFavorite":false </v>
      </c>
      <c r="AH297" s="16" t="str">
        <f t="shared" si="103"/>
        <v xml:space="preserve">,"EstimatedValue":0 </v>
      </c>
      <c r="AI297" s="16" t="str">
        <f t="shared" si="104"/>
        <v xml:space="preserve">,"IsMintCondition":false </v>
      </c>
      <c r="AJ297" s="16" t="str">
        <f t="shared" si="105"/>
        <v xml:space="preserve">,"Condition":"UNDEFINED" </v>
      </c>
      <c r="AK297" s="16" t="str">
        <f xml:space="preserve"> IF($D297+$E297&gt;0,  CONCATENATE($AD297,$AE297,$AF297,$AG297,$AH297,$AI297,$AJ297)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7" s="16" t="str">
        <f t="shared" si="106"/>
        <v>,{"CollectableType":"HomeCollector.Models.StampBase, HomeCollector, Version=1.0.0.0, Culture=neutral, PublicKeyToken=null","DisplayName":"Vets Korea" ,"Description":"" ,"Country":"USA" ,"IsPostageStamp":true ,"ScottNumber":"2152"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8" spans="1:38" x14ac:dyDescent="0.25">
      <c r="A298" s="34" t="s">
        <v>454</v>
      </c>
      <c r="B298" s="29" t="s">
        <v>157</v>
      </c>
      <c r="C298" s="19"/>
      <c r="D298" s="31"/>
      <c r="E298" s="32">
        <v>2</v>
      </c>
      <c r="F298" s="42"/>
      <c r="G298" s="38"/>
      <c r="H298" s="19" t="s">
        <v>1108</v>
      </c>
      <c r="I298" s="29">
        <v>1898</v>
      </c>
      <c r="J298" s="29">
        <v>1985</v>
      </c>
      <c r="K298" s="33"/>
      <c r="L298" s="34">
        <v>0.4</v>
      </c>
      <c r="M298" s="29">
        <v>0.15</v>
      </c>
      <c r="N298" s="28" t="str">
        <f t="shared" si="107"/>
        <v>,{"CollectableType":"HomeCollector.Models.StampBase, HomeCollector, Version=1.0.0.0, Culture=neutral, PublicKeyToken=null"</v>
      </c>
      <c r="O298" s="16" t="str">
        <f t="shared" si="86"/>
        <v xml:space="preserve">,"DisplayName":"Social Security" </v>
      </c>
      <c r="P298" s="16" t="str">
        <f t="shared" si="87"/>
        <v xml:space="preserve">,"Description":"" </v>
      </c>
      <c r="Q298" s="16" t="str">
        <f t="shared" si="88"/>
        <v xml:space="preserve">,"Country":"USA" </v>
      </c>
      <c r="R298" s="16" t="str">
        <f t="shared" si="89"/>
        <v xml:space="preserve">,"IsPostageStamp":true </v>
      </c>
      <c r="S298" s="16" t="str">
        <f t="shared" si="90"/>
        <v xml:space="preserve">,"ScottNumber":"2153" </v>
      </c>
      <c r="T298" s="16" t="str">
        <f t="shared" si="91"/>
        <v xml:space="preserve">,"AlternateId":"" </v>
      </c>
      <c r="U298" s="16" t="str">
        <f t="shared" si="92"/>
        <v>,"IssueYearStart":1985</v>
      </c>
      <c r="V298" s="16" t="str">
        <f t="shared" si="93"/>
        <v>,"IssueYearEnd":0</v>
      </c>
      <c r="W298" s="16" t="str">
        <f t="shared" si="94"/>
        <v xml:space="preserve">,"FirstDayOfIssue":" " </v>
      </c>
      <c r="X298" s="16" t="str">
        <f t="shared" si="85"/>
        <v xml:space="preserve">,"Perforation":"" </v>
      </c>
      <c r="Y298" s="16" t="str">
        <f t="shared" si="95"/>
        <v xml:space="preserve">,"IsWatermarked":false </v>
      </c>
      <c r="Z298" s="16" t="str">
        <f t="shared" si="96"/>
        <v xml:space="preserve">,"CatalogImageCode":"" </v>
      </c>
      <c r="AA298" s="16" t="str">
        <f t="shared" si="97"/>
        <v xml:space="preserve">,"Color":"" </v>
      </c>
      <c r="AB298" s="16" t="str">
        <f t="shared" si="98"/>
        <v xml:space="preserve">,"Denomination":"22" </v>
      </c>
      <c r="AD298" s="16" t="str">
        <f t="shared" si="99"/>
        <v>,"ItemInstances":[</v>
      </c>
      <c r="AE298" s="16" t="str">
        <f t="shared" si="100"/>
        <v>{"CollectableType":"HomeCollector.Models.StampBase, HomeCollector, Version=1.0.0.0, Culture=neutral, PublicKeyToken=null"</v>
      </c>
      <c r="AF298" s="16" t="str">
        <f t="shared" si="101"/>
        <v xml:space="preserve">,"ItemDetails":"" </v>
      </c>
      <c r="AG298" s="16" t="str">
        <f t="shared" si="102"/>
        <v xml:space="preserve">,"IsFavorite":false </v>
      </c>
      <c r="AH298" s="16" t="str">
        <f t="shared" si="103"/>
        <v xml:space="preserve">,"EstimatedValue":0 </v>
      </c>
      <c r="AI298" s="16" t="str">
        <f t="shared" si="104"/>
        <v xml:space="preserve">,"IsMintCondition":false </v>
      </c>
      <c r="AJ298" s="16" t="str">
        <f t="shared" si="105"/>
        <v xml:space="preserve">,"Condition":"UNDEFINED" </v>
      </c>
      <c r="AK298" s="16" t="str">
        <f xml:space="preserve"> IF($D298+$E298&gt;0,  CONCATENATE($AD298,$AE298,$AF298,$AG298,$AH298,$AI298,$AJ298)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8" s="16" t="str">
        <f t="shared" si="106"/>
        <v>,{"CollectableType":"HomeCollector.Models.StampBase, HomeCollector, Version=1.0.0.0, Culture=neutral, PublicKeyToken=null","DisplayName":"Social Security" ,"Description":"" ,"Country":"USA" ,"IsPostageStamp":true ,"ScottNumber":"2153"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299" spans="1:38" x14ac:dyDescent="0.25">
      <c r="A299" s="17" t="s">
        <v>455</v>
      </c>
      <c r="B299" s="29" t="s">
        <v>157</v>
      </c>
      <c r="C299" s="19"/>
      <c r="D299" s="31"/>
      <c r="E299" s="32">
        <v>2</v>
      </c>
      <c r="F299" s="42"/>
      <c r="G299" s="38"/>
      <c r="H299" s="19" t="s">
        <v>1109</v>
      </c>
      <c r="I299" s="29">
        <v>1898</v>
      </c>
      <c r="J299" s="29">
        <v>1985</v>
      </c>
      <c r="K299" s="33"/>
      <c r="L299" s="34">
        <v>0.4</v>
      </c>
      <c r="M299" s="29">
        <v>0.15</v>
      </c>
      <c r="N299" s="28" t="str">
        <f t="shared" si="107"/>
        <v>,{"CollectableType":"HomeCollector.Models.StampBase, HomeCollector, Version=1.0.0.0, Culture=neutral, PublicKeyToken=null"</v>
      </c>
      <c r="O299" s="16" t="str">
        <f t="shared" si="86"/>
        <v xml:space="preserve">,"DisplayName":"Vets WW I" </v>
      </c>
      <c r="P299" s="16" t="str">
        <f t="shared" si="87"/>
        <v xml:space="preserve">,"Description":"" </v>
      </c>
      <c r="Q299" s="16" t="str">
        <f t="shared" si="88"/>
        <v xml:space="preserve">,"Country":"USA" </v>
      </c>
      <c r="R299" s="16" t="str">
        <f t="shared" si="89"/>
        <v xml:space="preserve">,"IsPostageStamp":true </v>
      </c>
      <c r="S299" s="16" t="str">
        <f t="shared" si="90"/>
        <v xml:space="preserve">,"ScottNumber":"2154" </v>
      </c>
      <c r="T299" s="16" t="str">
        <f t="shared" si="91"/>
        <v xml:space="preserve">,"AlternateId":"" </v>
      </c>
      <c r="U299" s="16" t="str">
        <f t="shared" si="92"/>
        <v>,"IssueYearStart":1985</v>
      </c>
      <c r="V299" s="16" t="str">
        <f t="shared" si="93"/>
        <v>,"IssueYearEnd":0</v>
      </c>
      <c r="W299" s="16" t="str">
        <f t="shared" si="94"/>
        <v xml:space="preserve">,"FirstDayOfIssue":" " </v>
      </c>
      <c r="X299" s="16" t="str">
        <f t="shared" si="85"/>
        <v xml:space="preserve">,"Perforation":"" </v>
      </c>
      <c r="Y299" s="16" t="str">
        <f t="shared" si="95"/>
        <v xml:space="preserve">,"IsWatermarked":false </v>
      </c>
      <c r="Z299" s="16" t="str">
        <f t="shared" si="96"/>
        <v xml:space="preserve">,"CatalogImageCode":"" </v>
      </c>
      <c r="AA299" s="16" t="str">
        <f t="shared" si="97"/>
        <v xml:space="preserve">,"Color":"" </v>
      </c>
      <c r="AB299" s="16" t="str">
        <f t="shared" si="98"/>
        <v xml:space="preserve">,"Denomination":"22" </v>
      </c>
      <c r="AD299" s="16" t="str">
        <f t="shared" si="99"/>
        <v>,"ItemInstances":[</v>
      </c>
      <c r="AE299" s="16" t="str">
        <f t="shared" si="100"/>
        <v>{"CollectableType":"HomeCollector.Models.StampBase, HomeCollector, Version=1.0.0.0, Culture=neutral, PublicKeyToken=null"</v>
      </c>
      <c r="AF299" s="16" t="str">
        <f t="shared" si="101"/>
        <v xml:space="preserve">,"ItemDetails":"" </v>
      </c>
      <c r="AG299" s="16" t="str">
        <f t="shared" si="102"/>
        <v xml:space="preserve">,"IsFavorite":false </v>
      </c>
      <c r="AH299" s="16" t="str">
        <f t="shared" si="103"/>
        <v xml:space="preserve">,"EstimatedValue":0 </v>
      </c>
      <c r="AI299" s="16" t="str">
        <f t="shared" si="104"/>
        <v xml:space="preserve">,"IsMintCondition":false </v>
      </c>
      <c r="AJ299" s="16" t="str">
        <f t="shared" si="105"/>
        <v xml:space="preserve">,"Condition":"UNDEFINED" </v>
      </c>
      <c r="AK299" s="16" t="str">
        <f xml:space="preserve"> IF($D299+$E299&gt;0,  CONCATENATE($AD299,$AE299,$AF299,$AG299,$AH299,$AI299,$AJ299)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299" s="16" t="str">
        <f t="shared" si="106"/>
        <v>,{"CollectableType":"HomeCollector.Models.StampBase, HomeCollector, Version=1.0.0.0, Culture=neutral, PublicKeyToken=null","DisplayName":"Vets WW I" ,"Description":"" ,"Country":"USA" ,"IsPostageStamp":true ,"ScottNumber":"2154"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0" spans="1:38" x14ac:dyDescent="0.25">
      <c r="A300" s="34" t="s">
        <v>456</v>
      </c>
      <c r="B300" s="29" t="s">
        <v>157</v>
      </c>
      <c r="C300" s="19"/>
      <c r="D300" s="31"/>
      <c r="E300" s="32">
        <v>1</v>
      </c>
      <c r="F300" s="42"/>
      <c r="G300" s="38"/>
      <c r="H300" s="19" t="s">
        <v>1110</v>
      </c>
      <c r="I300" s="29">
        <v>1898</v>
      </c>
      <c r="J300" s="29">
        <v>1985</v>
      </c>
      <c r="K300" s="33"/>
      <c r="L300" s="34">
        <v>0.4</v>
      </c>
      <c r="M300" s="29">
        <v>0.15</v>
      </c>
      <c r="N300" s="28" t="str">
        <f t="shared" si="107"/>
        <v>,{"CollectableType":"HomeCollector.Models.StampBase, HomeCollector, Version=1.0.0.0, Culture=neutral, PublicKeyToken=null"</v>
      </c>
      <c r="O300" s="16" t="str">
        <f t="shared" si="86"/>
        <v xml:space="preserve">,"DisplayName":"Horses" </v>
      </c>
      <c r="P300" s="16" t="str">
        <f t="shared" si="87"/>
        <v xml:space="preserve">,"Description":"" </v>
      </c>
      <c r="Q300" s="16" t="str">
        <f t="shared" si="88"/>
        <v xml:space="preserve">,"Country":"USA" </v>
      </c>
      <c r="R300" s="16" t="str">
        <f t="shared" si="89"/>
        <v xml:space="preserve">,"IsPostageStamp":true </v>
      </c>
      <c r="S300" s="16" t="str">
        <f t="shared" si="90"/>
        <v xml:space="preserve">,"ScottNumber":"2155" </v>
      </c>
      <c r="T300" s="16" t="str">
        <f t="shared" si="91"/>
        <v xml:space="preserve">,"AlternateId":"" </v>
      </c>
      <c r="U300" s="16" t="str">
        <f t="shared" si="92"/>
        <v>,"IssueYearStart":1985</v>
      </c>
      <c r="V300" s="16" t="str">
        <f t="shared" si="93"/>
        <v>,"IssueYearEnd":0</v>
      </c>
      <c r="W300" s="16" t="str">
        <f t="shared" si="94"/>
        <v xml:space="preserve">,"FirstDayOfIssue":" " </v>
      </c>
      <c r="X300" s="16" t="str">
        <f t="shared" si="85"/>
        <v xml:space="preserve">,"Perforation":"" </v>
      </c>
      <c r="Y300" s="16" t="str">
        <f t="shared" si="95"/>
        <v xml:space="preserve">,"IsWatermarked":false </v>
      </c>
      <c r="Z300" s="16" t="str">
        <f t="shared" si="96"/>
        <v xml:space="preserve">,"CatalogImageCode":"" </v>
      </c>
      <c r="AA300" s="16" t="str">
        <f t="shared" si="97"/>
        <v xml:space="preserve">,"Color":"" </v>
      </c>
      <c r="AB300" s="16" t="str">
        <f t="shared" si="98"/>
        <v xml:space="preserve">,"Denomination":"22" </v>
      </c>
      <c r="AD300" s="16" t="str">
        <f t="shared" si="99"/>
        <v>,"ItemInstances":[</v>
      </c>
      <c r="AE300" s="16" t="str">
        <f t="shared" si="100"/>
        <v>{"CollectableType":"HomeCollector.Models.StampBase, HomeCollector, Version=1.0.0.0, Culture=neutral, PublicKeyToken=null"</v>
      </c>
      <c r="AF300" s="16" t="str">
        <f t="shared" si="101"/>
        <v xml:space="preserve">,"ItemDetails":"" </v>
      </c>
      <c r="AG300" s="16" t="str">
        <f t="shared" si="102"/>
        <v xml:space="preserve">,"IsFavorite":false </v>
      </c>
      <c r="AH300" s="16" t="str">
        <f t="shared" si="103"/>
        <v xml:space="preserve">,"EstimatedValue":0 </v>
      </c>
      <c r="AI300" s="16" t="str">
        <f t="shared" si="104"/>
        <v xml:space="preserve">,"IsMintCondition":false </v>
      </c>
      <c r="AJ300" s="16" t="str">
        <f t="shared" si="105"/>
        <v xml:space="preserve">,"Condition":"UNDEFINED" </v>
      </c>
      <c r="AK300" s="16" t="str">
        <f xml:space="preserve"> IF($D300+$E300&gt;0,  CONCATENATE($AD300,$AE300,$AF300,$AG300,$AH300,$AI300,$AJ300)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0" s="16" t="str">
        <f t="shared" si="106"/>
        <v>,{"CollectableType":"HomeCollector.Models.StampBase, HomeCollector, Version=1.0.0.0, Culture=neutral, PublicKeyToken=null","DisplayName":"Horses" ,"Description":"" ,"Country":"USA" ,"IsPostageStamp":true ,"ScottNumber":"2155"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1" spans="1:38" x14ac:dyDescent="0.25">
      <c r="A301" s="34" t="s">
        <v>457</v>
      </c>
      <c r="B301" s="29" t="s">
        <v>157</v>
      </c>
      <c r="C301" s="19"/>
      <c r="D301" s="31"/>
      <c r="E301" s="32">
        <v>2</v>
      </c>
      <c r="F301" s="42"/>
      <c r="G301" s="38"/>
      <c r="H301" s="19" t="s">
        <v>1110</v>
      </c>
      <c r="I301" s="29">
        <v>1898</v>
      </c>
      <c r="J301" s="29">
        <v>1985</v>
      </c>
      <c r="K301" s="33"/>
      <c r="L301" s="34">
        <v>0.4</v>
      </c>
      <c r="M301" s="29">
        <v>0.15</v>
      </c>
      <c r="N301" s="28" t="str">
        <f t="shared" si="107"/>
        <v>,{"CollectableType":"HomeCollector.Models.StampBase, HomeCollector, Version=1.0.0.0, Culture=neutral, PublicKeyToken=null"</v>
      </c>
      <c r="O301" s="16" t="str">
        <f t="shared" si="86"/>
        <v xml:space="preserve">,"DisplayName":"Horses" </v>
      </c>
      <c r="P301" s="16" t="str">
        <f t="shared" si="87"/>
        <v xml:space="preserve">,"Description":"" </v>
      </c>
      <c r="Q301" s="16" t="str">
        <f t="shared" si="88"/>
        <v xml:space="preserve">,"Country":"USA" </v>
      </c>
      <c r="R301" s="16" t="str">
        <f t="shared" si="89"/>
        <v xml:space="preserve">,"IsPostageStamp":true </v>
      </c>
      <c r="S301" s="16" t="str">
        <f t="shared" si="90"/>
        <v xml:space="preserve">,"ScottNumber":"2156" </v>
      </c>
      <c r="T301" s="16" t="str">
        <f t="shared" si="91"/>
        <v xml:space="preserve">,"AlternateId":"" </v>
      </c>
      <c r="U301" s="16" t="str">
        <f t="shared" si="92"/>
        <v>,"IssueYearStart":1985</v>
      </c>
      <c r="V301" s="16" t="str">
        <f t="shared" si="93"/>
        <v>,"IssueYearEnd":0</v>
      </c>
      <c r="W301" s="16" t="str">
        <f t="shared" si="94"/>
        <v xml:space="preserve">,"FirstDayOfIssue":" " </v>
      </c>
      <c r="X301" s="16" t="str">
        <f t="shared" si="85"/>
        <v xml:space="preserve">,"Perforation":"" </v>
      </c>
      <c r="Y301" s="16" t="str">
        <f t="shared" si="95"/>
        <v xml:space="preserve">,"IsWatermarked":false </v>
      </c>
      <c r="Z301" s="16" t="str">
        <f t="shared" si="96"/>
        <v xml:space="preserve">,"CatalogImageCode":"" </v>
      </c>
      <c r="AA301" s="16" t="str">
        <f t="shared" si="97"/>
        <v xml:space="preserve">,"Color":"" </v>
      </c>
      <c r="AB301" s="16" t="str">
        <f t="shared" si="98"/>
        <v xml:space="preserve">,"Denomination":"22" </v>
      </c>
      <c r="AD301" s="16" t="str">
        <f t="shared" si="99"/>
        <v>,"ItemInstances":[</v>
      </c>
      <c r="AE301" s="16" t="str">
        <f t="shared" si="100"/>
        <v>{"CollectableType":"HomeCollector.Models.StampBase, HomeCollector, Version=1.0.0.0, Culture=neutral, PublicKeyToken=null"</v>
      </c>
      <c r="AF301" s="16" t="str">
        <f t="shared" si="101"/>
        <v xml:space="preserve">,"ItemDetails":"" </v>
      </c>
      <c r="AG301" s="16" t="str">
        <f t="shared" si="102"/>
        <v xml:space="preserve">,"IsFavorite":false </v>
      </c>
      <c r="AH301" s="16" t="str">
        <f t="shared" si="103"/>
        <v xml:space="preserve">,"EstimatedValue":0 </v>
      </c>
      <c r="AI301" s="16" t="str">
        <f t="shared" si="104"/>
        <v xml:space="preserve">,"IsMintCondition":false </v>
      </c>
      <c r="AJ301" s="16" t="str">
        <f t="shared" si="105"/>
        <v xml:space="preserve">,"Condition":"UNDEFINED" </v>
      </c>
      <c r="AK301" s="16" t="str">
        <f xml:space="preserve"> IF($D301+$E301&gt;0,  CONCATENATE($AD301,$AE301,$AF301,$AG301,$AH301,$AI301,$AJ301)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1" s="16" t="str">
        <f t="shared" si="106"/>
        <v>,{"CollectableType":"HomeCollector.Models.StampBase, HomeCollector, Version=1.0.0.0, Culture=neutral, PublicKeyToken=null","DisplayName":"Horses" ,"Description":"" ,"Country":"USA" ,"IsPostageStamp":true ,"ScottNumber":"2156"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2" spans="1:38" x14ac:dyDescent="0.25">
      <c r="A302" s="34" t="s">
        <v>458</v>
      </c>
      <c r="B302" s="29" t="s">
        <v>157</v>
      </c>
      <c r="C302" s="19"/>
      <c r="D302" s="31"/>
      <c r="E302" s="32">
        <v>2</v>
      </c>
      <c r="F302" s="42"/>
      <c r="G302" s="38"/>
      <c r="H302" s="19" t="s">
        <v>1110</v>
      </c>
      <c r="I302" s="29">
        <v>1898</v>
      </c>
      <c r="J302" s="29">
        <v>1985</v>
      </c>
      <c r="K302" s="33"/>
      <c r="L302" s="34">
        <v>0.4</v>
      </c>
      <c r="M302" s="29">
        <v>0.15</v>
      </c>
      <c r="N302" s="28" t="str">
        <f t="shared" si="107"/>
        <v>,{"CollectableType":"HomeCollector.Models.StampBase, HomeCollector, Version=1.0.0.0, Culture=neutral, PublicKeyToken=null"</v>
      </c>
      <c r="O302" s="16" t="str">
        <f t="shared" si="86"/>
        <v xml:space="preserve">,"DisplayName":"Horses" </v>
      </c>
      <c r="P302" s="16" t="str">
        <f t="shared" si="87"/>
        <v xml:space="preserve">,"Description":"" </v>
      </c>
      <c r="Q302" s="16" t="str">
        <f t="shared" si="88"/>
        <v xml:space="preserve">,"Country":"USA" </v>
      </c>
      <c r="R302" s="16" t="str">
        <f t="shared" si="89"/>
        <v xml:space="preserve">,"IsPostageStamp":true </v>
      </c>
      <c r="S302" s="16" t="str">
        <f t="shared" si="90"/>
        <v xml:space="preserve">,"ScottNumber":"2157" </v>
      </c>
      <c r="T302" s="16" t="str">
        <f t="shared" si="91"/>
        <v xml:space="preserve">,"AlternateId":"" </v>
      </c>
      <c r="U302" s="16" t="str">
        <f t="shared" si="92"/>
        <v>,"IssueYearStart":1985</v>
      </c>
      <c r="V302" s="16" t="str">
        <f t="shared" si="93"/>
        <v>,"IssueYearEnd":0</v>
      </c>
      <c r="W302" s="16" t="str">
        <f t="shared" si="94"/>
        <v xml:space="preserve">,"FirstDayOfIssue":" " </v>
      </c>
      <c r="X302" s="16" t="str">
        <f t="shared" si="85"/>
        <v xml:space="preserve">,"Perforation":"" </v>
      </c>
      <c r="Y302" s="16" t="str">
        <f t="shared" si="95"/>
        <v xml:space="preserve">,"IsWatermarked":false </v>
      </c>
      <c r="Z302" s="16" t="str">
        <f t="shared" si="96"/>
        <v xml:space="preserve">,"CatalogImageCode":"" </v>
      </c>
      <c r="AA302" s="16" t="str">
        <f t="shared" si="97"/>
        <v xml:space="preserve">,"Color":"" </v>
      </c>
      <c r="AB302" s="16" t="str">
        <f t="shared" si="98"/>
        <v xml:space="preserve">,"Denomination":"22" </v>
      </c>
      <c r="AD302" s="16" t="str">
        <f t="shared" si="99"/>
        <v>,"ItemInstances":[</v>
      </c>
      <c r="AE302" s="16" t="str">
        <f t="shared" si="100"/>
        <v>{"CollectableType":"HomeCollector.Models.StampBase, HomeCollector, Version=1.0.0.0, Culture=neutral, PublicKeyToken=null"</v>
      </c>
      <c r="AF302" s="16" t="str">
        <f t="shared" si="101"/>
        <v xml:space="preserve">,"ItemDetails":"" </v>
      </c>
      <c r="AG302" s="16" t="str">
        <f t="shared" si="102"/>
        <v xml:space="preserve">,"IsFavorite":false </v>
      </c>
      <c r="AH302" s="16" t="str">
        <f t="shared" si="103"/>
        <v xml:space="preserve">,"EstimatedValue":0 </v>
      </c>
      <c r="AI302" s="16" t="str">
        <f t="shared" si="104"/>
        <v xml:space="preserve">,"IsMintCondition":false </v>
      </c>
      <c r="AJ302" s="16" t="str">
        <f t="shared" si="105"/>
        <v xml:space="preserve">,"Condition":"UNDEFINED" </v>
      </c>
      <c r="AK302" s="16" t="str">
        <f xml:space="preserve"> IF($D302+$E302&gt;0,  CONCATENATE($AD302,$AE302,$AF302,$AG302,$AH302,$AI302,$AJ302)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2" s="16" t="str">
        <f t="shared" si="106"/>
        <v>,{"CollectableType":"HomeCollector.Models.StampBase, HomeCollector, Version=1.0.0.0, Culture=neutral, PublicKeyToken=null","DisplayName":"Horses" ,"Description":"" ,"Country":"USA" ,"IsPostageStamp":true ,"ScottNumber":"2157"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3" spans="1:38" x14ac:dyDescent="0.25">
      <c r="A303" s="17" t="s">
        <v>459</v>
      </c>
      <c r="B303" s="29" t="s">
        <v>157</v>
      </c>
      <c r="C303" s="19"/>
      <c r="D303" s="31"/>
      <c r="E303" s="32">
        <v>1</v>
      </c>
      <c r="F303" s="42"/>
      <c r="G303" s="38"/>
      <c r="H303" s="19" t="s">
        <v>1110</v>
      </c>
      <c r="I303" s="29">
        <v>1898</v>
      </c>
      <c r="J303" s="29">
        <v>1985</v>
      </c>
      <c r="K303" s="33"/>
      <c r="L303" s="34">
        <v>0.4</v>
      </c>
      <c r="M303" s="29">
        <v>0.15</v>
      </c>
      <c r="N303" s="28" t="str">
        <f t="shared" si="107"/>
        <v>,{"CollectableType":"HomeCollector.Models.StampBase, HomeCollector, Version=1.0.0.0, Culture=neutral, PublicKeyToken=null"</v>
      </c>
      <c r="O303" s="16" t="str">
        <f t="shared" si="86"/>
        <v xml:space="preserve">,"DisplayName":"Horses" </v>
      </c>
      <c r="P303" s="16" t="str">
        <f t="shared" si="87"/>
        <v xml:space="preserve">,"Description":"" </v>
      </c>
      <c r="Q303" s="16" t="str">
        <f t="shared" si="88"/>
        <v xml:space="preserve">,"Country":"USA" </v>
      </c>
      <c r="R303" s="16" t="str">
        <f t="shared" si="89"/>
        <v xml:space="preserve">,"IsPostageStamp":true </v>
      </c>
      <c r="S303" s="16" t="str">
        <f t="shared" si="90"/>
        <v xml:space="preserve">,"ScottNumber":"2158" </v>
      </c>
      <c r="T303" s="16" t="str">
        <f t="shared" si="91"/>
        <v xml:space="preserve">,"AlternateId":"" </v>
      </c>
      <c r="U303" s="16" t="str">
        <f t="shared" si="92"/>
        <v>,"IssueYearStart":1985</v>
      </c>
      <c r="V303" s="16" t="str">
        <f t="shared" si="93"/>
        <v>,"IssueYearEnd":0</v>
      </c>
      <c r="W303" s="16" t="str">
        <f t="shared" si="94"/>
        <v xml:space="preserve">,"FirstDayOfIssue":" " </v>
      </c>
      <c r="X303" s="16" t="str">
        <f t="shared" si="85"/>
        <v xml:space="preserve">,"Perforation":"" </v>
      </c>
      <c r="Y303" s="16" t="str">
        <f t="shared" si="95"/>
        <v xml:space="preserve">,"IsWatermarked":false </v>
      </c>
      <c r="Z303" s="16" t="str">
        <f t="shared" si="96"/>
        <v xml:space="preserve">,"CatalogImageCode":"" </v>
      </c>
      <c r="AA303" s="16" t="str">
        <f t="shared" si="97"/>
        <v xml:space="preserve">,"Color":"" </v>
      </c>
      <c r="AB303" s="16" t="str">
        <f t="shared" si="98"/>
        <v xml:space="preserve">,"Denomination":"22" </v>
      </c>
      <c r="AD303" s="16" t="str">
        <f t="shared" si="99"/>
        <v>,"ItemInstances":[</v>
      </c>
      <c r="AE303" s="16" t="str">
        <f t="shared" si="100"/>
        <v>{"CollectableType":"HomeCollector.Models.StampBase, HomeCollector, Version=1.0.0.0, Culture=neutral, PublicKeyToken=null"</v>
      </c>
      <c r="AF303" s="16" t="str">
        <f t="shared" si="101"/>
        <v xml:space="preserve">,"ItemDetails":"" </v>
      </c>
      <c r="AG303" s="16" t="str">
        <f t="shared" si="102"/>
        <v xml:space="preserve">,"IsFavorite":false </v>
      </c>
      <c r="AH303" s="16" t="str">
        <f t="shared" si="103"/>
        <v xml:space="preserve">,"EstimatedValue":0 </v>
      </c>
      <c r="AI303" s="16" t="str">
        <f t="shared" si="104"/>
        <v xml:space="preserve">,"IsMintCondition":false </v>
      </c>
      <c r="AJ303" s="16" t="str">
        <f t="shared" si="105"/>
        <v xml:space="preserve">,"Condition":"UNDEFINED" </v>
      </c>
      <c r="AK303" s="16" t="str">
        <f xml:space="preserve"> IF($D303+$E303&gt;0,  CONCATENATE($AD303,$AE303,$AF303,$AG303,$AH303,$AI303,$AJ303)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3" s="16" t="str">
        <f t="shared" si="106"/>
        <v>,{"CollectableType":"HomeCollector.Models.StampBase, HomeCollector, Version=1.0.0.0, Culture=neutral, PublicKeyToken=null","DisplayName":"Horses" ,"Description":"" ,"Country":"USA" ,"IsPostageStamp":true ,"ScottNumber":"2158"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4" spans="1:38" x14ac:dyDescent="0.25">
      <c r="A304" s="34" t="s">
        <v>460</v>
      </c>
      <c r="B304" s="29" t="s">
        <v>157</v>
      </c>
      <c r="C304" s="19"/>
      <c r="D304" s="31"/>
      <c r="E304" s="32"/>
      <c r="F304" s="42"/>
      <c r="G304" s="38" t="s">
        <v>81</v>
      </c>
      <c r="H304" s="19" t="s">
        <v>1110</v>
      </c>
      <c r="I304" s="29">
        <v>1898</v>
      </c>
      <c r="J304" s="29">
        <v>1985</v>
      </c>
      <c r="K304" s="33"/>
      <c r="L304" s="34">
        <v>2</v>
      </c>
      <c r="M304" s="29">
        <v>1</v>
      </c>
      <c r="N304" s="28" t="str">
        <f t="shared" si="107"/>
        <v>,{"CollectableType":"HomeCollector.Models.StampBase, HomeCollector, Version=1.0.0.0, Culture=neutral, PublicKeyToken=null"</v>
      </c>
      <c r="O304" s="16" t="str">
        <f t="shared" si="86"/>
        <v xml:space="preserve">,"DisplayName":"Horses" </v>
      </c>
      <c r="P304" s="16" t="str">
        <f t="shared" si="87"/>
        <v xml:space="preserve">,"Description":"block 4" </v>
      </c>
      <c r="Q304" s="16" t="str">
        <f t="shared" si="88"/>
        <v xml:space="preserve">,"Country":"USA" </v>
      </c>
      <c r="R304" s="16" t="str">
        <f t="shared" si="89"/>
        <v xml:space="preserve">,"IsPostageStamp":true </v>
      </c>
      <c r="S304" s="16" t="str">
        <f t="shared" si="90"/>
        <v xml:space="preserve">,"ScottNumber":"2158a" </v>
      </c>
      <c r="T304" s="16" t="str">
        <f t="shared" si="91"/>
        <v xml:space="preserve">,"AlternateId":"" </v>
      </c>
      <c r="U304" s="16" t="str">
        <f t="shared" si="92"/>
        <v>,"IssueYearStart":1985</v>
      </c>
      <c r="V304" s="16" t="str">
        <f t="shared" si="93"/>
        <v>,"IssueYearEnd":0</v>
      </c>
      <c r="W304" s="16" t="str">
        <f t="shared" si="94"/>
        <v xml:space="preserve">,"FirstDayOfIssue":" " </v>
      </c>
      <c r="X304" s="16" t="str">
        <f t="shared" si="85"/>
        <v xml:space="preserve">,"Perforation":"" </v>
      </c>
      <c r="Y304" s="16" t="str">
        <f t="shared" si="95"/>
        <v xml:space="preserve">,"IsWatermarked":false </v>
      </c>
      <c r="Z304" s="16" t="str">
        <f t="shared" si="96"/>
        <v xml:space="preserve">,"CatalogImageCode":"" </v>
      </c>
      <c r="AA304" s="16" t="str">
        <f t="shared" si="97"/>
        <v xml:space="preserve">,"Color":"" </v>
      </c>
      <c r="AB304" s="16" t="str">
        <f t="shared" si="98"/>
        <v xml:space="preserve">,"Denomination":"22" </v>
      </c>
      <c r="AD304" s="16" t="str">
        <f t="shared" si="99"/>
        <v/>
      </c>
      <c r="AE304" s="16" t="str">
        <f t="shared" si="100"/>
        <v>{"CollectableType":"HomeCollector.Models.StampBase, HomeCollector, Version=1.0.0.0, Culture=neutral, PublicKeyToken=null"</v>
      </c>
      <c r="AF304" s="16" t="str">
        <f t="shared" si="101"/>
        <v xml:space="preserve">,"ItemDetails":"block 4" </v>
      </c>
      <c r="AG304" s="16" t="str">
        <f t="shared" si="102"/>
        <v xml:space="preserve">,"IsFavorite":false </v>
      </c>
      <c r="AH304" s="16" t="str">
        <f t="shared" si="103"/>
        <v xml:space="preserve">,"EstimatedValue":0 </v>
      </c>
      <c r="AI304" s="16" t="str">
        <f t="shared" si="104"/>
        <v xml:space="preserve">,"IsMintCondition":false </v>
      </c>
      <c r="AJ304" s="16" t="str">
        <f t="shared" si="105"/>
        <v xml:space="preserve">,"Condition":"UNDEFINED" </v>
      </c>
      <c r="AK304" s="16" t="str">
        <f xml:space="preserve"> IF($D304+$E304&gt;0,  CONCATENATE($AD304,$AE304,$AF304,$AG304,$AH304,$AI304,$AJ304) &amp; "} ]}","}")</f>
        <v>}</v>
      </c>
      <c r="AL304" s="16" t="str">
        <f t="shared" si="106"/>
        <v>,{"CollectableType":"HomeCollector.Models.StampBase, HomeCollector, Version=1.0.0.0, Culture=neutral, PublicKeyToken=null","DisplayName":"Horses" ,"Description":"block 4" ,"Country":"USA" ,"IsPostageStamp":true ,"ScottNumber":"2158a" ,"AlternateId":"" ,"IssueYearStart":1985,"IssueYearEnd":0,"FirstDayOfIssue":" " ,"Perforation":"" ,"IsWatermarked":false ,"CatalogImageCode":"" ,"Color":"" ,"Denomination":"22" }</v>
      </c>
    </row>
    <row r="305" spans="1:38" x14ac:dyDescent="0.25">
      <c r="A305" s="34" t="s">
        <v>461</v>
      </c>
      <c r="B305" s="29" t="s">
        <v>157</v>
      </c>
      <c r="C305" s="19"/>
      <c r="D305" s="31"/>
      <c r="E305" s="32">
        <v>2</v>
      </c>
      <c r="F305" s="42"/>
      <c r="G305" s="38"/>
      <c r="H305" s="19" t="s">
        <v>1111</v>
      </c>
      <c r="I305" s="29">
        <v>1898</v>
      </c>
      <c r="J305" s="29">
        <v>1985</v>
      </c>
      <c r="K305" s="33"/>
      <c r="L305" s="34">
        <v>0.4</v>
      </c>
      <c r="M305" s="29">
        <v>0.15</v>
      </c>
      <c r="N305" s="28" t="str">
        <f t="shared" si="107"/>
        <v>,{"CollectableType":"HomeCollector.Models.StampBase, HomeCollector, Version=1.0.0.0, Culture=neutral, PublicKeyToken=null"</v>
      </c>
      <c r="O305" s="16" t="str">
        <f t="shared" si="86"/>
        <v xml:space="preserve">,"DisplayName":"Public Ed" </v>
      </c>
      <c r="P305" s="16" t="str">
        <f t="shared" si="87"/>
        <v xml:space="preserve">,"Description":"" </v>
      </c>
      <c r="Q305" s="16" t="str">
        <f t="shared" si="88"/>
        <v xml:space="preserve">,"Country":"USA" </v>
      </c>
      <c r="R305" s="16" t="str">
        <f t="shared" si="89"/>
        <v xml:space="preserve">,"IsPostageStamp":true </v>
      </c>
      <c r="S305" s="16" t="str">
        <f t="shared" si="90"/>
        <v xml:space="preserve">,"ScottNumber":"2159" </v>
      </c>
      <c r="T305" s="16" t="str">
        <f t="shared" si="91"/>
        <v xml:space="preserve">,"AlternateId":"" </v>
      </c>
      <c r="U305" s="16" t="str">
        <f t="shared" si="92"/>
        <v>,"IssueYearStart":1985</v>
      </c>
      <c r="V305" s="16" t="str">
        <f t="shared" si="93"/>
        <v>,"IssueYearEnd":0</v>
      </c>
      <c r="W305" s="16" t="str">
        <f t="shared" si="94"/>
        <v xml:space="preserve">,"FirstDayOfIssue":" " </v>
      </c>
      <c r="X305" s="16" t="str">
        <f t="shared" si="85"/>
        <v xml:space="preserve">,"Perforation":"" </v>
      </c>
      <c r="Y305" s="16" t="str">
        <f t="shared" si="95"/>
        <v xml:space="preserve">,"IsWatermarked":false </v>
      </c>
      <c r="Z305" s="16" t="str">
        <f t="shared" si="96"/>
        <v xml:space="preserve">,"CatalogImageCode":"" </v>
      </c>
      <c r="AA305" s="16" t="str">
        <f t="shared" si="97"/>
        <v xml:space="preserve">,"Color":"" </v>
      </c>
      <c r="AB305" s="16" t="str">
        <f t="shared" si="98"/>
        <v xml:space="preserve">,"Denomination":"22" </v>
      </c>
      <c r="AD305" s="16" t="str">
        <f t="shared" si="99"/>
        <v>,"ItemInstances":[</v>
      </c>
      <c r="AE305" s="16" t="str">
        <f t="shared" si="100"/>
        <v>{"CollectableType":"HomeCollector.Models.StampBase, HomeCollector, Version=1.0.0.0, Culture=neutral, PublicKeyToken=null"</v>
      </c>
      <c r="AF305" s="16" t="str">
        <f t="shared" si="101"/>
        <v xml:space="preserve">,"ItemDetails":"" </v>
      </c>
      <c r="AG305" s="16" t="str">
        <f t="shared" si="102"/>
        <v xml:space="preserve">,"IsFavorite":false </v>
      </c>
      <c r="AH305" s="16" t="str">
        <f t="shared" si="103"/>
        <v xml:space="preserve">,"EstimatedValue":0 </v>
      </c>
      <c r="AI305" s="16" t="str">
        <f t="shared" si="104"/>
        <v xml:space="preserve">,"IsMintCondition":false </v>
      </c>
      <c r="AJ305" s="16" t="str">
        <f t="shared" si="105"/>
        <v xml:space="preserve">,"Condition":"UNDEFINED" </v>
      </c>
      <c r="AK305" s="16" t="str">
        <f xml:space="preserve"> IF($D305+$E305&gt;0,  CONCATENATE($AD305,$AE305,$AF305,$AG305,$AH305,$AI305,$AJ305)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5" s="16" t="str">
        <f t="shared" si="106"/>
        <v>,{"CollectableType":"HomeCollector.Models.StampBase, HomeCollector, Version=1.0.0.0, Culture=neutral, PublicKeyToken=null","DisplayName":"Public Ed" ,"Description":"" ,"Country":"USA" ,"IsPostageStamp":true ,"ScottNumber":"2159"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6" spans="1:38" x14ac:dyDescent="0.25">
      <c r="A306" s="34" t="s">
        <v>462</v>
      </c>
      <c r="B306" s="29" t="s">
        <v>157</v>
      </c>
      <c r="C306" s="30"/>
      <c r="D306" s="31"/>
      <c r="E306" s="32">
        <v>1</v>
      </c>
      <c r="F306" s="42"/>
      <c r="G306" s="30"/>
      <c r="H306" s="19" t="s">
        <v>1112</v>
      </c>
      <c r="I306" s="29">
        <v>1898</v>
      </c>
      <c r="J306" s="29">
        <v>1985</v>
      </c>
      <c r="K306" s="33"/>
      <c r="L306" s="34">
        <v>0.42</v>
      </c>
      <c r="M306" s="29">
        <v>0.15</v>
      </c>
      <c r="N306" s="28" t="str">
        <f t="shared" si="107"/>
        <v>,{"CollectableType":"HomeCollector.Models.StampBase, HomeCollector, Version=1.0.0.0, Culture=neutral, PublicKeyToken=null"</v>
      </c>
      <c r="O306" s="16" t="str">
        <f t="shared" si="86"/>
        <v xml:space="preserve">,"DisplayName":"Int Youth Year" </v>
      </c>
      <c r="P306" s="16" t="str">
        <f t="shared" si="87"/>
        <v xml:space="preserve">,"Description":"" </v>
      </c>
      <c r="Q306" s="16" t="str">
        <f t="shared" si="88"/>
        <v xml:space="preserve">,"Country":"USA" </v>
      </c>
      <c r="R306" s="16" t="str">
        <f t="shared" si="89"/>
        <v xml:space="preserve">,"IsPostageStamp":true </v>
      </c>
      <c r="S306" s="16" t="str">
        <f t="shared" si="90"/>
        <v xml:space="preserve">,"ScottNumber":"2160" </v>
      </c>
      <c r="T306" s="16" t="str">
        <f t="shared" si="91"/>
        <v xml:space="preserve">,"AlternateId":"" </v>
      </c>
      <c r="U306" s="16" t="str">
        <f t="shared" si="92"/>
        <v>,"IssueYearStart":1985</v>
      </c>
      <c r="V306" s="16" t="str">
        <f t="shared" si="93"/>
        <v>,"IssueYearEnd":0</v>
      </c>
      <c r="W306" s="16" t="str">
        <f t="shared" si="94"/>
        <v xml:space="preserve">,"FirstDayOfIssue":" " </v>
      </c>
      <c r="X306" s="16" t="str">
        <f t="shared" si="85"/>
        <v xml:space="preserve">,"Perforation":"" </v>
      </c>
      <c r="Y306" s="16" t="str">
        <f t="shared" si="95"/>
        <v xml:space="preserve">,"IsWatermarked":false </v>
      </c>
      <c r="Z306" s="16" t="str">
        <f t="shared" si="96"/>
        <v xml:space="preserve">,"CatalogImageCode":"" </v>
      </c>
      <c r="AA306" s="16" t="str">
        <f t="shared" si="97"/>
        <v xml:space="preserve">,"Color":"" </v>
      </c>
      <c r="AB306" s="16" t="str">
        <f t="shared" si="98"/>
        <v xml:space="preserve">,"Denomination":"22" </v>
      </c>
      <c r="AD306" s="16" t="str">
        <f t="shared" si="99"/>
        <v>,"ItemInstances":[</v>
      </c>
      <c r="AE306" s="16" t="str">
        <f t="shared" si="100"/>
        <v>{"CollectableType":"HomeCollector.Models.StampBase, HomeCollector, Version=1.0.0.0, Culture=neutral, PublicKeyToken=null"</v>
      </c>
      <c r="AF306" s="16" t="str">
        <f t="shared" si="101"/>
        <v xml:space="preserve">,"ItemDetails":"" </v>
      </c>
      <c r="AG306" s="16" t="str">
        <f t="shared" si="102"/>
        <v xml:space="preserve">,"IsFavorite":false </v>
      </c>
      <c r="AH306" s="16" t="str">
        <f t="shared" si="103"/>
        <v xml:space="preserve">,"EstimatedValue":0 </v>
      </c>
      <c r="AI306" s="16" t="str">
        <f t="shared" si="104"/>
        <v xml:space="preserve">,"IsMintCondition":false </v>
      </c>
      <c r="AJ306" s="16" t="str">
        <f t="shared" si="105"/>
        <v xml:space="preserve">,"Condition":"UNDEFINED" </v>
      </c>
      <c r="AK306" s="16" t="str">
        <f xml:space="preserve"> IF($D306+$E306&gt;0,  CONCATENATE($AD306,$AE306,$AF306,$AG306,$AH306,$AI306,$AJ306)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6" s="16" t="str">
        <f t="shared" si="106"/>
        <v>,{"CollectableType":"HomeCollector.Models.StampBase, HomeCollector, Version=1.0.0.0, Culture=neutral, PublicKeyToken=null","DisplayName":"Int Youth Year" ,"Description":"" ,"Country":"USA" ,"IsPostageStamp":true ,"ScottNumber":"2160"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7" spans="1:38" x14ac:dyDescent="0.25">
      <c r="A307" s="34" t="s">
        <v>463</v>
      </c>
      <c r="B307" s="29" t="s">
        <v>157</v>
      </c>
      <c r="C307" s="30"/>
      <c r="D307" s="31"/>
      <c r="E307" s="32">
        <v>1</v>
      </c>
      <c r="F307" s="42"/>
      <c r="G307" s="30"/>
      <c r="H307" s="19" t="s">
        <v>1112</v>
      </c>
      <c r="I307" s="29">
        <v>1898</v>
      </c>
      <c r="J307" s="29">
        <v>1985</v>
      </c>
      <c r="K307" s="33"/>
      <c r="L307" s="34">
        <v>0.42</v>
      </c>
      <c r="M307" s="29">
        <v>0.15</v>
      </c>
      <c r="N307" s="28" t="str">
        <f t="shared" si="107"/>
        <v>,{"CollectableType":"HomeCollector.Models.StampBase, HomeCollector, Version=1.0.0.0, Culture=neutral, PublicKeyToken=null"</v>
      </c>
      <c r="O307" s="16" t="str">
        <f t="shared" si="86"/>
        <v xml:space="preserve">,"DisplayName":"Int Youth Year" </v>
      </c>
      <c r="P307" s="16" t="str">
        <f t="shared" si="87"/>
        <v xml:space="preserve">,"Description":"" </v>
      </c>
      <c r="Q307" s="16" t="str">
        <f t="shared" si="88"/>
        <v xml:space="preserve">,"Country":"USA" </v>
      </c>
      <c r="R307" s="16" t="str">
        <f t="shared" si="89"/>
        <v xml:space="preserve">,"IsPostageStamp":true </v>
      </c>
      <c r="S307" s="16" t="str">
        <f t="shared" si="90"/>
        <v xml:space="preserve">,"ScottNumber":"2161" </v>
      </c>
      <c r="T307" s="16" t="str">
        <f t="shared" si="91"/>
        <v xml:space="preserve">,"AlternateId":"" </v>
      </c>
      <c r="U307" s="16" t="str">
        <f t="shared" si="92"/>
        <v>,"IssueYearStart":1985</v>
      </c>
      <c r="V307" s="16" t="str">
        <f t="shared" si="93"/>
        <v>,"IssueYearEnd":0</v>
      </c>
      <c r="W307" s="16" t="str">
        <f t="shared" si="94"/>
        <v xml:space="preserve">,"FirstDayOfIssue":" " </v>
      </c>
      <c r="X307" s="16" t="str">
        <f t="shared" si="85"/>
        <v xml:space="preserve">,"Perforation":"" </v>
      </c>
      <c r="Y307" s="16" t="str">
        <f t="shared" si="95"/>
        <v xml:space="preserve">,"IsWatermarked":false </v>
      </c>
      <c r="Z307" s="16" t="str">
        <f t="shared" si="96"/>
        <v xml:space="preserve">,"CatalogImageCode":"" </v>
      </c>
      <c r="AA307" s="16" t="str">
        <f t="shared" si="97"/>
        <v xml:space="preserve">,"Color":"" </v>
      </c>
      <c r="AB307" s="16" t="str">
        <f t="shared" si="98"/>
        <v xml:space="preserve">,"Denomination":"22" </v>
      </c>
      <c r="AD307" s="16" t="str">
        <f t="shared" si="99"/>
        <v>,"ItemInstances":[</v>
      </c>
      <c r="AE307" s="16" t="str">
        <f t="shared" si="100"/>
        <v>{"CollectableType":"HomeCollector.Models.StampBase, HomeCollector, Version=1.0.0.0, Culture=neutral, PublicKeyToken=null"</v>
      </c>
      <c r="AF307" s="16" t="str">
        <f t="shared" si="101"/>
        <v xml:space="preserve">,"ItemDetails":"" </v>
      </c>
      <c r="AG307" s="16" t="str">
        <f t="shared" si="102"/>
        <v xml:space="preserve">,"IsFavorite":false </v>
      </c>
      <c r="AH307" s="16" t="str">
        <f t="shared" si="103"/>
        <v xml:space="preserve">,"EstimatedValue":0 </v>
      </c>
      <c r="AI307" s="16" t="str">
        <f t="shared" si="104"/>
        <v xml:space="preserve">,"IsMintCondition":false </v>
      </c>
      <c r="AJ307" s="16" t="str">
        <f t="shared" si="105"/>
        <v xml:space="preserve">,"Condition":"UNDEFINED" </v>
      </c>
      <c r="AK307" s="16" t="str">
        <f xml:space="preserve"> IF($D307+$E307&gt;0,  CONCATENATE($AD307,$AE307,$AF307,$AG307,$AH307,$AI307,$AJ307)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7" s="16" t="str">
        <f t="shared" si="106"/>
        <v>,{"CollectableType":"HomeCollector.Models.StampBase, HomeCollector, Version=1.0.0.0, Culture=neutral, PublicKeyToken=null","DisplayName":"Int Youth Year" ,"Description":"" ,"Country":"USA" ,"IsPostageStamp":true ,"ScottNumber":"2161"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8" spans="1:38" x14ac:dyDescent="0.25">
      <c r="A308" s="34" t="s">
        <v>464</v>
      </c>
      <c r="B308" s="29" t="s">
        <v>157</v>
      </c>
      <c r="C308" s="30"/>
      <c r="D308" s="31"/>
      <c r="E308" s="32">
        <v>1</v>
      </c>
      <c r="F308" s="42"/>
      <c r="G308" s="30"/>
      <c r="H308" s="19" t="s">
        <v>1112</v>
      </c>
      <c r="I308" s="29">
        <v>1898</v>
      </c>
      <c r="J308" s="29">
        <v>1985</v>
      </c>
      <c r="K308" s="33"/>
      <c r="L308" s="34">
        <v>0.42</v>
      </c>
      <c r="M308" s="29">
        <v>0.15</v>
      </c>
      <c r="N308" s="28" t="str">
        <f t="shared" si="107"/>
        <v>,{"CollectableType":"HomeCollector.Models.StampBase, HomeCollector, Version=1.0.0.0, Culture=neutral, PublicKeyToken=null"</v>
      </c>
      <c r="O308" s="16" t="str">
        <f t="shared" si="86"/>
        <v xml:space="preserve">,"DisplayName":"Int Youth Year" </v>
      </c>
      <c r="P308" s="16" t="str">
        <f t="shared" si="87"/>
        <v xml:space="preserve">,"Description":"" </v>
      </c>
      <c r="Q308" s="16" t="str">
        <f t="shared" si="88"/>
        <v xml:space="preserve">,"Country":"USA" </v>
      </c>
      <c r="R308" s="16" t="str">
        <f t="shared" si="89"/>
        <v xml:space="preserve">,"IsPostageStamp":true </v>
      </c>
      <c r="S308" s="16" t="str">
        <f t="shared" si="90"/>
        <v xml:space="preserve">,"ScottNumber":"2162" </v>
      </c>
      <c r="T308" s="16" t="str">
        <f t="shared" si="91"/>
        <v xml:space="preserve">,"AlternateId":"" </v>
      </c>
      <c r="U308" s="16" t="str">
        <f t="shared" si="92"/>
        <v>,"IssueYearStart":1985</v>
      </c>
      <c r="V308" s="16" t="str">
        <f t="shared" si="93"/>
        <v>,"IssueYearEnd":0</v>
      </c>
      <c r="W308" s="16" t="str">
        <f t="shared" si="94"/>
        <v xml:space="preserve">,"FirstDayOfIssue":" " </v>
      </c>
      <c r="X308" s="16" t="str">
        <f t="shared" si="85"/>
        <v xml:space="preserve">,"Perforation":"" </v>
      </c>
      <c r="Y308" s="16" t="str">
        <f t="shared" si="95"/>
        <v xml:space="preserve">,"IsWatermarked":false </v>
      </c>
      <c r="Z308" s="16" t="str">
        <f t="shared" si="96"/>
        <v xml:space="preserve">,"CatalogImageCode":"" </v>
      </c>
      <c r="AA308" s="16" t="str">
        <f t="shared" si="97"/>
        <v xml:space="preserve">,"Color":"" </v>
      </c>
      <c r="AB308" s="16" t="str">
        <f t="shared" si="98"/>
        <v xml:space="preserve">,"Denomination":"22" </v>
      </c>
      <c r="AD308" s="16" t="str">
        <f t="shared" si="99"/>
        <v>,"ItemInstances":[</v>
      </c>
      <c r="AE308" s="16" t="str">
        <f t="shared" si="100"/>
        <v>{"CollectableType":"HomeCollector.Models.StampBase, HomeCollector, Version=1.0.0.0, Culture=neutral, PublicKeyToken=null"</v>
      </c>
      <c r="AF308" s="16" t="str">
        <f t="shared" si="101"/>
        <v xml:space="preserve">,"ItemDetails":"" </v>
      </c>
      <c r="AG308" s="16" t="str">
        <f t="shared" si="102"/>
        <v xml:space="preserve">,"IsFavorite":false </v>
      </c>
      <c r="AH308" s="16" t="str">
        <f t="shared" si="103"/>
        <v xml:space="preserve">,"EstimatedValue":0 </v>
      </c>
      <c r="AI308" s="16" t="str">
        <f t="shared" si="104"/>
        <v xml:space="preserve">,"IsMintCondition":false </v>
      </c>
      <c r="AJ308" s="16" t="str">
        <f t="shared" si="105"/>
        <v xml:space="preserve">,"Condition":"UNDEFINED" </v>
      </c>
      <c r="AK308" s="16" t="str">
        <f xml:space="preserve"> IF($D308+$E308&gt;0,  CONCATENATE($AD308,$AE308,$AF308,$AG308,$AH308,$AI308,$AJ308)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8" s="16" t="str">
        <f t="shared" si="106"/>
        <v>,{"CollectableType":"HomeCollector.Models.StampBase, HomeCollector, Version=1.0.0.0, Culture=neutral, PublicKeyToken=null","DisplayName":"Int Youth Year" ,"Description":"" ,"Country":"USA" ,"IsPostageStamp":true ,"ScottNumber":"2162"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09" spans="1:38" x14ac:dyDescent="0.25">
      <c r="A309" s="34" t="s">
        <v>465</v>
      </c>
      <c r="B309" s="29" t="s">
        <v>157</v>
      </c>
      <c r="C309" s="30"/>
      <c r="D309" s="31"/>
      <c r="E309" s="32">
        <v>1</v>
      </c>
      <c r="F309" s="42"/>
      <c r="G309" s="30"/>
      <c r="H309" s="19" t="s">
        <v>1112</v>
      </c>
      <c r="I309" s="29">
        <v>1898</v>
      </c>
      <c r="J309" s="29">
        <v>1985</v>
      </c>
      <c r="K309" s="33"/>
      <c r="L309" s="34">
        <v>0.42</v>
      </c>
      <c r="M309" s="29">
        <v>0.15</v>
      </c>
      <c r="N309" s="28" t="str">
        <f t="shared" si="107"/>
        <v>,{"CollectableType":"HomeCollector.Models.StampBase, HomeCollector, Version=1.0.0.0, Culture=neutral, PublicKeyToken=null"</v>
      </c>
      <c r="O309" s="16" t="str">
        <f t="shared" si="86"/>
        <v xml:space="preserve">,"DisplayName":"Int Youth Year" </v>
      </c>
      <c r="P309" s="16" t="str">
        <f t="shared" si="87"/>
        <v xml:space="preserve">,"Description":"" </v>
      </c>
      <c r="Q309" s="16" t="str">
        <f t="shared" si="88"/>
        <v xml:space="preserve">,"Country":"USA" </v>
      </c>
      <c r="R309" s="16" t="str">
        <f t="shared" si="89"/>
        <v xml:space="preserve">,"IsPostageStamp":true </v>
      </c>
      <c r="S309" s="16" t="str">
        <f t="shared" si="90"/>
        <v xml:space="preserve">,"ScottNumber":"2163" </v>
      </c>
      <c r="T309" s="16" t="str">
        <f t="shared" si="91"/>
        <v xml:space="preserve">,"AlternateId":"" </v>
      </c>
      <c r="U309" s="16" t="str">
        <f t="shared" si="92"/>
        <v>,"IssueYearStart":1985</v>
      </c>
      <c r="V309" s="16" t="str">
        <f t="shared" si="93"/>
        <v>,"IssueYearEnd":0</v>
      </c>
      <c r="W309" s="16" t="str">
        <f t="shared" si="94"/>
        <v xml:space="preserve">,"FirstDayOfIssue":" " </v>
      </c>
      <c r="X309" s="16" t="str">
        <f t="shared" si="85"/>
        <v xml:space="preserve">,"Perforation":"" </v>
      </c>
      <c r="Y309" s="16" t="str">
        <f t="shared" si="95"/>
        <v xml:space="preserve">,"IsWatermarked":false </v>
      </c>
      <c r="Z309" s="16" t="str">
        <f t="shared" si="96"/>
        <v xml:space="preserve">,"CatalogImageCode":"" </v>
      </c>
      <c r="AA309" s="16" t="str">
        <f t="shared" si="97"/>
        <v xml:space="preserve">,"Color":"" </v>
      </c>
      <c r="AB309" s="16" t="str">
        <f t="shared" si="98"/>
        <v xml:space="preserve">,"Denomination":"22" </v>
      </c>
      <c r="AD309" s="16" t="str">
        <f t="shared" si="99"/>
        <v>,"ItemInstances":[</v>
      </c>
      <c r="AE309" s="16" t="str">
        <f t="shared" si="100"/>
        <v>{"CollectableType":"HomeCollector.Models.StampBase, HomeCollector, Version=1.0.0.0, Culture=neutral, PublicKeyToken=null"</v>
      </c>
      <c r="AF309" s="16" t="str">
        <f t="shared" si="101"/>
        <v xml:space="preserve">,"ItemDetails":"" </v>
      </c>
      <c r="AG309" s="16" t="str">
        <f t="shared" si="102"/>
        <v xml:space="preserve">,"IsFavorite":false </v>
      </c>
      <c r="AH309" s="16" t="str">
        <f t="shared" si="103"/>
        <v xml:space="preserve">,"EstimatedValue":0 </v>
      </c>
      <c r="AI309" s="16" t="str">
        <f t="shared" si="104"/>
        <v xml:space="preserve">,"IsMintCondition":false </v>
      </c>
      <c r="AJ309" s="16" t="str">
        <f t="shared" si="105"/>
        <v xml:space="preserve">,"Condition":"UNDEFINED" </v>
      </c>
      <c r="AK309" s="16" t="str">
        <f xml:space="preserve"> IF($D309+$E309&gt;0,  CONCATENATE($AD309,$AE309,$AF309,$AG309,$AH309,$AI309,$AJ309)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09" s="16" t="str">
        <f t="shared" si="106"/>
        <v>,{"CollectableType":"HomeCollector.Models.StampBase, HomeCollector, Version=1.0.0.0, Culture=neutral, PublicKeyToken=null","DisplayName":"Int Youth Year" ,"Description":"" ,"Country":"USA" ,"IsPostageStamp":true ,"ScottNumber":"2163"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0" spans="1:38" x14ac:dyDescent="0.25">
      <c r="A310" s="34" t="s">
        <v>466</v>
      </c>
      <c r="B310" s="29" t="s">
        <v>157</v>
      </c>
      <c r="C310" s="30"/>
      <c r="D310" s="31"/>
      <c r="E310" s="32"/>
      <c r="F310" s="42"/>
      <c r="G310" s="30" t="s">
        <v>81</v>
      </c>
      <c r="H310" s="19" t="s">
        <v>1112</v>
      </c>
      <c r="I310" s="29">
        <v>1898</v>
      </c>
      <c r="J310" s="29">
        <v>1985</v>
      </c>
      <c r="K310" s="33"/>
      <c r="L310" s="34">
        <v>2</v>
      </c>
      <c r="M310" s="29">
        <v>1</v>
      </c>
      <c r="N310" s="28" t="str">
        <f t="shared" si="107"/>
        <v>,{"CollectableType":"HomeCollector.Models.StampBase, HomeCollector, Version=1.0.0.0, Culture=neutral, PublicKeyToken=null"</v>
      </c>
      <c r="O310" s="16" t="str">
        <f t="shared" si="86"/>
        <v xml:space="preserve">,"DisplayName":"Int Youth Year" </v>
      </c>
      <c r="P310" s="16" t="str">
        <f t="shared" si="87"/>
        <v xml:space="preserve">,"Description":"block 4" </v>
      </c>
      <c r="Q310" s="16" t="str">
        <f t="shared" si="88"/>
        <v xml:space="preserve">,"Country":"USA" </v>
      </c>
      <c r="R310" s="16" t="str">
        <f t="shared" si="89"/>
        <v xml:space="preserve">,"IsPostageStamp":true </v>
      </c>
      <c r="S310" s="16" t="str">
        <f t="shared" si="90"/>
        <v xml:space="preserve">,"ScottNumber":"2163a" </v>
      </c>
      <c r="T310" s="16" t="str">
        <f t="shared" si="91"/>
        <v xml:space="preserve">,"AlternateId":"" </v>
      </c>
      <c r="U310" s="16" t="str">
        <f t="shared" si="92"/>
        <v>,"IssueYearStart":1985</v>
      </c>
      <c r="V310" s="16" t="str">
        <f t="shared" si="93"/>
        <v>,"IssueYearEnd":0</v>
      </c>
      <c r="W310" s="16" t="str">
        <f t="shared" si="94"/>
        <v xml:space="preserve">,"FirstDayOfIssue":" " </v>
      </c>
      <c r="X310" s="16" t="str">
        <f t="shared" si="85"/>
        <v xml:space="preserve">,"Perforation":"" </v>
      </c>
      <c r="Y310" s="16" t="str">
        <f t="shared" si="95"/>
        <v xml:space="preserve">,"IsWatermarked":false </v>
      </c>
      <c r="Z310" s="16" t="str">
        <f t="shared" si="96"/>
        <v xml:space="preserve">,"CatalogImageCode":"" </v>
      </c>
      <c r="AA310" s="16" t="str">
        <f t="shared" si="97"/>
        <v xml:space="preserve">,"Color":"" </v>
      </c>
      <c r="AB310" s="16" t="str">
        <f t="shared" si="98"/>
        <v xml:space="preserve">,"Denomination":"22" </v>
      </c>
      <c r="AD310" s="16" t="str">
        <f t="shared" si="99"/>
        <v/>
      </c>
      <c r="AE310" s="16" t="str">
        <f t="shared" si="100"/>
        <v>{"CollectableType":"HomeCollector.Models.StampBase, HomeCollector, Version=1.0.0.0, Culture=neutral, PublicKeyToken=null"</v>
      </c>
      <c r="AF310" s="16" t="str">
        <f t="shared" si="101"/>
        <v xml:space="preserve">,"ItemDetails":"block 4" </v>
      </c>
      <c r="AG310" s="16" t="str">
        <f t="shared" si="102"/>
        <v xml:space="preserve">,"IsFavorite":false </v>
      </c>
      <c r="AH310" s="16" t="str">
        <f t="shared" si="103"/>
        <v xml:space="preserve">,"EstimatedValue":0 </v>
      </c>
      <c r="AI310" s="16" t="str">
        <f t="shared" si="104"/>
        <v xml:space="preserve">,"IsMintCondition":false </v>
      </c>
      <c r="AJ310" s="16" t="str">
        <f t="shared" si="105"/>
        <v xml:space="preserve">,"Condition":"UNDEFINED" </v>
      </c>
      <c r="AK310" s="16" t="str">
        <f xml:space="preserve"> IF($D310+$E310&gt;0,  CONCATENATE($AD310,$AE310,$AF310,$AG310,$AH310,$AI310,$AJ310) &amp; "} ]}","}")</f>
        <v>}</v>
      </c>
      <c r="AL310" s="16" t="str">
        <f t="shared" si="106"/>
        <v>,{"CollectableType":"HomeCollector.Models.StampBase, HomeCollector, Version=1.0.0.0, Culture=neutral, PublicKeyToken=null","DisplayName":"Int Youth Year" ,"Description":"block 4" ,"Country":"USA" ,"IsPostageStamp":true ,"ScottNumber":"2163a" ,"AlternateId":"" ,"IssueYearStart":1985,"IssueYearEnd":0,"FirstDayOfIssue":" " ,"Perforation":"" ,"IsWatermarked":false ,"CatalogImageCode":"" ,"Color":"" ,"Denomination":"22" }</v>
      </c>
    </row>
    <row r="311" spans="1:38" x14ac:dyDescent="0.25">
      <c r="A311" s="34" t="s">
        <v>467</v>
      </c>
      <c r="B311" s="29" t="s">
        <v>157</v>
      </c>
      <c r="C311" s="30"/>
      <c r="D311" s="31"/>
      <c r="E311" s="32">
        <v>4</v>
      </c>
      <c r="F311" s="42"/>
      <c r="G311" s="30"/>
      <c r="H311" s="19" t="s">
        <v>1113</v>
      </c>
      <c r="I311" s="29">
        <v>1898</v>
      </c>
      <c r="J311" s="29">
        <v>1985</v>
      </c>
      <c r="K311" s="33"/>
      <c r="L311" s="34">
        <v>0.4</v>
      </c>
      <c r="M311" s="29">
        <v>0.15</v>
      </c>
      <c r="N311" s="28" t="str">
        <f t="shared" si="107"/>
        <v>,{"CollectableType":"HomeCollector.Models.StampBase, HomeCollector, Version=1.0.0.0, Culture=neutral, PublicKeyToken=null"</v>
      </c>
      <c r="O311" s="16" t="str">
        <f t="shared" si="86"/>
        <v xml:space="preserve">,"DisplayName":"End Hunger" </v>
      </c>
      <c r="P311" s="16" t="str">
        <f t="shared" si="87"/>
        <v xml:space="preserve">,"Description":"" </v>
      </c>
      <c r="Q311" s="16" t="str">
        <f t="shared" si="88"/>
        <v xml:space="preserve">,"Country":"USA" </v>
      </c>
      <c r="R311" s="16" t="str">
        <f t="shared" si="89"/>
        <v xml:space="preserve">,"IsPostageStamp":true </v>
      </c>
      <c r="S311" s="16" t="str">
        <f t="shared" si="90"/>
        <v xml:space="preserve">,"ScottNumber":"2164" </v>
      </c>
      <c r="T311" s="16" t="str">
        <f t="shared" si="91"/>
        <v xml:space="preserve">,"AlternateId":"" </v>
      </c>
      <c r="U311" s="16" t="str">
        <f t="shared" si="92"/>
        <v>,"IssueYearStart":1985</v>
      </c>
      <c r="V311" s="16" t="str">
        <f t="shared" si="93"/>
        <v>,"IssueYearEnd":0</v>
      </c>
      <c r="W311" s="16" t="str">
        <f t="shared" si="94"/>
        <v xml:space="preserve">,"FirstDayOfIssue":" " </v>
      </c>
      <c r="X311" s="16" t="str">
        <f t="shared" si="85"/>
        <v xml:space="preserve">,"Perforation":"" </v>
      </c>
      <c r="Y311" s="16" t="str">
        <f t="shared" si="95"/>
        <v xml:space="preserve">,"IsWatermarked":false </v>
      </c>
      <c r="Z311" s="16" t="str">
        <f t="shared" si="96"/>
        <v xml:space="preserve">,"CatalogImageCode":"" </v>
      </c>
      <c r="AA311" s="16" t="str">
        <f t="shared" si="97"/>
        <v xml:space="preserve">,"Color":"" </v>
      </c>
      <c r="AB311" s="16" t="str">
        <f t="shared" si="98"/>
        <v xml:space="preserve">,"Denomination":"22" </v>
      </c>
      <c r="AD311" s="16" t="str">
        <f t="shared" si="99"/>
        <v>,"ItemInstances":[</v>
      </c>
      <c r="AE311" s="16" t="str">
        <f t="shared" si="100"/>
        <v>{"CollectableType":"HomeCollector.Models.StampBase, HomeCollector, Version=1.0.0.0, Culture=neutral, PublicKeyToken=null"</v>
      </c>
      <c r="AF311" s="16" t="str">
        <f t="shared" si="101"/>
        <v xml:space="preserve">,"ItemDetails":"" </v>
      </c>
      <c r="AG311" s="16" t="str">
        <f t="shared" si="102"/>
        <v xml:space="preserve">,"IsFavorite":false </v>
      </c>
      <c r="AH311" s="16" t="str">
        <f t="shared" si="103"/>
        <v xml:space="preserve">,"EstimatedValue":0 </v>
      </c>
      <c r="AI311" s="16" t="str">
        <f t="shared" si="104"/>
        <v xml:space="preserve">,"IsMintCondition":false </v>
      </c>
      <c r="AJ311" s="16" t="str">
        <f t="shared" si="105"/>
        <v xml:space="preserve">,"Condition":"UNDEFINED" </v>
      </c>
      <c r="AK311" s="16" t="str">
        <f xml:space="preserve"> IF($D311+$E311&gt;0,  CONCATENATE($AD311,$AE311,$AF311,$AG311,$AH311,$AI311,$AJ311)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1" s="16" t="str">
        <f t="shared" si="106"/>
        <v>,{"CollectableType":"HomeCollector.Models.StampBase, HomeCollector, Version=1.0.0.0, Culture=neutral, PublicKeyToken=null","DisplayName":"End Hunger" ,"Description":"" ,"Country":"USA" ,"IsPostageStamp":true ,"ScottNumber":"2164"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2" spans="1:38" x14ac:dyDescent="0.25">
      <c r="A312" s="34" t="s">
        <v>468</v>
      </c>
      <c r="B312" s="29" t="s">
        <v>157</v>
      </c>
      <c r="C312" s="30"/>
      <c r="D312" s="31"/>
      <c r="E312" s="32">
        <v>2</v>
      </c>
      <c r="F312" s="42"/>
      <c r="G312" s="30"/>
      <c r="H312" s="19" t="s">
        <v>90</v>
      </c>
      <c r="I312" s="29">
        <v>1898</v>
      </c>
      <c r="J312" s="29">
        <v>1985</v>
      </c>
      <c r="K312" s="33"/>
      <c r="L312" s="34">
        <v>0.4</v>
      </c>
      <c r="M312" s="29">
        <v>0.15</v>
      </c>
      <c r="N312" s="28" t="str">
        <f t="shared" si="107"/>
        <v>,{"CollectableType":"HomeCollector.Models.StampBase, HomeCollector, Version=1.0.0.0, Culture=neutral, PublicKeyToken=null"</v>
      </c>
      <c r="O312" s="16" t="str">
        <f t="shared" si="86"/>
        <v xml:space="preserve">,"DisplayName":"Madonna" </v>
      </c>
      <c r="P312" s="16" t="str">
        <f t="shared" si="87"/>
        <v xml:space="preserve">,"Description":"" </v>
      </c>
      <c r="Q312" s="16" t="str">
        <f t="shared" si="88"/>
        <v xml:space="preserve">,"Country":"USA" </v>
      </c>
      <c r="R312" s="16" t="str">
        <f t="shared" si="89"/>
        <v xml:space="preserve">,"IsPostageStamp":true </v>
      </c>
      <c r="S312" s="16" t="str">
        <f t="shared" si="90"/>
        <v xml:space="preserve">,"ScottNumber":"2165" </v>
      </c>
      <c r="T312" s="16" t="str">
        <f t="shared" si="91"/>
        <v xml:space="preserve">,"AlternateId":"" </v>
      </c>
      <c r="U312" s="16" t="str">
        <f t="shared" si="92"/>
        <v>,"IssueYearStart":1985</v>
      </c>
      <c r="V312" s="16" t="str">
        <f t="shared" si="93"/>
        <v>,"IssueYearEnd":0</v>
      </c>
      <c r="W312" s="16" t="str">
        <f t="shared" si="94"/>
        <v xml:space="preserve">,"FirstDayOfIssue":" " </v>
      </c>
      <c r="X312" s="16" t="str">
        <f t="shared" si="85"/>
        <v xml:space="preserve">,"Perforation":"" </v>
      </c>
      <c r="Y312" s="16" t="str">
        <f t="shared" si="95"/>
        <v xml:space="preserve">,"IsWatermarked":false </v>
      </c>
      <c r="Z312" s="16" t="str">
        <f t="shared" si="96"/>
        <v xml:space="preserve">,"CatalogImageCode":"" </v>
      </c>
      <c r="AA312" s="16" t="str">
        <f t="shared" si="97"/>
        <v xml:space="preserve">,"Color":"" </v>
      </c>
      <c r="AB312" s="16" t="str">
        <f t="shared" si="98"/>
        <v xml:space="preserve">,"Denomination":"22" </v>
      </c>
      <c r="AD312" s="16" t="str">
        <f t="shared" si="99"/>
        <v>,"ItemInstances":[</v>
      </c>
      <c r="AE312" s="16" t="str">
        <f t="shared" si="100"/>
        <v>{"CollectableType":"HomeCollector.Models.StampBase, HomeCollector, Version=1.0.0.0, Culture=neutral, PublicKeyToken=null"</v>
      </c>
      <c r="AF312" s="16" t="str">
        <f t="shared" si="101"/>
        <v xml:space="preserve">,"ItemDetails":"" </v>
      </c>
      <c r="AG312" s="16" t="str">
        <f t="shared" si="102"/>
        <v xml:space="preserve">,"IsFavorite":false </v>
      </c>
      <c r="AH312" s="16" t="str">
        <f t="shared" si="103"/>
        <v xml:space="preserve">,"EstimatedValue":0 </v>
      </c>
      <c r="AI312" s="16" t="str">
        <f t="shared" si="104"/>
        <v xml:space="preserve">,"IsMintCondition":false </v>
      </c>
      <c r="AJ312" s="16" t="str">
        <f t="shared" si="105"/>
        <v xml:space="preserve">,"Condition":"UNDEFINED" </v>
      </c>
      <c r="AK312" s="16" t="str">
        <f xml:space="preserve"> IF($D312+$E312&gt;0,  CONCATENATE($AD312,$AE312,$AF312,$AG312,$AH312,$AI312,$AJ312)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2" s="16" t="str">
        <f t="shared" si="106"/>
        <v>,{"CollectableType":"HomeCollector.Models.StampBase, HomeCollector, Version=1.0.0.0, Culture=neutral, PublicKeyToken=null","DisplayName":"Madonna" ,"Description":"" ,"Country":"USA" ,"IsPostageStamp":true ,"ScottNumber":"2165"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3" spans="1:38" x14ac:dyDescent="0.25">
      <c r="A313" s="34" t="s">
        <v>469</v>
      </c>
      <c r="B313" s="19" t="s">
        <v>157</v>
      </c>
      <c r="C313" s="30"/>
      <c r="D313" s="31"/>
      <c r="E313" s="32">
        <v>2</v>
      </c>
      <c r="F313" s="42"/>
      <c r="G313" s="30"/>
      <c r="H313" s="19" t="s">
        <v>75</v>
      </c>
      <c r="I313" s="29">
        <v>1898</v>
      </c>
      <c r="J313" s="29">
        <v>1985</v>
      </c>
      <c r="K313" s="33"/>
      <c r="L313" s="34">
        <v>0.4</v>
      </c>
      <c r="M313" s="29">
        <v>0.15</v>
      </c>
      <c r="N313" s="28" t="str">
        <f t="shared" si="107"/>
        <v>,{"CollectableType":"HomeCollector.Models.StampBase, HomeCollector, Version=1.0.0.0, Culture=neutral, PublicKeyToken=null"</v>
      </c>
      <c r="O313" s="16" t="str">
        <f t="shared" si="86"/>
        <v xml:space="preserve">,"DisplayName":"Poinsettia" </v>
      </c>
      <c r="P313" s="16" t="str">
        <f t="shared" si="87"/>
        <v xml:space="preserve">,"Description":"" </v>
      </c>
      <c r="Q313" s="16" t="str">
        <f t="shared" si="88"/>
        <v xml:space="preserve">,"Country":"USA" </v>
      </c>
      <c r="R313" s="16" t="str">
        <f t="shared" si="89"/>
        <v xml:space="preserve">,"IsPostageStamp":true </v>
      </c>
      <c r="S313" s="16" t="str">
        <f t="shared" si="90"/>
        <v xml:space="preserve">,"ScottNumber":"2166" </v>
      </c>
      <c r="T313" s="16" t="str">
        <f t="shared" si="91"/>
        <v xml:space="preserve">,"AlternateId":"" </v>
      </c>
      <c r="U313" s="16" t="str">
        <f t="shared" si="92"/>
        <v>,"IssueYearStart":1985</v>
      </c>
      <c r="V313" s="16" t="str">
        <f t="shared" si="93"/>
        <v>,"IssueYearEnd":0</v>
      </c>
      <c r="W313" s="16" t="str">
        <f t="shared" si="94"/>
        <v xml:space="preserve">,"FirstDayOfIssue":" " </v>
      </c>
      <c r="X313" s="16" t="str">
        <f t="shared" si="85"/>
        <v xml:space="preserve">,"Perforation":"" </v>
      </c>
      <c r="Y313" s="16" t="str">
        <f t="shared" si="95"/>
        <v xml:space="preserve">,"IsWatermarked":false </v>
      </c>
      <c r="Z313" s="16" t="str">
        <f t="shared" si="96"/>
        <v xml:space="preserve">,"CatalogImageCode":"" </v>
      </c>
      <c r="AA313" s="16" t="str">
        <f t="shared" si="97"/>
        <v xml:space="preserve">,"Color":"" </v>
      </c>
      <c r="AB313" s="16" t="str">
        <f t="shared" si="98"/>
        <v xml:space="preserve">,"Denomination":"22" </v>
      </c>
      <c r="AD313" s="16" t="str">
        <f t="shared" si="99"/>
        <v>,"ItemInstances":[</v>
      </c>
      <c r="AE313" s="16" t="str">
        <f t="shared" si="100"/>
        <v>{"CollectableType":"HomeCollector.Models.StampBase, HomeCollector, Version=1.0.0.0, Culture=neutral, PublicKeyToken=null"</v>
      </c>
      <c r="AF313" s="16" t="str">
        <f t="shared" si="101"/>
        <v xml:space="preserve">,"ItemDetails":"" </v>
      </c>
      <c r="AG313" s="16" t="str">
        <f t="shared" si="102"/>
        <v xml:space="preserve">,"IsFavorite":false </v>
      </c>
      <c r="AH313" s="16" t="str">
        <f t="shared" si="103"/>
        <v xml:space="preserve">,"EstimatedValue":0 </v>
      </c>
      <c r="AI313" s="16" t="str">
        <f t="shared" si="104"/>
        <v xml:space="preserve">,"IsMintCondition":false </v>
      </c>
      <c r="AJ313" s="16" t="str">
        <f t="shared" si="105"/>
        <v xml:space="preserve">,"Condition":"UNDEFINED" </v>
      </c>
      <c r="AK313" s="16" t="str">
        <f xml:space="preserve"> IF($D313+$E313&gt;0,  CONCATENATE($AD313,$AE313,$AF313,$AG313,$AH313,$AI313,$AJ313)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3" s="16" t="str">
        <f t="shared" si="106"/>
        <v>,{"CollectableType":"HomeCollector.Models.StampBase, HomeCollector, Version=1.0.0.0, Culture=neutral, PublicKeyToken=null","DisplayName":"Poinsettia" ,"Description":"" ,"Country":"USA" ,"IsPostageStamp":true ,"ScottNumber":"2166" ,"AlternateId":"" ,"IssueYearStart":1985,"IssueYearEnd":0,"FirstDayOfIssue":"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4" spans="1:38" x14ac:dyDescent="0.25">
      <c r="A314" s="34" t="s">
        <v>470</v>
      </c>
      <c r="B314" s="19" t="s">
        <v>157</v>
      </c>
      <c r="C314" s="30"/>
      <c r="D314" s="31"/>
      <c r="E314" s="32">
        <v>2</v>
      </c>
      <c r="F314" s="42"/>
      <c r="G314" s="30"/>
      <c r="H314" s="19" t="s">
        <v>104</v>
      </c>
      <c r="I314" s="29">
        <v>1898</v>
      </c>
      <c r="J314" s="29">
        <v>1986</v>
      </c>
      <c r="K314" s="33"/>
      <c r="L314" s="34">
        <v>0.4</v>
      </c>
      <c r="M314" s="29">
        <v>0.15</v>
      </c>
      <c r="N314" s="28" t="str">
        <f t="shared" si="107"/>
        <v>,{"CollectableType":"HomeCollector.Models.StampBase, HomeCollector, Version=1.0.0.0, Culture=neutral, PublicKeyToken=null"</v>
      </c>
      <c r="O314" s="16" t="str">
        <f t="shared" si="86"/>
        <v xml:space="preserve">,"DisplayName":"Arkansas" </v>
      </c>
      <c r="P314" s="16" t="str">
        <f t="shared" si="87"/>
        <v xml:space="preserve">,"Description":"" </v>
      </c>
      <c r="Q314" s="16" t="str">
        <f t="shared" si="88"/>
        <v xml:space="preserve">,"Country":"USA" </v>
      </c>
      <c r="R314" s="16" t="str">
        <f t="shared" si="89"/>
        <v xml:space="preserve">,"IsPostageStamp":true </v>
      </c>
      <c r="S314" s="16" t="str">
        <f t="shared" si="90"/>
        <v xml:space="preserve">,"ScottNumber":"2167" </v>
      </c>
      <c r="T314" s="16" t="str">
        <f t="shared" si="91"/>
        <v xml:space="preserve">,"AlternateId":"" </v>
      </c>
      <c r="U314" s="16" t="str">
        <f t="shared" si="92"/>
        <v>,"IssueYearStart":1986</v>
      </c>
      <c r="V314" s="16" t="str">
        <f t="shared" si="93"/>
        <v>,"IssueYearEnd":0</v>
      </c>
      <c r="W314" s="16" t="str">
        <f t="shared" si="94"/>
        <v xml:space="preserve">,"FirstDayOfIssue":" " </v>
      </c>
      <c r="X314" s="16" t="str">
        <f t="shared" si="85"/>
        <v xml:space="preserve">,"Perforation":"" </v>
      </c>
      <c r="Y314" s="16" t="str">
        <f t="shared" si="95"/>
        <v xml:space="preserve">,"IsWatermarked":false </v>
      </c>
      <c r="Z314" s="16" t="str">
        <f t="shared" si="96"/>
        <v xml:space="preserve">,"CatalogImageCode":"" </v>
      </c>
      <c r="AA314" s="16" t="str">
        <f t="shared" si="97"/>
        <v xml:space="preserve">,"Color":"" </v>
      </c>
      <c r="AB314" s="16" t="str">
        <f t="shared" si="98"/>
        <v xml:space="preserve">,"Denomination":"22" </v>
      </c>
      <c r="AD314" s="16" t="str">
        <f t="shared" si="99"/>
        <v>,"ItemInstances":[</v>
      </c>
      <c r="AE314" s="16" t="str">
        <f t="shared" si="100"/>
        <v>{"CollectableType":"HomeCollector.Models.StampBase, HomeCollector, Version=1.0.0.0, Culture=neutral, PublicKeyToken=null"</v>
      </c>
      <c r="AF314" s="16" t="str">
        <f t="shared" si="101"/>
        <v xml:space="preserve">,"ItemDetails":"" </v>
      </c>
      <c r="AG314" s="16" t="str">
        <f t="shared" si="102"/>
        <v xml:space="preserve">,"IsFavorite":false </v>
      </c>
      <c r="AH314" s="16" t="str">
        <f t="shared" si="103"/>
        <v xml:space="preserve">,"EstimatedValue":0 </v>
      </c>
      <c r="AI314" s="16" t="str">
        <f t="shared" si="104"/>
        <v xml:space="preserve">,"IsMintCondition":false </v>
      </c>
      <c r="AJ314" s="16" t="str">
        <f t="shared" si="105"/>
        <v xml:space="preserve">,"Condition":"UNDEFINED" </v>
      </c>
      <c r="AK314" s="16" t="str">
        <f xml:space="preserve"> IF($D314+$E314&gt;0,  CONCATENATE($AD314,$AE314,$AF314,$AG314,$AH314,$AI314,$AJ314)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4" s="16" t="str">
        <f t="shared" si="106"/>
        <v>,{"CollectableType":"HomeCollector.Models.StampBase, HomeCollector, Version=1.0.0.0, Culture=neutral, PublicKeyToken=null","DisplayName":"Arkansas" ,"Description":"" ,"Country":"USA" ,"IsPostageStamp":true ,"ScottNumber":"2167"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5" spans="1:38" x14ac:dyDescent="0.25">
      <c r="A315" s="34" t="s">
        <v>471</v>
      </c>
      <c r="B315" s="29" t="s">
        <v>11</v>
      </c>
      <c r="C315" s="30"/>
      <c r="D315" s="31">
        <v>1</v>
      </c>
      <c r="E315" s="32">
        <v>7</v>
      </c>
      <c r="F315" s="42"/>
      <c r="G315" s="30"/>
      <c r="H315" s="19" t="s">
        <v>1114</v>
      </c>
      <c r="I315" s="29">
        <v>1901</v>
      </c>
      <c r="J315" s="29">
        <v>1986</v>
      </c>
      <c r="K315" s="33"/>
      <c r="L315" s="34">
        <v>0.15</v>
      </c>
      <c r="M315" s="29">
        <v>0.15</v>
      </c>
      <c r="N315" s="28" t="str">
        <f t="shared" si="107"/>
        <v>,{"CollectableType":"HomeCollector.Models.StampBase, HomeCollector, Version=1.0.0.0, Culture=neutral, PublicKeyToken=null"</v>
      </c>
      <c r="O315" s="16" t="str">
        <f t="shared" si="86"/>
        <v xml:space="preserve">,"DisplayName":"Mitchell" </v>
      </c>
      <c r="P315" s="16" t="str">
        <f t="shared" si="87"/>
        <v xml:space="preserve">,"Description":"" </v>
      </c>
      <c r="Q315" s="16" t="str">
        <f t="shared" si="88"/>
        <v xml:space="preserve">,"Country":"USA" </v>
      </c>
      <c r="R315" s="16" t="str">
        <f t="shared" si="89"/>
        <v xml:space="preserve">,"IsPostageStamp":true </v>
      </c>
      <c r="S315" s="16" t="str">
        <f t="shared" si="90"/>
        <v xml:space="preserve">,"ScottNumber":"2168" </v>
      </c>
      <c r="T315" s="16" t="str">
        <f t="shared" si="91"/>
        <v xml:space="preserve">,"AlternateId":"" </v>
      </c>
      <c r="U315" s="16" t="str">
        <f t="shared" si="92"/>
        <v>,"IssueYearStart":1986</v>
      </c>
      <c r="V315" s="16" t="str">
        <f t="shared" si="93"/>
        <v>,"IssueYearEnd":0</v>
      </c>
      <c r="W315" s="16" t="str">
        <f t="shared" si="94"/>
        <v xml:space="preserve">,"FirstDayOfIssue":" " </v>
      </c>
      <c r="X315" s="16" t="str">
        <f t="shared" si="85"/>
        <v xml:space="preserve">,"Perforation":"" </v>
      </c>
      <c r="Y315" s="16" t="str">
        <f t="shared" si="95"/>
        <v xml:space="preserve">,"IsWatermarked":false </v>
      </c>
      <c r="Z315" s="16" t="str">
        <f t="shared" si="96"/>
        <v xml:space="preserve">,"CatalogImageCode":"" </v>
      </c>
      <c r="AA315" s="16" t="str">
        <f t="shared" si="97"/>
        <v xml:space="preserve">,"Color":"" </v>
      </c>
      <c r="AB315" s="16" t="str">
        <f t="shared" si="98"/>
        <v xml:space="preserve">,"Denomination":"1" </v>
      </c>
      <c r="AD315" s="16" t="str">
        <f t="shared" si="99"/>
        <v>,"ItemInstances":[</v>
      </c>
      <c r="AE315" s="16" t="str">
        <f t="shared" si="100"/>
        <v>{"CollectableType":"HomeCollector.Models.StampBase, HomeCollector, Version=1.0.0.0, Culture=neutral, PublicKeyToken=null"</v>
      </c>
      <c r="AF315" s="16" t="str">
        <f t="shared" si="101"/>
        <v xml:space="preserve">,"ItemDetails":"" </v>
      </c>
      <c r="AG315" s="16" t="str">
        <f t="shared" si="102"/>
        <v xml:space="preserve">,"IsFavorite":false </v>
      </c>
      <c r="AH315" s="16" t="str">
        <f t="shared" si="103"/>
        <v xml:space="preserve">,"EstimatedValue":0 </v>
      </c>
      <c r="AI315" s="16" t="str">
        <f t="shared" si="104"/>
        <v xml:space="preserve">,"IsMintCondition":true </v>
      </c>
      <c r="AJ315" s="16" t="str">
        <f t="shared" si="105"/>
        <v xml:space="preserve">,"Condition":"UNDEFINED" </v>
      </c>
      <c r="AK315" s="16" t="str">
        <f xml:space="preserve"> IF($D315+$E315&gt;0,  CONCATENATE($AD315,$AE315,$AF315,$AG315,$AH315,$AI315,$AJ315)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15" s="16" t="str">
        <f t="shared" si="106"/>
        <v>,{"CollectableType":"HomeCollector.Models.StampBase, HomeCollector, Version=1.0.0.0, Culture=neutral, PublicKeyToken=null","DisplayName":"Mitchell" ,"Description":"" ,"Country":"USA" ,"IsPostageStamp":true ,"ScottNumber":"2168" ,"AlternateId":"" ,"IssueYearStart":1986,"IssueYearEnd":0,"FirstDayOfIssue":" " ,"Perforation":"" ,"IsWatermarked":false ,"CatalogImageCode":"" ,"Color":"" ,"Denomination":"1"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16" spans="1:38" x14ac:dyDescent="0.25">
      <c r="A316" s="34" t="s">
        <v>472</v>
      </c>
      <c r="B316" s="29" t="s">
        <v>12</v>
      </c>
      <c r="C316" s="30"/>
      <c r="D316" s="31">
        <v>1</v>
      </c>
      <c r="E316" s="32">
        <v>4</v>
      </c>
      <c r="F316" s="42"/>
      <c r="G316" s="30"/>
      <c r="H316" s="19" t="s">
        <v>1115</v>
      </c>
      <c r="I316" s="29">
        <v>1901</v>
      </c>
      <c r="J316" s="29">
        <v>1987</v>
      </c>
      <c r="K316" s="33"/>
      <c r="L316" s="34">
        <v>0.15</v>
      </c>
      <c r="M316" s="29">
        <v>0.15</v>
      </c>
      <c r="N316" s="28" t="str">
        <f t="shared" si="107"/>
        <v>,{"CollectableType":"HomeCollector.Models.StampBase, HomeCollector, Version=1.0.0.0, Culture=neutral, PublicKeyToken=null"</v>
      </c>
      <c r="O316" s="16" t="str">
        <f t="shared" si="86"/>
        <v xml:space="preserve">,"DisplayName":"Lyon" </v>
      </c>
      <c r="P316" s="16" t="str">
        <f t="shared" si="87"/>
        <v xml:space="preserve">,"Description":"" </v>
      </c>
      <c r="Q316" s="16" t="str">
        <f t="shared" si="88"/>
        <v xml:space="preserve">,"Country":"USA" </v>
      </c>
      <c r="R316" s="16" t="str">
        <f t="shared" si="89"/>
        <v xml:space="preserve">,"IsPostageStamp":true </v>
      </c>
      <c r="S316" s="16" t="str">
        <f t="shared" si="90"/>
        <v xml:space="preserve">,"ScottNumber":"2169" </v>
      </c>
      <c r="T316" s="16" t="str">
        <f t="shared" si="91"/>
        <v xml:space="preserve">,"AlternateId":"" </v>
      </c>
      <c r="U316" s="16" t="str">
        <f t="shared" si="92"/>
        <v>,"IssueYearStart":1987</v>
      </c>
      <c r="V316" s="16" t="str">
        <f t="shared" si="93"/>
        <v>,"IssueYearEnd":0</v>
      </c>
      <c r="W316" s="16" t="str">
        <f t="shared" si="94"/>
        <v xml:space="preserve">,"FirstDayOfIssue":" " </v>
      </c>
      <c r="X316" s="16" t="str">
        <f t="shared" si="85"/>
        <v xml:space="preserve">,"Perforation":"" </v>
      </c>
      <c r="Y316" s="16" t="str">
        <f t="shared" si="95"/>
        <v xml:space="preserve">,"IsWatermarked":false </v>
      </c>
      <c r="Z316" s="16" t="str">
        <f t="shared" si="96"/>
        <v xml:space="preserve">,"CatalogImageCode":"" </v>
      </c>
      <c r="AA316" s="16" t="str">
        <f t="shared" si="97"/>
        <v xml:space="preserve">,"Color":"" </v>
      </c>
      <c r="AB316" s="16" t="str">
        <f t="shared" si="98"/>
        <v xml:space="preserve">,"Denomination":"2" </v>
      </c>
      <c r="AD316" s="16" t="str">
        <f t="shared" si="99"/>
        <v>,"ItemInstances":[</v>
      </c>
      <c r="AE316" s="16" t="str">
        <f t="shared" si="100"/>
        <v>{"CollectableType":"HomeCollector.Models.StampBase, HomeCollector, Version=1.0.0.0, Culture=neutral, PublicKeyToken=null"</v>
      </c>
      <c r="AF316" s="16" t="str">
        <f t="shared" si="101"/>
        <v xml:space="preserve">,"ItemDetails":"" </v>
      </c>
      <c r="AG316" s="16" t="str">
        <f t="shared" si="102"/>
        <v xml:space="preserve">,"IsFavorite":false </v>
      </c>
      <c r="AH316" s="16" t="str">
        <f t="shared" si="103"/>
        <v xml:space="preserve">,"EstimatedValue":0 </v>
      </c>
      <c r="AI316" s="16" t="str">
        <f t="shared" si="104"/>
        <v xml:space="preserve">,"IsMintCondition":true </v>
      </c>
      <c r="AJ316" s="16" t="str">
        <f t="shared" si="105"/>
        <v xml:space="preserve">,"Condition":"UNDEFINED" </v>
      </c>
      <c r="AK316" s="16" t="str">
        <f xml:space="preserve"> IF($D316+$E316&gt;0,  CONCATENATE($AD316,$AE316,$AF316,$AG316,$AH316,$AI316,$AJ316)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16" s="16" t="str">
        <f t="shared" si="106"/>
        <v>,{"CollectableType":"HomeCollector.Models.StampBase, HomeCollector, Version=1.0.0.0, Culture=neutral, PublicKeyToken=null","DisplayName":"Lyon" ,"Description":"" ,"Country":"USA" ,"IsPostageStamp":true ,"ScottNumber":"2169" ,"AlternateId":"" ,"IssueYearStart":1987,"IssueYearEnd":0,"FirstDayOfIssue":" " ,"Perforation":"" ,"IsWatermarked":false ,"CatalogImageCode":"" ,"Color":"" ,"Denomination":"2"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17" spans="1:38" x14ac:dyDescent="0.25">
      <c r="A317" s="34" t="s">
        <v>473</v>
      </c>
      <c r="B317" s="29" t="s">
        <v>14</v>
      </c>
      <c r="C317" s="30"/>
      <c r="D317" s="31">
        <v>5</v>
      </c>
      <c r="E317" s="32">
        <v>8</v>
      </c>
      <c r="F317" s="42"/>
      <c r="G317" s="30"/>
      <c r="H317" s="19" t="s">
        <v>65</v>
      </c>
      <c r="I317" s="29">
        <v>1901</v>
      </c>
      <c r="J317" s="29">
        <v>1986</v>
      </c>
      <c r="K317" s="33"/>
      <c r="L317" s="34">
        <v>0.15</v>
      </c>
      <c r="M317" s="29">
        <v>0.15</v>
      </c>
      <c r="N317" s="28" t="str">
        <f t="shared" si="107"/>
        <v>,{"CollectableType":"HomeCollector.Models.StampBase, HomeCollector, Version=1.0.0.0, Culture=neutral, PublicKeyToken=null"</v>
      </c>
      <c r="O317" s="16" t="str">
        <f t="shared" si="86"/>
        <v xml:space="preserve">,"DisplayName":"White" </v>
      </c>
      <c r="P317" s="16" t="str">
        <f t="shared" si="87"/>
        <v xml:space="preserve">,"Description":"" </v>
      </c>
      <c r="Q317" s="16" t="str">
        <f t="shared" si="88"/>
        <v xml:space="preserve">,"Country":"USA" </v>
      </c>
      <c r="R317" s="16" t="str">
        <f t="shared" si="89"/>
        <v xml:space="preserve">,"IsPostageStamp":true </v>
      </c>
      <c r="S317" s="16" t="str">
        <f t="shared" si="90"/>
        <v xml:space="preserve">,"ScottNumber":"2170" </v>
      </c>
      <c r="T317" s="16" t="str">
        <f t="shared" si="91"/>
        <v xml:space="preserve">,"AlternateId":"" </v>
      </c>
      <c r="U317" s="16" t="str">
        <f t="shared" si="92"/>
        <v>,"IssueYearStart":1986</v>
      </c>
      <c r="V317" s="16" t="str">
        <f t="shared" si="93"/>
        <v>,"IssueYearEnd":0</v>
      </c>
      <c r="W317" s="16" t="str">
        <f t="shared" si="94"/>
        <v xml:space="preserve">,"FirstDayOfIssue":" " </v>
      </c>
      <c r="X317" s="16" t="str">
        <f t="shared" si="85"/>
        <v xml:space="preserve">,"Perforation":"" </v>
      </c>
      <c r="Y317" s="16" t="str">
        <f t="shared" si="95"/>
        <v xml:space="preserve">,"IsWatermarked":false </v>
      </c>
      <c r="Z317" s="16" t="str">
        <f t="shared" si="96"/>
        <v xml:space="preserve">,"CatalogImageCode":"" </v>
      </c>
      <c r="AA317" s="16" t="str">
        <f t="shared" si="97"/>
        <v xml:space="preserve">,"Color":"" </v>
      </c>
      <c r="AB317" s="16" t="str">
        <f t="shared" si="98"/>
        <v xml:space="preserve">,"Denomination":"3" </v>
      </c>
      <c r="AD317" s="16" t="str">
        <f t="shared" si="99"/>
        <v>,"ItemInstances":[</v>
      </c>
      <c r="AE317" s="16" t="str">
        <f t="shared" si="100"/>
        <v>{"CollectableType":"HomeCollector.Models.StampBase, HomeCollector, Version=1.0.0.0, Culture=neutral, PublicKeyToken=null"</v>
      </c>
      <c r="AF317" s="16" t="str">
        <f t="shared" si="101"/>
        <v xml:space="preserve">,"ItemDetails":"" </v>
      </c>
      <c r="AG317" s="16" t="str">
        <f t="shared" si="102"/>
        <v xml:space="preserve">,"IsFavorite":false </v>
      </c>
      <c r="AH317" s="16" t="str">
        <f t="shared" si="103"/>
        <v xml:space="preserve">,"EstimatedValue":0 </v>
      </c>
      <c r="AI317" s="16" t="str">
        <f t="shared" si="104"/>
        <v xml:space="preserve">,"IsMintCondition":true </v>
      </c>
      <c r="AJ317" s="16" t="str">
        <f t="shared" si="105"/>
        <v xml:space="preserve">,"Condition":"UNDEFINED" </v>
      </c>
      <c r="AK317" s="16" t="str">
        <f xml:space="preserve"> IF($D317+$E317&gt;0,  CONCATENATE($AD317,$AE317,$AF317,$AG317,$AH317,$AI317,$AJ317)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17" s="16" t="str">
        <f t="shared" si="106"/>
        <v>,{"CollectableType":"HomeCollector.Models.StampBase, HomeCollector, Version=1.0.0.0, Culture=neutral, PublicKeyToken=null","DisplayName":"White" ,"Description":"" ,"Country":"USA" ,"IsPostageStamp":true ,"ScottNumber":"2170" ,"AlternateId":"" ,"IssueYearStart":1986,"IssueYearEnd":0,"FirstDayOfIssue":"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18" spans="1:38" x14ac:dyDescent="0.25">
      <c r="A318" s="34" t="s">
        <v>474</v>
      </c>
      <c r="B318" s="29" t="s">
        <v>15</v>
      </c>
      <c r="C318" s="30"/>
      <c r="D318" s="31"/>
      <c r="E318" s="32">
        <v>2</v>
      </c>
      <c r="F318" s="42"/>
      <c r="G318" s="30"/>
      <c r="H318" s="19" t="s">
        <v>1116</v>
      </c>
      <c r="I318" s="29">
        <v>1901</v>
      </c>
      <c r="J318" s="29">
        <v>1986</v>
      </c>
      <c r="K318" s="33"/>
      <c r="L318" s="34">
        <v>0.15</v>
      </c>
      <c r="M318" s="29">
        <v>0.15</v>
      </c>
      <c r="N318" s="28" t="str">
        <f t="shared" si="107"/>
        <v>,{"CollectableType":"HomeCollector.Models.StampBase, HomeCollector, Version=1.0.0.0, Culture=neutral, PublicKeyToken=null"</v>
      </c>
      <c r="O318" s="16" t="str">
        <f t="shared" si="86"/>
        <v xml:space="preserve">,"DisplayName":"Flanagan" </v>
      </c>
      <c r="P318" s="16" t="str">
        <f t="shared" si="87"/>
        <v xml:space="preserve">,"Description":"" </v>
      </c>
      <c r="Q318" s="16" t="str">
        <f t="shared" si="88"/>
        <v xml:space="preserve">,"Country":"USA" </v>
      </c>
      <c r="R318" s="16" t="str">
        <f t="shared" si="89"/>
        <v xml:space="preserve">,"IsPostageStamp":true </v>
      </c>
      <c r="S318" s="16" t="str">
        <f t="shared" si="90"/>
        <v xml:space="preserve">,"ScottNumber":"2171" </v>
      </c>
      <c r="T318" s="16" t="str">
        <f t="shared" si="91"/>
        <v xml:space="preserve">,"AlternateId":"" </v>
      </c>
      <c r="U318" s="16" t="str">
        <f t="shared" si="92"/>
        <v>,"IssueYearStart":1986</v>
      </c>
      <c r="V318" s="16" t="str">
        <f t="shared" si="93"/>
        <v>,"IssueYearEnd":0</v>
      </c>
      <c r="W318" s="16" t="str">
        <f t="shared" si="94"/>
        <v xml:space="preserve">,"FirstDayOfIssue":" " </v>
      </c>
      <c r="X318" s="16" t="str">
        <f t="shared" si="85"/>
        <v xml:space="preserve">,"Perforation":"" </v>
      </c>
      <c r="Y318" s="16" t="str">
        <f t="shared" si="95"/>
        <v xml:space="preserve">,"IsWatermarked":false </v>
      </c>
      <c r="Z318" s="16" t="str">
        <f t="shared" si="96"/>
        <v xml:space="preserve">,"CatalogImageCode":"" </v>
      </c>
      <c r="AA318" s="16" t="str">
        <f t="shared" si="97"/>
        <v xml:space="preserve">,"Color":"" </v>
      </c>
      <c r="AB318" s="16" t="str">
        <f t="shared" si="98"/>
        <v xml:space="preserve">,"Denomination":"4" </v>
      </c>
      <c r="AD318" s="16" t="str">
        <f t="shared" si="99"/>
        <v>,"ItemInstances":[</v>
      </c>
      <c r="AE318" s="16" t="str">
        <f t="shared" si="100"/>
        <v>{"CollectableType":"HomeCollector.Models.StampBase, HomeCollector, Version=1.0.0.0, Culture=neutral, PublicKeyToken=null"</v>
      </c>
      <c r="AF318" s="16" t="str">
        <f t="shared" si="101"/>
        <v xml:space="preserve">,"ItemDetails":"" </v>
      </c>
      <c r="AG318" s="16" t="str">
        <f t="shared" si="102"/>
        <v xml:space="preserve">,"IsFavorite":false </v>
      </c>
      <c r="AH318" s="16" t="str">
        <f t="shared" si="103"/>
        <v xml:space="preserve">,"EstimatedValue":0 </v>
      </c>
      <c r="AI318" s="16" t="str">
        <f t="shared" si="104"/>
        <v xml:space="preserve">,"IsMintCondition":false </v>
      </c>
      <c r="AJ318" s="16" t="str">
        <f t="shared" si="105"/>
        <v xml:space="preserve">,"Condition":"UNDEFINED" </v>
      </c>
      <c r="AK318" s="16" t="str">
        <f xml:space="preserve"> IF($D318+$E318&gt;0,  CONCATENATE($AD318,$AE318,$AF318,$AG318,$AH318,$AI318,$AJ318)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8" s="16" t="str">
        <f t="shared" si="106"/>
        <v>,{"CollectableType":"HomeCollector.Models.StampBase, HomeCollector, Version=1.0.0.0, Culture=neutral, PublicKeyToken=null","DisplayName":"Flanagan" ,"Description":"" ,"Country":"USA" ,"IsPostageStamp":true ,"ScottNumber":"2171" ,"AlternateId":"" ,"IssueYearStart":1986,"IssueYearEnd":0,"FirstDayOfIssue":" " ,"Perforation":""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19" spans="1:38" x14ac:dyDescent="0.25">
      <c r="A319" s="34" t="s">
        <v>475</v>
      </c>
      <c r="B319" s="29" t="s">
        <v>16</v>
      </c>
      <c r="C319" s="30"/>
      <c r="D319" s="31"/>
      <c r="E319" s="32">
        <v>2</v>
      </c>
      <c r="F319" s="42"/>
      <c r="G319" s="30"/>
      <c r="H319" s="19" t="s">
        <v>1117</v>
      </c>
      <c r="I319" s="29">
        <v>1901</v>
      </c>
      <c r="J319" s="29">
        <v>1987</v>
      </c>
      <c r="K319" s="33"/>
      <c r="L319" s="34">
        <v>0.15</v>
      </c>
      <c r="M319" s="29">
        <v>0.15</v>
      </c>
      <c r="N319" s="28" t="str">
        <f t="shared" si="107"/>
        <v>,{"CollectableType":"HomeCollector.Models.StampBase, HomeCollector, Version=1.0.0.0, Culture=neutral, PublicKeyToken=null"</v>
      </c>
      <c r="O319" s="16" t="str">
        <f t="shared" si="86"/>
        <v xml:space="preserve">,"DisplayName":"Black" </v>
      </c>
      <c r="P319" s="16" t="str">
        <f t="shared" si="87"/>
        <v xml:space="preserve">,"Description":"" </v>
      </c>
      <c r="Q319" s="16" t="str">
        <f t="shared" si="88"/>
        <v xml:space="preserve">,"Country":"USA" </v>
      </c>
      <c r="R319" s="16" t="str">
        <f t="shared" si="89"/>
        <v xml:space="preserve">,"IsPostageStamp":true </v>
      </c>
      <c r="S319" s="16" t="str">
        <f t="shared" si="90"/>
        <v xml:space="preserve">,"ScottNumber":"2172" </v>
      </c>
      <c r="T319" s="16" t="str">
        <f t="shared" si="91"/>
        <v xml:space="preserve">,"AlternateId":"" </v>
      </c>
      <c r="U319" s="16" t="str">
        <f t="shared" si="92"/>
        <v>,"IssueYearStart":1987</v>
      </c>
      <c r="V319" s="16" t="str">
        <f t="shared" si="93"/>
        <v>,"IssueYearEnd":0</v>
      </c>
      <c r="W319" s="16" t="str">
        <f t="shared" si="94"/>
        <v xml:space="preserve">,"FirstDayOfIssue":" " </v>
      </c>
      <c r="X319" s="16" t="str">
        <f t="shared" si="85"/>
        <v xml:space="preserve">,"Perforation":"" </v>
      </c>
      <c r="Y319" s="16" t="str">
        <f t="shared" si="95"/>
        <v xml:space="preserve">,"IsWatermarked":false </v>
      </c>
      <c r="Z319" s="16" t="str">
        <f t="shared" si="96"/>
        <v xml:space="preserve">,"CatalogImageCode":"" </v>
      </c>
      <c r="AA319" s="16" t="str">
        <f t="shared" si="97"/>
        <v xml:space="preserve">,"Color":"" </v>
      </c>
      <c r="AB319" s="16" t="str">
        <f t="shared" si="98"/>
        <v xml:space="preserve">,"Denomination":"5" </v>
      </c>
      <c r="AD319" s="16" t="str">
        <f t="shared" si="99"/>
        <v>,"ItemInstances":[</v>
      </c>
      <c r="AE319" s="16" t="str">
        <f t="shared" si="100"/>
        <v>{"CollectableType":"HomeCollector.Models.StampBase, HomeCollector, Version=1.0.0.0, Culture=neutral, PublicKeyToken=null"</v>
      </c>
      <c r="AF319" s="16" t="str">
        <f t="shared" si="101"/>
        <v xml:space="preserve">,"ItemDetails":"" </v>
      </c>
      <c r="AG319" s="16" t="str">
        <f t="shared" si="102"/>
        <v xml:space="preserve">,"IsFavorite":false </v>
      </c>
      <c r="AH319" s="16" t="str">
        <f t="shared" si="103"/>
        <v xml:space="preserve">,"EstimatedValue":0 </v>
      </c>
      <c r="AI319" s="16" t="str">
        <f t="shared" si="104"/>
        <v xml:space="preserve">,"IsMintCondition":false </v>
      </c>
      <c r="AJ319" s="16" t="str">
        <f t="shared" si="105"/>
        <v xml:space="preserve">,"Condition":"UNDEFINED" </v>
      </c>
      <c r="AK319" s="16" t="str">
        <f xml:space="preserve"> IF($D319+$E319&gt;0,  CONCATENATE($AD319,$AE319,$AF319,$AG319,$AH319,$AI319,$AJ319)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19" s="16" t="str">
        <f t="shared" si="106"/>
        <v>,{"CollectableType":"HomeCollector.Models.StampBase, HomeCollector, Version=1.0.0.0, Culture=neutral, PublicKeyToken=null","DisplayName":"Black" ,"Description":"" ,"Country":"USA" ,"IsPostageStamp":true ,"ScottNumber":"2172" ,"AlternateId":"" ,"IssueYearStart":1987,"IssueYearEnd":0,"FirstDayOfIssue":"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0" spans="1:38" x14ac:dyDescent="0.25">
      <c r="A320" s="34" t="s">
        <v>476</v>
      </c>
      <c r="B320" s="29" t="s">
        <v>16</v>
      </c>
      <c r="C320" s="30"/>
      <c r="D320" s="31"/>
      <c r="E320" s="32">
        <v>1</v>
      </c>
      <c r="F320" s="42"/>
      <c r="G320" s="30"/>
      <c r="H320" s="19" t="s">
        <v>1118</v>
      </c>
      <c r="I320" s="29">
        <v>1901</v>
      </c>
      <c r="J320" s="29"/>
      <c r="K320" s="33"/>
      <c r="L320" s="34">
        <v>0.15</v>
      </c>
      <c r="M320" s="29">
        <v>0.15</v>
      </c>
      <c r="N320" s="28" t="str">
        <f t="shared" si="107"/>
        <v>,{"CollectableType":"HomeCollector.Models.StampBase, HomeCollector, Version=1.0.0.0, Culture=neutral, PublicKeyToken=null"</v>
      </c>
      <c r="O320" s="16" t="str">
        <f t="shared" si="86"/>
        <v xml:space="preserve">,"DisplayName":"Marin" </v>
      </c>
      <c r="P320" s="16" t="str">
        <f t="shared" si="87"/>
        <v xml:space="preserve">,"Description":"" </v>
      </c>
      <c r="Q320" s="16" t="str">
        <f t="shared" si="88"/>
        <v xml:space="preserve">,"Country":"USA" </v>
      </c>
      <c r="R320" s="16" t="str">
        <f t="shared" si="89"/>
        <v xml:space="preserve">,"IsPostageStamp":true </v>
      </c>
      <c r="S320" s="16" t="str">
        <f t="shared" si="90"/>
        <v xml:space="preserve">,"ScottNumber":"2173" </v>
      </c>
      <c r="T320" s="16" t="str">
        <f t="shared" si="91"/>
        <v xml:space="preserve">,"AlternateId":"" </v>
      </c>
      <c r="U320" s="16" t="str">
        <f t="shared" si="92"/>
        <v>,"IssueYearStart":0</v>
      </c>
      <c r="V320" s="16" t="str">
        <f t="shared" si="93"/>
        <v>,"IssueYearEnd":0</v>
      </c>
      <c r="W320" s="16" t="str">
        <f t="shared" si="94"/>
        <v xml:space="preserve">,"FirstDayOfIssue":" " </v>
      </c>
      <c r="X320" s="16" t="str">
        <f t="shared" si="85"/>
        <v xml:space="preserve">,"Perforation":"" </v>
      </c>
      <c r="Y320" s="16" t="str">
        <f t="shared" si="95"/>
        <v xml:space="preserve">,"IsWatermarked":false </v>
      </c>
      <c r="Z320" s="16" t="str">
        <f t="shared" si="96"/>
        <v xml:space="preserve">,"CatalogImageCode":"" </v>
      </c>
      <c r="AA320" s="16" t="str">
        <f t="shared" si="97"/>
        <v xml:space="preserve">,"Color":"" </v>
      </c>
      <c r="AB320" s="16" t="str">
        <f t="shared" si="98"/>
        <v xml:space="preserve">,"Denomination":"5" </v>
      </c>
      <c r="AD320" s="16" t="str">
        <f t="shared" si="99"/>
        <v>,"ItemInstances":[</v>
      </c>
      <c r="AE320" s="16" t="str">
        <f t="shared" si="100"/>
        <v>{"CollectableType":"HomeCollector.Models.StampBase, HomeCollector, Version=1.0.0.0, Culture=neutral, PublicKeyToken=null"</v>
      </c>
      <c r="AF320" s="16" t="str">
        <f t="shared" si="101"/>
        <v xml:space="preserve">,"ItemDetails":"" </v>
      </c>
      <c r="AG320" s="16" t="str">
        <f t="shared" si="102"/>
        <v xml:space="preserve">,"IsFavorite":false </v>
      </c>
      <c r="AH320" s="16" t="str">
        <f t="shared" si="103"/>
        <v xml:space="preserve">,"EstimatedValue":0 </v>
      </c>
      <c r="AI320" s="16" t="str">
        <f t="shared" si="104"/>
        <v xml:space="preserve">,"IsMintCondition":false </v>
      </c>
      <c r="AJ320" s="16" t="str">
        <f t="shared" si="105"/>
        <v xml:space="preserve">,"Condition":"UNDEFINED" </v>
      </c>
      <c r="AK320" s="16" t="str">
        <f xml:space="preserve"> IF($D320+$E320&gt;0,  CONCATENATE($AD320,$AE320,$AF320,$AG320,$AH320,$AI320,$AJ320)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0" s="16" t="str">
        <f t="shared" si="106"/>
        <v>,{"CollectableType":"HomeCollector.Models.StampBase, HomeCollector, Version=1.0.0.0, Culture=neutral, PublicKeyToken=null","DisplayName":"Marin" ,"Description":"" ,"Country":"USA" ,"IsPostageStamp":true ,"ScottNumber":"2173" ,"AlternateId":"" ,"IssueYearStart":0,"IssueYearEnd":0,"FirstDayOfIssue":" " ,"Perforation":""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1" spans="1:38" x14ac:dyDescent="0.25">
      <c r="A321" s="34" t="s">
        <v>477</v>
      </c>
      <c r="B321" s="29" t="s">
        <v>148</v>
      </c>
      <c r="C321" s="30"/>
      <c r="D321" s="31"/>
      <c r="E321" s="32">
        <v>4</v>
      </c>
      <c r="F321" s="43"/>
      <c r="G321" s="38"/>
      <c r="H321" s="19" t="s">
        <v>1119</v>
      </c>
      <c r="I321" s="19" t="s">
        <v>34</v>
      </c>
      <c r="J321" s="19">
        <v>1987</v>
      </c>
      <c r="K321" s="21"/>
      <c r="L321" s="34">
        <v>0.18</v>
      </c>
      <c r="M321" s="29">
        <v>0.15</v>
      </c>
      <c r="N321" s="28" t="str">
        <f t="shared" si="107"/>
        <v>,{"CollectableType":"HomeCollector.Models.StampBase, HomeCollector, Version=1.0.0.0, Culture=neutral, PublicKeyToken=null"</v>
      </c>
      <c r="O321" s="16" t="str">
        <f t="shared" si="86"/>
        <v xml:space="preserve">,"DisplayName":"Cloud" </v>
      </c>
      <c r="P321" s="16" t="str">
        <f t="shared" si="87"/>
        <v xml:space="preserve">,"Description":"" </v>
      </c>
      <c r="Q321" s="16" t="str">
        <f t="shared" si="88"/>
        <v xml:space="preserve">,"Country":"USA" </v>
      </c>
      <c r="R321" s="16" t="str">
        <f t="shared" si="89"/>
        <v xml:space="preserve">,"IsPostageStamp":true </v>
      </c>
      <c r="S321" s="16" t="str">
        <f t="shared" si="90"/>
        <v xml:space="preserve">,"ScottNumber":"2176" </v>
      </c>
      <c r="T321" s="16" t="str">
        <f t="shared" si="91"/>
        <v xml:space="preserve">,"AlternateId":"" </v>
      </c>
      <c r="U321" s="16" t="str">
        <f t="shared" si="92"/>
        <v>,"IssueYearStart":1987</v>
      </c>
      <c r="V321" s="16" t="str">
        <f t="shared" si="93"/>
        <v>,"IssueYearEnd":0</v>
      </c>
      <c r="W321" s="16" t="str">
        <f t="shared" si="94"/>
        <v xml:space="preserve">,"FirstDayOfIssue":" " </v>
      </c>
      <c r="X321" s="16" t="str">
        <f t="shared" si="85"/>
        <v xml:space="preserve">,"Perforation":"" </v>
      </c>
      <c r="Y321" s="16" t="str">
        <f t="shared" si="95"/>
        <v xml:space="preserve">,"IsWatermarked":false </v>
      </c>
      <c r="Z321" s="16" t="str">
        <f t="shared" si="96"/>
        <v xml:space="preserve">,"CatalogImageCode":"" </v>
      </c>
      <c r="AA321" s="16" t="str">
        <f t="shared" si="97"/>
        <v xml:space="preserve">,"Color":"" </v>
      </c>
      <c r="AB321" s="16" t="str">
        <f t="shared" si="98"/>
        <v xml:space="preserve">,"Denomination":"10" </v>
      </c>
      <c r="AD321" s="16" t="str">
        <f t="shared" si="99"/>
        <v>,"ItemInstances":[</v>
      </c>
      <c r="AE321" s="16" t="str">
        <f t="shared" si="100"/>
        <v>{"CollectableType":"HomeCollector.Models.StampBase, HomeCollector, Version=1.0.0.0, Culture=neutral, PublicKeyToken=null"</v>
      </c>
      <c r="AF321" s="16" t="str">
        <f t="shared" si="101"/>
        <v xml:space="preserve">,"ItemDetails":"" </v>
      </c>
      <c r="AG321" s="16" t="str">
        <f t="shared" si="102"/>
        <v xml:space="preserve">,"IsFavorite":false </v>
      </c>
      <c r="AH321" s="16" t="str">
        <f t="shared" si="103"/>
        <v xml:space="preserve">,"EstimatedValue":0 </v>
      </c>
      <c r="AI321" s="16" t="str">
        <f t="shared" si="104"/>
        <v xml:space="preserve">,"IsMintCondition":false </v>
      </c>
      <c r="AJ321" s="16" t="str">
        <f t="shared" si="105"/>
        <v xml:space="preserve">,"Condition":"UNDEFINED" </v>
      </c>
      <c r="AK321" s="16" t="str">
        <f xml:space="preserve"> IF($D321+$E321&gt;0,  CONCATENATE($AD321,$AE321,$AF321,$AG321,$AH321,$AI321,$AJ321)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1" s="16" t="str">
        <f t="shared" si="106"/>
        <v>,{"CollectableType":"HomeCollector.Models.StampBase, HomeCollector, Version=1.0.0.0, Culture=neutral, PublicKeyToken=null","DisplayName":"Cloud" ,"Description":"" ,"Country":"USA" ,"IsPostageStamp":true ,"ScottNumber":"2176" ,"AlternateId":"" ,"IssueYearStart":1987,"IssueYearEnd":0,"FirstDayOfIssue":" " ,"Perforation":""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2" spans="1:38" x14ac:dyDescent="0.25">
      <c r="A322" s="34" t="s">
        <v>478</v>
      </c>
      <c r="B322" s="29" t="s">
        <v>152</v>
      </c>
      <c r="C322" s="30"/>
      <c r="D322" s="31">
        <v>1</v>
      </c>
      <c r="E322" s="32">
        <v>2</v>
      </c>
      <c r="F322" s="43"/>
      <c r="G322" s="38"/>
      <c r="H322" s="19" t="s">
        <v>59</v>
      </c>
      <c r="I322" s="19" t="s">
        <v>34</v>
      </c>
      <c r="J322" s="19">
        <v>1987</v>
      </c>
      <c r="K322" s="21"/>
      <c r="L322" s="34">
        <v>0.25</v>
      </c>
      <c r="M322" s="29">
        <v>0.15</v>
      </c>
      <c r="N322" s="28" t="str">
        <f t="shared" si="107"/>
        <v>,{"CollectableType":"HomeCollector.Models.StampBase, HomeCollector, Version=1.0.0.0, Culture=neutral, PublicKeyToken=null"</v>
      </c>
      <c r="O322" s="16" t="str">
        <f t="shared" si="86"/>
        <v xml:space="preserve">,"DisplayName":"Howe" </v>
      </c>
      <c r="P322" s="16" t="str">
        <f t="shared" si="87"/>
        <v xml:space="preserve">,"Description":"" </v>
      </c>
      <c r="Q322" s="16" t="str">
        <f t="shared" si="88"/>
        <v xml:space="preserve">,"Country":"USA" </v>
      </c>
      <c r="R322" s="16" t="str">
        <f t="shared" si="89"/>
        <v xml:space="preserve">,"IsPostageStamp":true </v>
      </c>
      <c r="S322" s="16" t="str">
        <f t="shared" si="90"/>
        <v xml:space="preserve">,"ScottNumber":"2177" </v>
      </c>
      <c r="T322" s="16" t="str">
        <f t="shared" si="91"/>
        <v xml:space="preserve">,"AlternateId":"" </v>
      </c>
      <c r="U322" s="16" t="str">
        <f t="shared" si="92"/>
        <v>,"IssueYearStart":1987</v>
      </c>
      <c r="V322" s="16" t="str">
        <f t="shared" si="93"/>
        <v>,"IssueYearEnd":0</v>
      </c>
      <c r="W322" s="16" t="str">
        <f t="shared" si="94"/>
        <v xml:space="preserve">,"FirstDayOfIssue":" " </v>
      </c>
      <c r="X322" s="16" t="str">
        <f t="shared" si="85"/>
        <v xml:space="preserve">,"Perforation":"" </v>
      </c>
      <c r="Y322" s="16" t="str">
        <f t="shared" si="95"/>
        <v xml:space="preserve">,"IsWatermarked":false </v>
      </c>
      <c r="Z322" s="16" t="str">
        <f t="shared" si="96"/>
        <v xml:space="preserve">,"CatalogImageCode":"" </v>
      </c>
      <c r="AA322" s="16" t="str">
        <f t="shared" si="97"/>
        <v xml:space="preserve">,"Color":"" </v>
      </c>
      <c r="AB322" s="16" t="str">
        <f t="shared" si="98"/>
        <v xml:space="preserve">,"Denomination":"14" </v>
      </c>
      <c r="AD322" s="16" t="str">
        <f t="shared" si="99"/>
        <v>,"ItemInstances":[</v>
      </c>
      <c r="AE322" s="16" t="str">
        <f t="shared" si="100"/>
        <v>{"CollectableType":"HomeCollector.Models.StampBase, HomeCollector, Version=1.0.0.0, Culture=neutral, PublicKeyToken=null"</v>
      </c>
      <c r="AF322" s="16" t="str">
        <f t="shared" si="101"/>
        <v xml:space="preserve">,"ItemDetails":"" </v>
      </c>
      <c r="AG322" s="16" t="str">
        <f t="shared" si="102"/>
        <v xml:space="preserve">,"IsFavorite":false </v>
      </c>
      <c r="AH322" s="16" t="str">
        <f t="shared" si="103"/>
        <v xml:space="preserve">,"EstimatedValue":0 </v>
      </c>
      <c r="AI322" s="16" t="str">
        <f t="shared" si="104"/>
        <v xml:space="preserve">,"IsMintCondition":true </v>
      </c>
      <c r="AJ322" s="16" t="str">
        <f t="shared" si="105"/>
        <v xml:space="preserve">,"Condition":"UNDEFINED" </v>
      </c>
      <c r="AK322" s="16" t="str">
        <f xml:space="preserve"> IF($D322+$E322&gt;0,  CONCATENATE($AD322,$AE322,$AF322,$AG322,$AH322,$AI322,$AJ322)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22" s="16" t="str">
        <f t="shared" si="106"/>
        <v>,{"CollectableType":"HomeCollector.Models.StampBase, HomeCollector, Version=1.0.0.0, Culture=neutral, PublicKeyToken=null","DisplayName":"Howe" ,"Description":"" ,"Country":"USA" ,"IsPostageStamp":true ,"ScottNumber":"2177" ,"AlternateId":"" ,"IssueYearStart":1987,"IssueYearEnd":0,"FirstDayOfIssue":" " ,"Perforation":"" ,"IsWatermarked":false ,"CatalogImageCode":"" ,"Color":"" ,"Denomination":"14"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23" spans="1:38" x14ac:dyDescent="0.25">
      <c r="A323" s="34" t="s">
        <v>479</v>
      </c>
      <c r="B323" s="29" t="s">
        <v>153</v>
      </c>
      <c r="C323" s="30"/>
      <c r="D323" s="31">
        <v>1</v>
      </c>
      <c r="E323" s="32">
        <v>3</v>
      </c>
      <c r="F323" s="43"/>
      <c r="G323" s="38"/>
      <c r="H323" s="19" t="s">
        <v>1120</v>
      </c>
      <c r="I323" s="19" t="s">
        <v>34</v>
      </c>
      <c r="J323" s="19">
        <v>1988</v>
      </c>
      <c r="K323" s="21"/>
      <c r="L323" s="34">
        <v>0.28000000000000003</v>
      </c>
      <c r="M323" s="29">
        <v>0.15</v>
      </c>
      <c r="N323" s="28" t="str">
        <f t="shared" si="107"/>
        <v>,{"CollectableType":"HomeCollector.Models.StampBase, HomeCollector, Version=1.0.0.0, Culture=neutral, PublicKeyToken=null"</v>
      </c>
      <c r="O323" s="16" t="str">
        <f t="shared" si="86"/>
        <v xml:space="preserve">,"DisplayName":"Buffalo Bill" </v>
      </c>
      <c r="P323" s="16" t="str">
        <f t="shared" si="87"/>
        <v xml:space="preserve">,"Description":"" </v>
      </c>
      <c r="Q323" s="16" t="str">
        <f t="shared" si="88"/>
        <v xml:space="preserve">,"Country":"USA" </v>
      </c>
      <c r="R323" s="16" t="str">
        <f t="shared" si="89"/>
        <v xml:space="preserve">,"IsPostageStamp":true </v>
      </c>
      <c r="S323" s="16" t="str">
        <f t="shared" si="90"/>
        <v xml:space="preserve">,"ScottNumber":"2178" </v>
      </c>
      <c r="T323" s="16" t="str">
        <f t="shared" si="91"/>
        <v xml:space="preserve">,"AlternateId":"" </v>
      </c>
      <c r="U323" s="16" t="str">
        <f t="shared" si="92"/>
        <v>,"IssueYearStart":1988</v>
      </c>
      <c r="V323" s="16" t="str">
        <f t="shared" si="93"/>
        <v>,"IssueYearEnd":0</v>
      </c>
      <c r="W323" s="16" t="str">
        <f t="shared" si="94"/>
        <v xml:space="preserve">,"FirstDayOfIssue":" " </v>
      </c>
      <c r="X323" s="16" t="str">
        <f t="shared" si="85"/>
        <v xml:space="preserve">,"Perforation":"" </v>
      </c>
      <c r="Y323" s="16" t="str">
        <f t="shared" si="95"/>
        <v xml:space="preserve">,"IsWatermarked":false </v>
      </c>
      <c r="Z323" s="16" t="str">
        <f t="shared" si="96"/>
        <v xml:space="preserve">,"CatalogImageCode":"" </v>
      </c>
      <c r="AA323" s="16" t="str">
        <f t="shared" si="97"/>
        <v xml:space="preserve">,"Color":"" </v>
      </c>
      <c r="AB323" s="16" t="str">
        <f t="shared" si="98"/>
        <v xml:space="preserve">,"Denomination":"15" </v>
      </c>
      <c r="AD323" s="16" t="str">
        <f t="shared" si="99"/>
        <v>,"ItemInstances":[</v>
      </c>
      <c r="AE323" s="16" t="str">
        <f t="shared" si="100"/>
        <v>{"CollectableType":"HomeCollector.Models.StampBase, HomeCollector, Version=1.0.0.0, Culture=neutral, PublicKeyToken=null"</v>
      </c>
      <c r="AF323" s="16" t="str">
        <f t="shared" si="101"/>
        <v xml:space="preserve">,"ItemDetails":"" </v>
      </c>
      <c r="AG323" s="16" t="str">
        <f t="shared" si="102"/>
        <v xml:space="preserve">,"IsFavorite":false </v>
      </c>
      <c r="AH323" s="16" t="str">
        <f t="shared" si="103"/>
        <v xml:space="preserve">,"EstimatedValue":0 </v>
      </c>
      <c r="AI323" s="16" t="str">
        <f t="shared" si="104"/>
        <v xml:space="preserve">,"IsMintCondition":true </v>
      </c>
      <c r="AJ323" s="16" t="str">
        <f t="shared" si="105"/>
        <v xml:space="preserve">,"Condition":"UNDEFINED" </v>
      </c>
      <c r="AK323" s="16" t="str">
        <f xml:space="preserve"> IF($D323+$E323&gt;0,  CONCATENATE($AD323,$AE323,$AF323,$AG323,$AH323,$AI323,$AJ323)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23" s="16" t="str">
        <f t="shared" si="106"/>
        <v>,{"CollectableType":"HomeCollector.Models.StampBase, HomeCollector, Version=1.0.0.0, Culture=neutral, PublicKeyToken=null","DisplayName":"Buffalo Bill" ,"Description":"" ,"Country":"USA" ,"IsPostageStamp":true ,"ScottNumber":"2178" ,"AlternateId":"" ,"IssueYearStart":1988,"IssueYearEnd":0,"FirstDayOfIssue":" " ,"Perforation":""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24" spans="1:38" x14ac:dyDescent="0.25">
      <c r="A324" s="34" t="s">
        <v>480</v>
      </c>
      <c r="B324" s="29" t="s">
        <v>154</v>
      </c>
      <c r="C324" s="30"/>
      <c r="D324" s="31"/>
      <c r="E324" s="32">
        <v>2</v>
      </c>
      <c r="F324" s="43"/>
      <c r="G324" s="38"/>
      <c r="H324" s="19" t="s">
        <v>1121</v>
      </c>
      <c r="I324" s="19" t="s">
        <v>34</v>
      </c>
      <c r="J324" s="19">
        <v>1986</v>
      </c>
      <c r="K324" s="21"/>
      <c r="L324" s="34">
        <v>0.3</v>
      </c>
      <c r="M324" s="29">
        <v>0.15</v>
      </c>
      <c r="N324" s="28" t="str">
        <f t="shared" si="107"/>
        <v>,{"CollectableType":"HomeCollector.Models.StampBase, HomeCollector, Version=1.0.0.0, Culture=neutral, PublicKeyToken=null"</v>
      </c>
      <c r="O324" s="16" t="str">
        <f t="shared" si="86"/>
        <v xml:space="preserve">,"DisplayName":"Lockwood" </v>
      </c>
      <c r="P324" s="16" t="str">
        <f t="shared" si="87"/>
        <v xml:space="preserve">,"Description":"" </v>
      </c>
      <c r="Q324" s="16" t="str">
        <f t="shared" si="88"/>
        <v xml:space="preserve">,"Country":"USA" </v>
      </c>
      <c r="R324" s="16" t="str">
        <f t="shared" si="89"/>
        <v xml:space="preserve">,"IsPostageStamp":true </v>
      </c>
      <c r="S324" s="16" t="str">
        <f t="shared" si="90"/>
        <v xml:space="preserve">,"ScottNumber":"2179" </v>
      </c>
      <c r="T324" s="16" t="str">
        <f t="shared" si="91"/>
        <v xml:space="preserve">,"AlternateId":"" </v>
      </c>
      <c r="U324" s="16" t="str">
        <f t="shared" si="92"/>
        <v>,"IssueYearStart":1986</v>
      </c>
      <c r="V324" s="16" t="str">
        <f t="shared" si="93"/>
        <v>,"IssueYearEnd":0</v>
      </c>
      <c r="W324" s="16" t="str">
        <f t="shared" si="94"/>
        <v xml:space="preserve">,"FirstDayOfIssue":" " </v>
      </c>
      <c r="X324" s="16" t="str">
        <f t="shared" ref="X324:X343" si="108">",""Perforation"":""" &amp; IF(ISBLANK($F324)=1,"",$F324) &amp; """ "</f>
        <v xml:space="preserve">,"Perforation":"" </v>
      </c>
      <c r="Y324" s="16" t="str">
        <f t="shared" si="95"/>
        <v xml:space="preserve">,"IsWatermarked":false </v>
      </c>
      <c r="Z324" s="16" t="str">
        <f t="shared" si="96"/>
        <v xml:space="preserve">,"CatalogImageCode":"" </v>
      </c>
      <c r="AA324" s="16" t="str">
        <f t="shared" si="97"/>
        <v xml:space="preserve">,"Color":"" </v>
      </c>
      <c r="AB324" s="16" t="str">
        <f t="shared" si="98"/>
        <v xml:space="preserve">,"Denomination":"17" </v>
      </c>
      <c r="AD324" s="16" t="str">
        <f t="shared" si="99"/>
        <v>,"ItemInstances":[</v>
      </c>
      <c r="AE324" s="16" t="str">
        <f t="shared" si="100"/>
        <v>{"CollectableType":"HomeCollector.Models.StampBase, HomeCollector, Version=1.0.0.0, Culture=neutral, PublicKeyToken=null"</v>
      </c>
      <c r="AF324" s="16" t="str">
        <f t="shared" si="101"/>
        <v xml:space="preserve">,"ItemDetails":"" </v>
      </c>
      <c r="AG324" s="16" t="str">
        <f t="shared" si="102"/>
        <v xml:space="preserve">,"IsFavorite":false </v>
      </c>
      <c r="AH324" s="16" t="str">
        <f t="shared" si="103"/>
        <v xml:space="preserve">,"EstimatedValue":0 </v>
      </c>
      <c r="AI324" s="16" t="str">
        <f t="shared" si="104"/>
        <v xml:space="preserve">,"IsMintCondition":false </v>
      </c>
      <c r="AJ324" s="16" t="str">
        <f t="shared" si="105"/>
        <v xml:space="preserve">,"Condition":"UNDEFINED" </v>
      </c>
      <c r="AK324" s="16" t="str">
        <f xml:space="preserve"> IF($D324+$E324&gt;0,  CONCATENATE($AD324,$AE324,$AF324,$AG324,$AH324,$AI324,$AJ324)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4" s="16" t="str">
        <f t="shared" si="106"/>
        <v>,{"CollectableType":"HomeCollector.Models.StampBase, HomeCollector, Version=1.0.0.0, Culture=neutral, PublicKeyToken=null","DisplayName":"Lockwood" ,"Description":"" ,"Country":"USA" ,"IsPostageStamp":true ,"ScottNumber":"2179" ,"AlternateId":"" ,"IssueYearStart":1986,"IssueYearEnd":0,"FirstDayOfIssue":" " ,"Perforation":"" ,"IsWatermarked":false ,"CatalogImageCode":"" ,"Color":"" ,"Denomination":"17"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5" spans="1:38" x14ac:dyDescent="0.25">
      <c r="A325" s="34" t="s">
        <v>481</v>
      </c>
      <c r="B325" s="29" t="s">
        <v>20</v>
      </c>
      <c r="C325" s="30"/>
      <c r="D325" s="31"/>
      <c r="E325" s="32">
        <v>1</v>
      </c>
      <c r="F325" s="43"/>
      <c r="G325" s="38"/>
      <c r="H325" s="19" t="s">
        <v>1122</v>
      </c>
      <c r="I325" s="19" t="s">
        <v>34</v>
      </c>
      <c r="J325" s="19">
        <v>1988</v>
      </c>
      <c r="K325" s="21"/>
      <c r="L325" s="34">
        <v>0.38</v>
      </c>
      <c r="M325" s="29">
        <v>0.15</v>
      </c>
      <c r="N325" s="28" t="str">
        <f t="shared" si="107"/>
        <v>,{"CollectableType":"HomeCollector.Models.StampBase, HomeCollector, Version=1.0.0.0, Culture=neutral, PublicKeyToken=null"</v>
      </c>
      <c r="O325" s="16" t="str">
        <f t="shared" ref="O325:O388" si="109">",""DisplayName"":""" &amp; $H325 &amp; """ "</f>
        <v xml:space="preserve">,"DisplayName":"Carlson" </v>
      </c>
      <c r="P325" s="16" t="str">
        <f t="shared" ref="P325:P388" si="110">",""Description"":""" &amp; IF(ISBLANK($G325),"",$G325) &amp; """ "</f>
        <v xml:space="preserve">,"Description":"" </v>
      </c>
      <c r="Q325" s="16" t="str">
        <f t="shared" ref="Q325:Q388" si="111">",""Country"":""" &amp; $B$1 &amp; """ "</f>
        <v xml:space="preserve">,"Country":"USA" </v>
      </c>
      <c r="R325" s="16" t="str">
        <f t="shared" ref="R325:R388" si="112">",""IsPostageStamp"":" &amp; "true" &amp; " "</f>
        <v xml:space="preserve">,"IsPostageStamp":true </v>
      </c>
      <c r="S325" s="16" t="str">
        <f t="shared" ref="S325:S388" si="113">",""ScottNumber"":""" &amp; $A325 &amp; """ "</f>
        <v xml:space="preserve">,"ScottNumber":"2180" </v>
      </c>
      <c r="T325" s="16" t="str">
        <f t="shared" ref="T325:T388" si="114">",""AlternateId"":""" &amp; "" &amp; """ "</f>
        <v xml:space="preserve">,"AlternateId":"" </v>
      </c>
      <c r="U325" s="16" t="str">
        <f t="shared" ref="U325:U388" si="115">",""IssueYearStart"":" &amp; TEXT(IF(ISNUMBER($J325)=0,0,$J325),"0")</f>
        <v>,"IssueYearStart":1988</v>
      </c>
      <c r="V325" s="16" t="str">
        <f t="shared" ref="V325:V388" si="116">",""IssueYearEnd"":" &amp; TEXT(IF(ISNUMBER($K325)=0,0,$K325),"0")</f>
        <v>,"IssueYearEnd":0</v>
      </c>
      <c r="W325" s="16" t="str">
        <f t="shared" ref="W325:W388" si="117">",""FirstDayOfIssue"":""" &amp; " " &amp; """ "</f>
        <v xml:space="preserve">,"FirstDayOfIssue":" " </v>
      </c>
      <c r="X325" s="16" t="str">
        <f t="shared" si="108"/>
        <v xml:space="preserve">,"Perforation":"" </v>
      </c>
      <c r="Y325" s="16" t="str">
        <f t="shared" ref="Y325:Y388" si="118">",""IsWatermarked"":" &amp; IF(ISNUMBER(FIND("mk",$G342)) =1,"true","false") &amp; " "</f>
        <v xml:space="preserve">,"IsWatermarked":false </v>
      </c>
      <c r="Z325" s="16" t="str">
        <f t="shared" ref="Z325:Z388" si="119">",""CatalogImageCode"":""" &amp; "" &amp; """ "</f>
        <v xml:space="preserve">,"CatalogImageCode":"" </v>
      </c>
      <c r="AA325" s="16" t="str">
        <f t="shared" ref="AA325:AA388" si="120">",""Color"":""" &amp; IF(ISBLANK($C325)=1,"",$C325) &amp; """ "</f>
        <v xml:space="preserve">,"Color":"" </v>
      </c>
      <c r="AB325" s="16" t="str">
        <f t="shared" ref="AB325:AB388" si="121">",""Denomination"":""" &amp; IF(ISNUMBER($B325),TEXT($B325,"0"),$B325) &amp; """ "</f>
        <v xml:space="preserve">,"Denomination":"21" </v>
      </c>
      <c r="AD325" s="16" t="str">
        <f t="shared" ref="AD325:AD388" si="122" xml:space="preserve"> IF($D325 + $E325 &gt; 0,",""ItemInstances"":[","")</f>
        <v>,"ItemInstances":[</v>
      </c>
      <c r="AE325" s="16" t="str">
        <f t="shared" ref="AE325:AE388" si="123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25" s="16" t="str">
        <f t="shared" ref="AF325:AF388" si="124">",""ItemDetails"":""" &amp; IF(ISBLANK($G325)=1,"",$G325) &amp; """ "</f>
        <v xml:space="preserve">,"ItemDetails":"" </v>
      </c>
      <c r="AG325" s="16" t="str">
        <f t="shared" ref="AG325:AG388" si="125">",""IsFavorite"":" &amp; "false" &amp; " "</f>
        <v xml:space="preserve">,"IsFavorite":false </v>
      </c>
      <c r="AH325" s="16" t="str">
        <f t="shared" ref="AH325:AH388" si="126">",""EstimatedValue"":" &amp; "0" &amp; " "</f>
        <v xml:space="preserve">,"EstimatedValue":0 </v>
      </c>
      <c r="AI325" s="16" t="str">
        <f t="shared" ref="AI325:AI388" si="127">",""IsMintCondition"":" &amp; IF($D325&gt;0,"true","false") &amp; " "</f>
        <v xml:space="preserve">,"IsMintCondition":false </v>
      </c>
      <c r="AJ325" s="16" t="str">
        <f t="shared" ref="AJ325:AJ388" si="128">",""Condition"":" &amp; """UNDEFINED""" &amp; " "</f>
        <v xml:space="preserve">,"Condition":"UNDEFINED" </v>
      </c>
      <c r="AK325" s="16" t="str">
        <f xml:space="preserve"> IF($D325+$E325&gt;0,  CONCATENATE($AD325,$AE325,$AF325,$AG325,$AH325,$AI325,$AJ325)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5" s="16" t="str">
        <f t="shared" ref="AL325:AL388" si="129">CONCATENATE( $N325, $O325, $P325,$Q325,$R325,$S325,$T325,$U325,$V325,$W325,$X325, $Y325,$Z325,$AA325, $AB325) &amp; $AK325</f>
        <v>,{"CollectableType":"HomeCollector.Models.StampBase, HomeCollector, Version=1.0.0.0, Culture=neutral, PublicKeyToken=null","DisplayName":"Carlson" ,"Description":"" ,"Country":"USA" ,"IsPostageStamp":true ,"ScottNumber":"2180" ,"AlternateId":"" ,"IssueYearStart":1988,"IssueYearEnd":0,"FirstDayOfIssue":" " ,"Perforation":""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6" spans="1:38" x14ac:dyDescent="0.25">
      <c r="A326" s="34" t="s">
        <v>482</v>
      </c>
      <c r="B326" s="29" t="s">
        <v>158</v>
      </c>
      <c r="C326" s="30"/>
      <c r="D326" s="31"/>
      <c r="E326" s="32">
        <v>1</v>
      </c>
      <c r="F326" s="43"/>
      <c r="G326" s="38"/>
      <c r="H326" s="19" t="s">
        <v>80</v>
      </c>
      <c r="I326" s="19" t="s">
        <v>34</v>
      </c>
      <c r="J326" s="19">
        <v>1988</v>
      </c>
      <c r="K326" s="21"/>
      <c r="L326" s="34">
        <v>0.42</v>
      </c>
      <c r="M326" s="29">
        <v>0.15</v>
      </c>
      <c r="N326" s="28" t="str">
        <f t="shared" ref="N326:N389" si="130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26" s="16" t="str">
        <f t="shared" si="109"/>
        <v xml:space="preserve">,"DisplayName":"Cassatt" </v>
      </c>
      <c r="P326" s="16" t="str">
        <f t="shared" si="110"/>
        <v xml:space="preserve">,"Description":"" </v>
      </c>
      <c r="Q326" s="16" t="str">
        <f t="shared" si="111"/>
        <v xml:space="preserve">,"Country":"USA" </v>
      </c>
      <c r="R326" s="16" t="str">
        <f t="shared" si="112"/>
        <v xml:space="preserve">,"IsPostageStamp":true </v>
      </c>
      <c r="S326" s="16" t="str">
        <f t="shared" si="113"/>
        <v xml:space="preserve">,"ScottNumber":"2182" </v>
      </c>
      <c r="T326" s="16" t="str">
        <f t="shared" si="114"/>
        <v xml:space="preserve">,"AlternateId":"" </v>
      </c>
      <c r="U326" s="16" t="str">
        <f t="shared" si="115"/>
        <v>,"IssueYearStart":1988</v>
      </c>
      <c r="V326" s="16" t="str">
        <f t="shared" si="116"/>
        <v>,"IssueYearEnd":0</v>
      </c>
      <c r="W326" s="16" t="str">
        <f t="shared" si="117"/>
        <v xml:space="preserve">,"FirstDayOfIssue":" " </v>
      </c>
      <c r="X326" s="16" t="str">
        <f t="shared" si="108"/>
        <v xml:space="preserve">,"Perforation":"" </v>
      </c>
      <c r="Y326" s="16" t="str">
        <f t="shared" si="118"/>
        <v xml:space="preserve">,"IsWatermarked":false </v>
      </c>
      <c r="Z326" s="16" t="str">
        <f t="shared" si="119"/>
        <v xml:space="preserve">,"CatalogImageCode":"" </v>
      </c>
      <c r="AA326" s="16" t="str">
        <f t="shared" si="120"/>
        <v xml:space="preserve">,"Color":"" </v>
      </c>
      <c r="AB326" s="16" t="str">
        <f t="shared" si="121"/>
        <v xml:space="preserve">,"Denomination":"23" </v>
      </c>
      <c r="AD326" s="16" t="str">
        <f t="shared" si="122"/>
        <v>,"ItemInstances":[</v>
      </c>
      <c r="AE326" s="16" t="str">
        <f t="shared" si="123"/>
        <v>{"CollectableType":"HomeCollector.Models.StampBase, HomeCollector, Version=1.0.0.0, Culture=neutral, PublicKeyToken=null"</v>
      </c>
      <c r="AF326" s="16" t="str">
        <f t="shared" si="124"/>
        <v xml:space="preserve">,"ItemDetails":"" </v>
      </c>
      <c r="AG326" s="16" t="str">
        <f t="shared" si="125"/>
        <v xml:space="preserve">,"IsFavorite":false </v>
      </c>
      <c r="AH326" s="16" t="str">
        <f t="shared" si="126"/>
        <v xml:space="preserve">,"EstimatedValue":0 </v>
      </c>
      <c r="AI326" s="16" t="str">
        <f t="shared" si="127"/>
        <v xml:space="preserve">,"IsMintCondition":false </v>
      </c>
      <c r="AJ326" s="16" t="str">
        <f t="shared" si="128"/>
        <v xml:space="preserve">,"Condition":"UNDEFINED" </v>
      </c>
      <c r="AK326" s="16" t="str">
        <f xml:space="preserve"> IF($D326+$E326&gt;0,  CONCATENATE($AD326,$AE326,$AF326,$AG326,$AH326,$AI326,$AJ326)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6" s="16" t="str">
        <f t="shared" si="129"/>
        <v>,{"CollectableType":"HomeCollector.Models.StampBase, HomeCollector, Version=1.0.0.0, Culture=neutral, PublicKeyToken=null","DisplayName":"Cassatt" ,"Description":"" ,"Country":"USA" ,"IsPostageStamp":true ,"ScottNumber":"2182" ,"AlternateId":"" ,"IssueYearStart":1988,"IssueYearEnd":0,"FirstDayOfIssue":" " ,"Perforation":"" ,"IsWatermarked":false ,"CatalogImageCode":"" ,"Color":"" ,"Denomination":"23"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7" spans="1:38" x14ac:dyDescent="0.25">
      <c r="A327" s="34" t="s">
        <v>483</v>
      </c>
      <c r="B327" s="29" t="s">
        <v>159</v>
      </c>
      <c r="C327" s="30"/>
      <c r="D327" s="31"/>
      <c r="E327" s="32">
        <v>3</v>
      </c>
      <c r="F327" s="43"/>
      <c r="G327" s="38"/>
      <c r="H327" s="19" t="s">
        <v>1123</v>
      </c>
      <c r="I327" s="19" t="s">
        <v>34</v>
      </c>
      <c r="J327" s="19">
        <v>1986</v>
      </c>
      <c r="K327" s="21"/>
      <c r="L327" s="34">
        <v>0.45</v>
      </c>
      <c r="M327" s="29">
        <v>0.15</v>
      </c>
      <c r="N327" s="28" t="str">
        <f t="shared" si="130"/>
        <v>,{"CollectableType":"HomeCollector.Models.StampBase, HomeCollector, Version=1.0.0.0, Culture=neutral, PublicKeyToken=null"</v>
      </c>
      <c r="O327" s="16" t="str">
        <f t="shared" si="109"/>
        <v xml:space="preserve">,"DisplayName":"London" </v>
      </c>
      <c r="P327" s="16" t="str">
        <f t="shared" si="110"/>
        <v xml:space="preserve">,"Description":"" </v>
      </c>
      <c r="Q327" s="16" t="str">
        <f t="shared" si="111"/>
        <v xml:space="preserve">,"Country":"USA" </v>
      </c>
      <c r="R327" s="16" t="str">
        <f t="shared" si="112"/>
        <v xml:space="preserve">,"IsPostageStamp":true </v>
      </c>
      <c r="S327" s="16" t="str">
        <f t="shared" si="113"/>
        <v xml:space="preserve">,"ScottNumber":"2183" </v>
      </c>
      <c r="T327" s="16" t="str">
        <f t="shared" si="114"/>
        <v xml:space="preserve">,"AlternateId":"" </v>
      </c>
      <c r="U327" s="16" t="str">
        <f t="shared" si="115"/>
        <v>,"IssueYearStart":1986</v>
      </c>
      <c r="V327" s="16" t="str">
        <f t="shared" si="116"/>
        <v>,"IssueYearEnd":0</v>
      </c>
      <c r="W327" s="16" t="str">
        <f t="shared" si="117"/>
        <v xml:space="preserve">,"FirstDayOfIssue":" " </v>
      </c>
      <c r="X327" s="16" t="str">
        <f t="shared" si="108"/>
        <v xml:space="preserve">,"Perforation":"" </v>
      </c>
      <c r="Y327" s="16" t="str">
        <f t="shared" si="118"/>
        <v xml:space="preserve">,"IsWatermarked":false </v>
      </c>
      <c r="Z327" s="16" t="str">
        <f t="shared" si="119"/>
        <v xml:space="preserve">,"CatalogImageCode":"" </v>
      </c>
      <c r="AA327" s="16" t="str">
        <f t="shared" si="120"/>
        <v xml:space="preserve">,"Color":"" </v>
      </c>
      <c r="AB327" s="16" t="str">
        <f t="shared" si="121"/>
        <v xml:space="preserve">,"Denomination":"25" </v>
      </c>
      <c r="AD327" s="16" t="str">
        <f t="shared" si="122"/>
        <v>,"ItemInstances":[</v>
      </c>
      <c r="AE327" s="16" t="str">
        <f t="shared" si="123"/>
        <v>{"CollectableType":"HomeCollector.Models.StampBase, HomeCollector, Version=1.0.0.0, Culture=neutral, PublicKeyToken=null"</v>
      </c>
      <c r="AF327" s="16" t="str">
        <f t="shared" si="124"/>
        <v xml:space="preserve">,"ItemDetails":"" </v>
      </c>
      <c r="AG327" s="16" t="str">
        <f t="shared" si="125"/>
        <v xml:space="preserve">,"IsFavorite":false </v>
      </c>
      <c r="AH327" s="16" t="str">
        <f t="shared" si="126"/>
        <v xml:space="preserve">,"EstimatedValue":0 </v>
      </c>
      <c r="AI327" s="16" t="str">
        <f t="shared" si="127"/>
        <v xml:space="preserve">,"IsMintCondition":false </v>
      </c>
      <c r="AJ327" s="16" t="str">
        <f t="shared" si="128"/>
        <v xml:space="preserve">,"Condition":"UNDEFINED" </v>
      </c>
      <c r="AK327" s="16" t="str">
        <f xml:space="preserve"> IF($D327+$E327&gt;0,  CONCATENATE($AD327,$AE327,$AF327,$AG327,$AH327,$AI327,$AJ327)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7" s="16" t="str">
        <f t="shared" si="129"/>
        <v>,{"CollectableType":"HomeCollector.Models.StampBase, HomeCollector, Version=1.0.0.0, Culture=neutral, PublicKeyToken=null","DisplayName":"London" ,"Description":"" ,"Country":"USA" ,"IsPostageStamp":true ,"ScottNumber":"2183" ,"AlternateId":"" ,"IssueYearStart":1986,"IssueYearEnd":0,"FirstDayOfIssue":"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8" spans="1:38" x14ac:dyDescent="0.25">
      <c r="A328" s="34" t="s">
        <v>484</v>
      </c>
      <c r="B328" s="29" t="s">
        <v>160</v>
      </c>
      <c r="C328" s="30"/>
      <c r="D328" s="31"/>
      <c r="E328" s="32">
        <v>1</v>
      </c>
      <c r="F328" s="43"/>
      <c r="G328" s="38"/>
      <c r="H328" s="19" t="s">
        <v>1124</v>
      </c>
      <c r="I328" s="19" t="s">
        <v>34</v>
      </c>
      <c r="J328" s="19"/>
      <c r="K328" s="21"/>
      <c r="L328" s="34">
        <v>0.56000000000000005</v>
      </c>
      <c r="M328" s="29">
        <v>0.15</v>
      </c>
      <c r="N328" s="28" t="str">
        <f t="shared" si="130"/>
        <v>,{"CollectableType":"HomeCollector.Models.StampBase, HomeCollector, Version=1.0.0.0, Culture=neutral, PublicKeyToken=null"</v>
      </c>
      <c r="O328" s="16" t="str">
        <f t="shared" si="109"/>
        <v xml:space="preserve">,"DisplayName":"Sitting Bull" </v>
      </c>
      <c r="P328" s="16" t="str">
        <f t="shared" si="110"/>
        <v xml:space="preserve">,"Description":"" </v>
      </c>
      <c r="Q328" s="16" t="str">
        <f t="shared" si="111"/>
        <v xml:space="preserve">,"Country":"USA" </v>
      </c>
      <c r="R328" s="16" t="str">
        <f t="shared" si="112"/>
        <v xml:space="preserve">,"IsPostageStamp":true </v>
      </c>
      <c r="S328" s="16" t="str">
        <f t="shared" si="113"/>
        <v xml:space="preserve">,"ScottNumber":"2184" </v>
      </c>
      <c r="T328" s="16" t="str">
        <f t="shared" si="114"/>
        <v xml:space="preserve">,"AlternateId":"" </v>
      </c>
      <c r="U328" s="16" t="str">
        <f t="shared" si="115"/>
        <v>,"IssueYearStart":0</v>
      </c>
      <c r="V328" s="16" t="str">
        <f t="shared" si="116"/>
        <v>,"IssueYearEnd":0</v>
      </c>
      <c r="W328" s="16" t="str">
        <f t="shared" si="117"/>
        <v xml:space="preserve">,"FirstDayOfIssue":" " </v>
      </c>
      <c r="X328" s="16" t="str">
        <f t="shared" si="108"/>
        <v xml:space="preserve">,"Perforation":"" </v>
      </c>
      <c r="Y328" s="16" t="str">
        <f t="shared" si="118"/>
        <v xml:space="preserve">,"IsWatermarked":false </v>
      </c>
      <c r="Z328" s="16" t="str">
        <f t="shared" si="119"/>
        <v xml:space="preserve">,"CatalogImageCode":"" </v>
      </c>
      <c r="AA328" s="16" t="str">
        <f t="shared" si="120"/>
        <v xml:space="preserve">,"Color":"" </v>
      </c>
      <c r="AB328" s="16" t="str">
        <f t="shared" si="121"/>
        <v xml:space="preserve">,"Denomination":"28" </v>
      </c>
      <c r="AD328" s="16" t="str">
        <f t="shared" si="122"/>
        <v>,"ItemInstances":[</v>
      </c>
      <c r="AE328" s="16" t="str">
        <f t="shared" si="123"/>
        <v>{"CollectableType":"HomeCollector.Models.StampBase, HomeCollector, Version=1.0.0.0, Culture=neutral, PublicKeyToken=null"</v>
      </c>
      <c r="AF328" s="16" t="str">
        <f t="shared" si="124"/>
        <v xml:space="preserve">,"ItemDetails":"" </v>
      </c>
      <c r="AG328" s="16" t="str">
        <f t="shared" si="125"/>
        <v xml:space="preserve">,"IsFavorite":false </v>
      </c>
      <c r="AH328" s="16" t="str">
        <f t="shared" si="126"/>
        <v xml:space="preserve">,"EstimatedValue":0 </v>
      </c>
      <c r="AI328" s="16" t="str">
        <f t="shared" si="127"/>
        <v xml:space="preserve">,"IsMintCondition":false </v>
      </c>
      <c r="AJ328" s="16" t="str">
        <f t="shared" si="128"/>
        <v xml:space="preserve">,"Condition":"UNDEFINED" </v>
      </c>
      <c r="AK328" s="16" t="str">
        <f xml:space="preserve"> IF($D328+$E328&gt;0,  CONCATENATE($AD328,$AE328,$AF328,$AG328,$AH328,$AI328,$AJ328)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28" s="16" t="str">
        <f t="shared" si="129"/>
        <v>,{"CollectableType":"HomeCollector.Models.StampBase, HomeCollector, Version=1.0.0.0, Culture=neutral, PublicKeyToken=null","DisplayName":"Sitting Bull" ,"Description":"" ,"Country":"USA" ,"IsPostageStamp":true ,"ScottNumber":"2184" ,"AlternateId":"" ,"IssueYearStart":0,"IssueYearEnd":0,"FirstDayOfIssue":" " ,"Perforation":"" ,"IsWatermarked":false ,"CatalogImageCode":"" ,"Color":"" ,"Denomination":"28"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29" spans="1:38" x14ac:dyDescent="0.25">
      <c r="A329" s="34" t="s">
        <v>485</v>
      </c>
      <c r="B329" s="29" t="s">
        <v>163</v>
      </c>
      <c r="C329" s="30"/>
      <c r="D329" s="31"/>
      <c r="E329" s="32"/>
      <c r="F329" s="43"/>
      <c r="G329" s="38"/>
      <c r="H329" s="19" t="s">
        <v>1125</v>
      </c>
      <c r="I329" s="19" t="s">
        <v>34</v>
      </c>
      <c r="J329" s="19">
        <v>1991</v>
      </c>
      <c r="K329" s="21"/>
      <c r="L329" s="34">
        <v>0.8</v>
      </c>
      <c r="M329" s="29">
        <v>0.2</v>
      </c>
      <c r="N329" s="28" t="str">
        <f t="shared" si="130"/>
        <v>,{"CollectableType":"HomeCollector.Models.StampBase, HomeCollector, Version=1.0.0.0, Culture=neutral, PublicKeyToken=null"</v>
      </c>
      <c r="O329" s="16" t="str">
        <f t="shared" si="109"/>
        <v xml:space="preserve">,"DisplayName":"Chavez" </v>
      </c>
      <c r="P329" s="16" t="str">
        <f t="shared" si="110"/>
        <v xml:space="preserve">,"Description":"" </v>
      </c>
      <c r="Q329" s="16" t="str">
        <f t="shared" si="111"/>
        <v xml:space="preserve">,"Country":"USA" </v>
      </c>
      <c r="R329" s="16" t="str">
        <f t="shared" si="112"/>
        <v xml:space="preserve">,"IsPostageStamp":true </v>
      </c>
      <c r="S329" s="16" t="str">
        <f t="shared" si="113"/>
        <v xml:space="preserve">,"ScottNumber":"2185" </v>
      </c>
      <c r="T329" s="16" t="str">
        <f t="shared" si="114"/>
        <v xml:space="preserve">,"AlternateId":"" </v>
      </c>
      <c r="U329" s="16" t="str">
        <f t="shared" si="115"/>
        <v>,"IssueYearStart":1991</v>
      </c>
      <c r="V329" s="16" t="str">
        <f t="shared" si="116"/>
        <v>,"IssueYearEnd":0</v>
      </c>
      <c r="W329" s="16" t="str">
        <f t="shared" si="117"/>
        <v xml:space="preserve">,"FirstDayOfIssue":" " </v>
      </c>
      <c r="X329" s="16" t="str">
        <f t="shared" si="108"/>
        <v xml:space="preserve">,"Perforation":"" </v>
      </c>
      <c r="Y329" s="16" t="str">
        <f t="shared" si="118"/>
        <v xml:space="preserve">,"IsWatermarked":false </v>
      </c>
      <c r="Z329" s="16" t="str">
        <f t="shared" si="119"/>
        <v xml:space="preserve">,"CatalogImageCode":"" </v>
      </c>
      <c r="AA329" s="16" t="str">
        <f t="shared" si="120"/>
        <v xml:space="preserve">,"Color":"" </v>
      </c>
      <c r="AB329" s="16" t="str">
        <f t="shared" si="121"/>
        <v xml:space="preserve">,"Denomination":"35" </v>
      </c>
      <c r="AD329" s="16" t="str">
        <f t="shared" si="122"/>
        <v/>
      </c>
      <c r="AE329" s="16" t="str">
        <f t="shared" si="123"/>
        <v>{"CollectableType":"HomeCollector.Models.StampBase, HomeCollector, Version=1.0.0.0, Culture=neutral, PublicKeyToken=null"</v>
      </c>
      <c r="AF329" s="16" t="str">
        <f t="shared" si="124"/>
        <v xml:space="preserve">,"ItemDetails":"" </v>
      </c>
      <c r="AG329" s="16" t="str">
        <f t="shared" si="125"/>
        <v xml:space="preserve">,"IsFavorite":false </v>
      </c>
      <c r="AH329" s="16" t="str">
        <f t="shared" si="126"/>
        <v xml:space="preserve">,"EstimatedValue":0 </v>
      </c>
      <c r="AI329" s="16" t="str">
        <f t="shared" si="127"/>
        <v xml:space="preserve">,"IsMintCondition":false </v>
      </c>
      <c r="AJ329" s="16" t="str">
        <f t="shared" si="128"/>
        <v xml:space="preserve">,"Condition":"UNDEFINED" </v>
      </c>
      <c r="AK329" s="16" t="str">
        <f xml:space="preserve"> IF($D329+$E329&gt;0,  CONCATENATE($AD329,$AE329,$AF329,$AG329,$AH329,$AI329,$AJ329) &amp; "} ]}","}")</f>
        <v>}</v>
      </c>
      <c r="AL329" s="16" t="str">
        <f t="shared" si="129"/>
        <v>,{"CollectableType":"HomeCollector.Models.StampBase, HomeCollector, Version=1.0.0.0, Culture=neutral, PublicKeyToken=null","DisplayName":"Chavez" ,"Description":"" ,"Country":"USA" ,"IsPostageStamp":true ,"ScottNumber":"2185" ,"AlternateId":"" ,"IssueYearStart":1991,"IssueYearEnd":0,"FirstDayOfIssue":" " ,"Perforation":"" ,"IsWatermarked":false ,"CatalogImageCode":"" ,"Color":"" ,"Denomination":"35" }</v>
      </c>
    </row>
    <row r="330" spans="1:38" x14ac:dyDescent="0.25">
      <c r="A330" s="34" t="s">
        <v>486</v>
      </c>
      <c r="B330" s="29" t="s">
        <v>22</v>
      </c>
      <c r="C330" s="30"/>
      <c r="D330" s="31"/>
      <c r="E330" s="32">
        <v>1</v>
      </c>
      <c r="F330" s="43"/>
      <c r="G330" s="38"/>
      <c r="H330" s="19" t="s">
        <v>1126</v>
      </c>
      <c r="I330" s="19" t="s">
        <v>34</v>
      </c>
      <c r="J330" s="19"/>
      <c r="K330" s="21"/>
      <c r="L330" s="34">
        <v>0.8</v>
      </c>
      <c r="M330" s="29">
        <v>0.15</v>
      </c>
      <c r="N330" s="28" t="str">
        <f t="shared" si="130"/>
        <v>,{"CollectableType":"HomeCollector.Models.StampBase, HomeCollector, Version=1.0.0.0, Culture=neutral, PublicKeyToken=null"</v>
      </c>
      <c r="O330" s="16" t="str">
        <f t="shared" si="109"/>
        <v xml:space="preserve">,"DisplayName":"Claire Chennault" </v>
      </c>
      <c r="P330" s="16" t="str">
        <f t="shared" si="110"/>
        <v xml:space="preserve">,"Description":"" </v>
      </c>
      <c r="Q330" s="16" t="str">
        <f t="shared" si="111"/>
        <v xml:space="preserve">,"Country":"USA" </v>
      </c>
      <c r="R330" s="16" t="str">
        <f t="shared" si="112"/>
        <v xml:space="preserve">,"IsPostageStamp":true </v>
      </c>
      <c r="S330" s="16" t="str">
        <f t="shared" si="113"/>
        <v xml:space="preserve">,"ScottNumber":"2186" </v>
      </c>
      <c r="T330" s="16" t="str">
        <f t="shared" si="114"/>
        <v xml:space="preserve">,"AlternateId":"" </v>
      </c>
      <c r="U330" s="16" t="str">
        <f t="shared" si="115"/>
        <v>,"IssueYearStart":0</v>
      </c>
      <c r="V330" s="16" t="str">
        <f t="shared" si="116"/>
        <v>,"IssueYearEnd":0</v>
      </c>
      <c r="W330" s="16" t="str">
        <f t="shared" si="117"/>
        <v xml:space="preserve">,"FirstDayOfIssue":" " </v>
      </c>
      <c r="X330" s="16" t="str">
        <f t="shared" si="108"/>
        <v xml:space="preserve">,"Perforation":"" </v>
      </c>
      <c r="Y330" s="16" t="str">
        <f t="shared" si="118"/>
        <v xml:space="preserve">,"IsWatermarked":false </v>
      </c>
      <c r="Z330" s="16" t="str">
        <f t="shared" si="119"/>
        <v xml:space="preserve">,"CatalogImageCode":"" </v>
      </c>
      <c r="AA330" s="16" t="str">
        <f t="shared" si="120"/>
        <v xml:space="preserve">,"Color":"" </v>
      </c>
      <c r="AB330" s="16" t="str">
        <f t="shared" si="121"/>
        <v xml:space="preserve">,"Denomination":"40" </v>
      </c>
      <c r="AD330" s="16" t="str">
        <f t="shared" si="122"/>
        <v>,"ItemInstances":[</v>
      </c>
      <c r="AE330" s="16" t="str">
        <f t="shared" si="123"/>
        <v>{"CollectableType":"HomeCollector.Models.StampBase, HomeCollector, Version=1.0.0.0, Culture=neutral, PublicKeyToken=null"</v>
      </c>
      <c r="AF330" s="16" t="str">
        <f t="shared" si="124"/>
        <v xml:space="preserve">,"ItemDetails":"" </v>
      </c>
      <c r="AG330" s="16" t="str">
        <f t="shared" si="125"/>
        <v xml:space="preserve">,"IsFavorite":false </v>
      </c>
      <c r="AH330" s="16" t="str">
        <f t="shared" si="126"/>
        <v xml:space="preserve">,"EstimatedValue":0 </v>
      </c>
      <c r="AI330" s="16" t="str">
        <f t="shared" si="127"/>
        <v xml:space="preserve">,"IsMintCondition":false </v>
      </c>
      <c r="AJ330" s="16" t="str">
        <f t="shared" si="128"/>
        <v xml:space="preserve">,"Condition":"UNDEFINED" </v>
      </c>
      <c r="AK330" s="16" t="str">
        <f xml:space="preserve"> IF($D330+$E330&gt;0,  CONCATENATE($AD330,$AE330,$AF330,$AG330,$AH330,$AI330,$AJ330)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0" s="16" t="str">
        <f t="shared" si="129"/>
        <v>,{"CollectableType":"HomeCollector.Models.StampBase, HomeCollector, Version=1.0.0.0, Culture=neutral, PublicKeyToken=null","DisplayName":"Claire Chennault" ,"Description":"" ,"Country":"USA" ,"IsPostageStamp":true ,"ScottNumber":"2186" ,"AlternateId":"" ,"IssueYearStart":0,"IssueYearEnd":0,"FirstDayOfIssue":" " ,"Perforation":"" ,"IsWatermarked":false ,"CatalogImageCode":"" ,"Color":"" ,"Denomination":"40"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1" spans="1:38" x14ac:dyDescent="0.25">
      <c r="A331" s="34" t="s">
        <v>487</v>
      </c>
      <c r="B331" s="29" t="s">
        <v>23</v>
      </c>
      <c r="C331" s="30"/>
      <c r="D331" s="31"/>
      <c r="E331" s="32">
        <v>4</v>
      </c>
      <c r="F331" s="43"/>
      <c r="G331" s="38"/>
      <c r="H331" s="19" t="s">
        <v>1127</v>
      </c>
      <c r="I331" s="19" t="s">
        <v>34</v>
      </c>
      <c r="J331" s="19">
        <v>1988</v>
      </c>
      <c r="K331" s="21"/>
      <c r="L331" s="34">
        <v>0.8</v>
      </c>
      <c r="M331" s="29">
        <v>0.15</v>
      </c>
      <c r="N331" s="28" t="str">
        <f t="shared" si="130"/>
        <v>,{"CollectableType":"HomeCollector.Models.StampBase, HomeCollector, Version=1.0.0.0, Culture=neutral, PublicKeyToken=null"</v>
      </c>
      <c r="O331" s="16" t="str">
        <f t="shared" si="109"/>
        <v xml:space="preserve">,"DisplayName":"Cushing" </v>
      </c>
      <c r="P331" s="16" t="str">
        <f t="shared" si="110"/>
        <v xml:space="preserve">,"Description":"" </v>
      </c>
      <c r="Q331" s="16" t="str">
        <f t="shared" si="111"/>
        <v xml:space="preserve">,"Country":"USA" </v>
      </c>
      <c r="R331" s="16" t="str">
        <f t="shared" si="112"/>
        <v xml:space="preserve">,"IsPostageStamp":true </v>
      </c>
      <c r="S331" s="16" t="str">
        <f t="shared" si="113"/>
        <v xml:space="preserve">,"ScottNumber":"2188" </v>
      </c>
      <c r="T331" s="16" t="str">
        <f t="shared" si="114"/>
        <v xml:space="preserve">,"AlternateId":"" </v>
      </c>
      <c r="U331" s="16" t="str">
        <f t="shared" si="115"/>
        <v>,"IssueYearStart":1988</v>
      </c>
      <c r="V331" s="16" t="str">
        <f t="shared" si="116"/>
        <v>,"IssueYearEnd":0</v>
      </c>
      <c r="W331" s="16" t="str">
        <f t="shared" si="117"/>
        <v xml:space="preserve">,"FirstDayOfIssue":" " </v>
      </c>
      <c r="X331" s="16" t="str">
        <f t="shared" si="108"/>
        <v xml:space="preserve">,"Perforation":"" </v>
      </c>
      <c r="Y331" s="16" t="str">
        <f t="shared" si="118"/>
        <v xml:space="preserve">,"IsWatermarked":false </v>
      </c>
      <c r="Z331" s="16" t="str">
        <f t="shared" si="119"/>
        <v xml:space="preserve">,"CatalogImageCode":"" </v>
      </c>
      <c r="AA331" s="16" t="str">
        <f t="shared" si="120"/>
        <v xml:space="preserve">,"Color":"" </v>
      </c>
      <c r="AB331" s="16" t="str">
        <f t="shared" si="121"/>
        <v xml:space="preserve">,"Denomination":"45" </v>
      </c>
      <c r="AD331" s="16" t="str">
        <f t="shared" si="122"/>
        <v>,"ItemInstances":[</v>
      </c>
      <c r="AE331" s="16" t="str">
        <f t="shared" si="123"/>
        <v>{"CollectableType":"HomeCollector.Models.StampBase, HomeCollector, Version=1.0.0.0, Culture=neutral, PublicKeyToken=null"</v>
      </c>
      <c r="AF331" s="16" t="str">
        <f t="shared" si="124"/>
        <v xml:space="preserve">,"ItemDetails":"" </v>
      </c>
      <c r="AG331" s="16" t="str">
        <f t="shared" si="125"/>
        <v xml:space="preserve">,"IsFavorite":false </v>
      </c>
      <c r="AH331" s="16" t="str">
        <f t="shared" si="126"/>
        <v xml:space="preserve">,"EstimatedValue":0 </v>
      </c>
      <c r="AI331" s="16" t="str">
        <f t="shared" si="127"/>
        <v xml:space="preserve">,"IsMintCondition":false </v>
      </c>
      <c r="AJ331" s="16" t="str">
        <f t="shared" si="128"/>
        <v xml:space="preserve">,"Condition":"UNDEFINED" </v>
      </c>
      <c r="AK331" s="16" t="str">
        <f xml:space="preserve"> IF($D331+$E331&gt;0,  CONCATENATE($AD331,$AE331,$AF331,$AG331,$AH331,$AI331,$AJ331)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1" s="16" t="str">
        <f t="shared" si="129"/>
        <v>,{"CollectableType":"HomeCollector.Models.StampBase, HomeCollector, Version=1.0.0.0, Culture=neutral, PublicKeyToken=null","DisplayName":"Cushing" ,"Description":"" ,"Country":"USA" ,"IsPostageStamp":true ,"ScottNumber":"2188" ,"AlternateId":"" ,"IssueYearStart":1988,"IssueYearEnd":0,"FirstDayOfIssue":"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2" spans="1:38" x14ac:dyDescent="0.25">
      <c r="A332" s="34" t="s">
        <v>488</v>
      </c>
      <c r="B332" s="19" t="s">
        <v>968</v>
      </c>
      <c r="C332" s="30"/>
      <c r="D332" s="31"/>
      <c r="E332" s="32"/>
      <c r="F332" s="43"/>
      <c r="G332" s="38"/>
      <c r="H332" s="19" t="s">
        <v>1128</v>
      </c>
      <c r="I332" s="19" t="s">
        <v>34</v>
      </c>
      <c r="J332" s="19">
        <v>1991</v>
      </c>
      <c r="K332" s="21"/>
      <c r="L332" s="34">
        <v>1</v>
      </c>
      <c r="M332" s="29">
        <v>0.25</v>
      </c>
      <c r="N332" s="28" t="str">
        <f t="shared" si="130"/>
        <v>,{"CollectableType":"HomeCollector.Models.StampBase, HomeCollector, Version=1.0.0.0, Culture=neutral, PublicKeyToken=null"</v>
      </c>
      <c r="O332" s="16" t="str">
        <f t="shared" si="109"/>
        <v xml:space="preserve">,"DisplayName":"Humphrey" </v>
      </c>
      <c r="P332" s="16" t="str">
        <f t="shared" si="110"/>
        <v xml:space="preserve">,"Description":"" </v>
      </c>
      <c r="Q332" s="16" t="str">
        <f t="shared" si="111"/>
        <v xml:space="preserve">,"Country":"USA" </v>
      </c>
      <c r="R332" s="16" t="str">
        <f t="shared" si="112"/>
        <v xml:space="preserve">,"IsPostageStamp":true </v>
      </c>
      <c r="S332" s="16" t="str">
        <f t="shared" si="113"/>
        <v xml:space="preserve">,"ScottNumber":"2190" </v>
      </c>
      <c r="T332" s="16" t="str">
        <f t="shared" si="114"/>
        <v xml:space="preserve">,"AlternateId":"" </v>
      </c>
      <c r="U332" s="16" t="str">
        <f t="shared" si="115"/>
        <v>,"IssueYearStart":1991</v>
      </c>
      <c r="V332" s="16" t="str">
        <f t="shared" si="116"/>
        <v>,"IssueYearEnd":0</v>
      </c>
      <c r="W332" s="16" t="str">
        <f t="shared" si="117"/>
        <v xml:space="preserve">,"FirstDayOfIssue":" " </v>
      </c>
      <c r="X332" s="16" t="str">
        <f t="shared" si="108"/>
        <v xml:space="preserve">,"Perforation":"" </v>
      </c>
      <c r="Y332" s="16" t="str">
        <f t="shared" si="118"/>
        <v xml:space="preserve">,"IsWatermarked":false </v>
      </c>
      <c r="Z332" s="16" t="str">
        <f t="shared" si="119"/>
        <v xml:space="preserve">,"CatalogImageCode":"" </v>
      </c>
      <c r="AA332" s="16" t="str">
        <f t="shared" si="120"/>
        <v xml:space="preserve">,"Color":"" </v>
      </c>
      <c r="AB332" s="16" t="str">
        <f t="shared" si="121"/>
        <v xml:space="preserve">,"Denomination":"52" </v>
      </c>
      <c r="AD332" s="16" t="str">
        <f t="shared" si="122"/>
        <v/>
      </c>
      <c r="AE332" s="16" t="str">
        <f t="shared" si="123"/>
        <v>{"CollectableType":"HomeCollector.Models.StampBase, HomeCollector, Version=1.0.0.0, Culture=neutral, PublicKeyToken=null"</v>
      </c>
      <c r="AF332" s="16" t="str">
        <f t="shared" si="124"/>
        <v xml:space="preserve">,"ItemDetails":"" </v>
      </c>
      <c r="AG332" s="16" t="str">
        <f t="shared" si="125"/>
        <v xml:space="preserve">,"IsFavorite":false </v>
      </c>
      <c r="AH332" s="16" t="str">
        <f t="shared" si="126"/>
        <v xml:space="preserve">,"EstimatedValue":0 </v>
      </c>
      <c r="AI332" s="16" t="str">
        <f t="shared" si="127"/>
        <v xml:space="preserve">,"IsMintCondition":false </v>
      </c>
      <c r="AJ332" s="16" t="str">
        <f t="shared" si="128"/>
        <v xml:space="preserve">,"Condition":"UNDEFINED" </v>
      </c>
      <c r="AK332" s="16" t="str">
        <f xml:space="preserve"> IF($D332+$E332&gt;0,  CONCATENATE($AD332,$AE332,$AF332,$AG332,$AH332,$AI332,$AJ332) &amp; "} ]}","}")</f>
        <v>}</v>
      </c>
      <c r="AL332" s="16" t="str">
        <f t="shared" si="129"/>
        <v>,{"CollectableType":"HomeCollector.Models.StampBase, HomeCollector, Version=1.0.0.0, Culture=neutral, PublicKeyToken=null","DisplayName":"Humphrey" ,"Description":"" ,"Country":"USA" ,"IsPostageStamp":true ,"ScottNumber":"2190" ,"AlternateId":"" ,"IssueYearStart":1991,"IssueYearEnd":0,"FirstDayOfIssue":" " ,"Perforation":"" ,"IsWatermarked":false ,"CatalogImageCode":"" ,"Color":"" ,"Denomination":"52" }</v>
      </c>
    </row>
    <row r="333" spans="1:38" x14ac:dyDescent="0.25">
      <c r="A333" s="34" t="s">
        <v>489</v>
      </c>
      <c r="B333" s="19" t="s">
        <v>164</v>
      </c>
      <c r="C333" s="30"/>
      <c r="D333" s="31"/>
      <c r="E333" s="32">
        <v>1</v>
      </c>
      <c r="F333" s="43"/>
      <c r="G333" s="38"/>
      <c r="H333" s="19" t="s">
        <v>1129</v>
      </c>
      <c r="I333" s="19" t="s">
        <v>34</v>
      </c>
      <c r="J333" s="19">
        <v>1986</v>
      </c>
      <c r="K333" s="21"/>
      <c r="L333" s="34">
        <v>1</v>
      </c>
      <c r="M333" s="29">
        <v>0.15</v>
      </c>
      <c r="N333" s="28" t="str">
        <f t="shared" si="130"/>
        <v>,{"CollectableType":"HomeCollector.Models.StampBase, HomeCollector, Version=1.0.0.0, Culture=neutral, PublicKeyToken=null"</v>
      </c>
      <c r="O333" s="16" t="str">
        <f t="shared" si="109"/>
        <v xml:space="preserve">,"DisplayName":"Harvard" </v>
      </c>
      <c r="P333" s="16" t="str">
        <f t="shared" si="110"/>
        <v xml:space="preserve">,"Description":"" </v>
      </c>
      <c r="Q333" s="16" t="str">
        <f t="shared" si="111"/>
        <v xml:space="preserve">,"Country":"USA" </v>
      </c>
      <c r="R333" s="16" t="str">
        <f t="shared" si="112"/>
        <v xml:space="preserve">,"IsPostageStamp":true </v>
      </c>
      <c r="S333" s="16" t="str">
        <f t="shared" si="113"/>
        <v xml:space="preserve">,"ScottNumber":"2191" </v>
      </c>
      <c r="T333" s="16" t="str">
        <f t="shared" si="114"/>
        <v xml:space="preserve">,"AlternateId":"" </v>
      </c>
      <c r="U333" s="16" t="str">
        <f t="shared" si="115"/>
        <v>,"IssueYearStart":1986</v>
      </c>
      <c r="V333" s="16" t="str">
        <f t="shared" si="116"/>
        <v>,"IssueYearEnd":0</v>
      </c>
      <c r="W333" s="16" t="str">
        <f t="shared" si="117"/>
        <v xml:space="preserve">,"FirstDayOfIssue":" " </v>
      </c>
      <c r="X333" s="16" t="str">
        <f t="shared" si="108"/>
        <v xml:space="preserve">,"Perforation":"" </v>
      </c>
      <c r="Y333" s="16" t="str">
        <f t="shared" si="118"/>
        <v xml:space="preserve">,"IsWatermarked":false </v>
      </c>
      <c r="Z333" s="16" t="str">
        <f t="shared" si="119"/>
        <v xml:space="preserve">,"CatalogImageCode":"" </v>
      </c>
      <c r="AA333" s="16" t="str">
        <f t="shared" si="120"/>
        <v xml:space="preserve">,"Color":"" </v>
      </c>
      <c r="AB333" s="16" t="str">
        <f t="shared" si="121"/>
        <v xml:space="preserve">,"Denomination":"56" </v>
      </c>
      <c r="AD333" s="16" t="str">
        <f t="shared" si="122"/>
        <v>,"ItemInstances":[</v>
      </c>
      <c r="AE333" s="16" t="str">
        <f t="shared" si="123"/>
        <v>{"CollectableType":"HomeCollector.Models.StampBase, HomeCollector, Version=1.0.0.0, Culture=neutral, PublicKeyToken=null"</v>
      </c>
      <c r="AF333" s="16" t="str">
        <f t="shared" si="124"/>
        <v xml:space="preserve">,"ItemDetails":"" </v>
      </c>
      <c r="AG333" s="16" t="str">
        <f t="shared" si="125"/>
        <v xml:space="preserve">,"IsFavorite":false </v>
      </c>
      <c r="AH333" s="16" t="str">
        <f t="shared" si="126"/>
        <v xml:space="preserve">,"EstimatedValue":0 </v>
      </c>
      <c r="AI333" s="16" t="str">
        <f t="shared" si="127"/>
        <v xml:space="preserve">,"IsMintCondition":false </v>
      </c>
      <c r="AJ333" s="16" t="str">
        <f t="shared" si="128"/>
        <v xml:space="preserve">,"Condition":"UNDEFINED" </v>
      </c>
      <c r="AK333" s="16" t="str">
        <f xml:space="preserve"> IF($D333+$E333&gt;0,  CONCATENATE($AD333,$AE333,$AF333,$AG333,$AH333,$AI333,$AJ333)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3" s="16" t="str">
        <f t="shared" si="129"/>
        <v>,{"CollectableType":"HomeCollector.Models.StampBase, HomeCollector, Version=1.0.0.0, Culture=neutral, PublicKeyToken=null","DisplayName":"Harvard" ,"Description":"" ,"Country":"USA" ,"IsPostageStamp":true ,"ScottNumber":"2191" ,"AlternateId":"" ,"IssueYearStart":1986,"IssueYearEnd":0,"FirstDayOfIssue":" " ,"Perforation":"" ,"IsWatermarked":false ,"CatalogImageCode":"" ,"Color":"" ,"Denomination":"56"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4" spans="1:38" x14ac:dyDescent="0.25">
      <c r="A334" s="34" t="s">
        <v>490</v>
      </c>
      <c r="B334" s="19" t="s">
        <v>165</v>
      </c>
      <c r="C334" s="30"/>
      <c r="D334" s="31"/>
      <c r="E334" s="32">
        <v>2</v>
      </c>
      <c r="F334" s="43"/>
      <c r="G334" s="38"/>
      <c r="H334" s="19" t="s">
        <v>1130</v>
      </c>
      <c r="I334" s="19" t="s">
        <v>34</v>
      </c>
      <c r="J334" s="19">
        <v>1988</v>
      </c>
      <c r="K334" s="21"/>
      <c r="L334" s="34">
        <v>1.2</v>
      </c>
      <c r="M334" s="29">
        <v>0.18</v>
      </c>
      <c r="N334" s="28" t="str">
        <f t="shared" si="130"/>
        <v>,{"CollectableType":"HomeCollector.Models.StampBase, HomeCollector, Version=1.0.0.0, Culture=neutral, PublicKeyToken=null"</v>
      </c>
      <c r="O334" s="16" t="str">
        <f t="shared" si="109"/>
        <v xml:space="preserve">,"DisplayName":"Arnold" </v>
      </c>
      <c r="P334" s="16" t="str">
        <f t="shared" si="110"/>
        <v xml:space="preserve">,"Description":"" </v>
      </c>
      <c r="Q334" s="16" t="str">
        <f t="shared" si="111"/>
        <v xml:space="preserve">,"Country":"USA" </v>
      </c>
      <c r="R334" s="16" t="str">
        <f t="shared" si="112"/>
        <v xml:space="preserve">,"IsPostageStamp":true </v>
      </c>
      <c r="S334" s="16" t="str">
        <f t="shared" si="113"/>
        <v xml:space="preserve">,"ScottNumber":"2192" </v>
      </c>
      <c r="T334" s="16" t="str">
        <f t="shared" si="114"/>
        <v xml:space="preserve">,"AlternateId":"" </v>
      </c>
      <c r="U334" s="16" t="str">
        <f t="shared" si="115"/>
        <v>,"IssueYearStart":1988</v>
      </c>
      <c r="V334" s="16" t="str">
        <f t="shared" si="116"/>
        <v>,"IssueYearEnd":0</v>
      </c>
      <c r="W334" s="16" t="str">
        <f t="shared" si="117"/>
        <v xml:space="preserve">,"FirstDayOfIssue":" " </v>
      </c>
      <c r="X334" s="16" t="str">
        <f t="shared" si="108"/>
        <v xml:space="preserve">,"Perforation":"" </v>
      </c>
      <c r="Y334" s="16" t="str">
        <f t="shared" si="118"/>
        <v xml:space="preserve">,"IsWatermarked":false </v>
      </c>
      <c r="Z334" s="16" t="str">
        <f t="shared" si="119"/>
        <v xml:space="preserve">,"CatalogImageCode":"" </v>
      </c>
      <c r="AA334" s="16" t="str">
        <f t="shared" si="120"/>
        <v xml:space="preserve">,"Color":"" </v>
      </c>
      <c r="AB334" s="16" t="str">
        <f t="shared" si="121"/>
        <v xml:space="preserve">,"Denomination":"65" </v>
      </c>
      <c r="AD334" s="16" t="str">
        <f t="shared" si="122"/>
        <v>,"ItemInstances":[</v>
      </c>
      <c r="AE334" s="16" t="str">
        <f t="shared" si="123"/>
        <v>{"CollectableType":"HomeCollector.Models.StampBase, HomeCollector, Version=1.0.0.0, Culture=neutral, PublicKeyToken=null"</v>
      </c>
      <c r="AF334" s="16" t="str">
        <f t="shared" si="124"/>
        <v xml:space="preserve">,"ItemDetails":"" </v>
      </c>
      <c r="AG334" s="16" t="str">
        <f t="shared" si="125"/>
        <v xml:space="preserve">,"IsFavorite":false </v>
      </c>
      <c r="AH334" s="16" t="str">
        <f t="shared" si="126"/>
        <v xml:space="preserve">,"EstimatedValue":0 </v>
      </c>
      <c r="AI334" s="16" t="str">
        <f t="shared" si="127"/>
        <v xml:space="preserve">,"IsMintCondition":false </v>
      </c>
      <c r="AJ334" s="16" t="str">
        <f t="shared" si="128"/>
        <v xml:space="preserve">,"Condition":"UNDEFINED" </v>
      </c>
      <c r="AK334" s="16" t="str">
        <f xml:space="preserve"> IF($D334+$E334&gt;0,  CONCATENATE($AD334,$AE334,$AF334,$AG334,$AH334,$AI334,$AJ334)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4" s="16" t="str">
        <f t="shared" si="129"/>
        <v>,{"CollectableType":"HomeCollector.Models.StampBase, HomeCollector, Version=1.0.0.0, Culture=neutral, PublicKeyToken=null","DisplayName":"Arnold" ,"Description":"" ,"Country":"USA" ,"IsPostageStamp":true ,"ScottNumber":"2192" ,"AlternateId":"" ,"IssueYearStart":1988,"IssueYearEnd":0,"FirstDayOfIssue":" " ,"Perforation":"" ,"IsWatermarked":false ,"CatalogImageCode":"" ,"Color":"" ,"Denomination":"65"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5" spans="1:38" x14ac:dyDescent="0.25">
      <c r="A335" s="34" t="s">
        <v>491</v>
      </c>
      <c r="B335" s="29" t="s">
        <v>30</v>
      </c>
      <c r="C335" s="19"/>
      <c r="D335" s="31"/>
      <c r="E335" s="32">
        <v>6</v>
      </c>
      <c r="F335" s="42"/>
      <c r="G335" s="30" t="s">
        <v>1131</v>
      </c>
      <c r="H335" s="19" t="s">
        <v>1132</v>
      </c>
      <c r="I335" s="19" t="s">
        <v>35</v>
      </c>
      <c r="J335" s="19">
        <v>1986</v>
      </c>
      <c r="K335" s="21"/>
      <c r="L335" s="34">
        <v>1.75</v>
      </c>
      <c r="M335" s="29">
        <v>0.5</v>
      </c>
      <c r="N335" s="28" t="str">
        <f t="shared" si="130"/>
        <v>,{"CollectableType":"HomeCollector.Models.StampBase, HomeCollector, Version=1.0.0.0, Culture=neutral, PublicKeyToken=null"</v>
      </c>
      <c r="O335" s="16" t="str">
        <f t="shared" si="109"/>
        <v xml:space="preserve">,"DisplayName":"Revel" </v>
      </c>
      <c r="P335" s="16" t="str">
        <f t="shared" si="110"/>
        <v xml:space="preserve">,"Description":"Scrt Star David" </v>
      </c>
      <c r="Q335" s="16" t="str">
        <f t="shared" si="111"/>
        <v xml:space="preserve">,"Country":"USA" </v>
      </c>
      <c r="R335" s="16" t="str">
        <f t="shared" si="112"/>
        <v xml:space="preserve">,"IsPostageStamp":true </v>
      </c>
      <c r="S335" s="16" t="str">
        <f t="shared" si="113"/>
        <v xml:space="preserve">,"ScottNumber":"2194" </v>
      </c>
      <c r="T335" s="16" t="str">
        <f t="shared" si="114"/>
        <v xml:space="preserve">,"AlternateId":"" </v>
      </c>
      <c r="U335" s="16" t="str">
        <f t="shared" si="115"/>
        <v>,"IssueYearStart":1986</v>
      </c>
      <c r="V335" s="16" t="str">
        <f t="shared" si="116"/>
        <v>,"IssueYearEnd":0</v>
      </c>
      <c r="W335" s="16" t="str">
        <f t="shared" si="117"/>
        <v xml:space="preserve">,"FirstDayOfIssue":" " </v>
      </c>
      <c r="X335" s="16" t="str">
        <f t="shared" si="108"/>
        <v xml:space="preserve">,"Perforation":"" </v>
      </c>
      <c r="Y335" s="16" t="str">
        <f t="shared" si="118"/>
        <v xml:space="preserve">,"IsWatermarked":false </v>
      </c>
      <c r="Z335" s="16" t="str">
        <f t="shared" si="119"/>
        <v xml:space="preserve">,"CatalogImageCode":"" </v>
      </c>
      <c r="AA335" s="16" t="str">
        <f t="shared" si="120"/>
        <v xml:space="preserve">,"Color":"" </v>
      </c>
      <c r="AB335" s="16" t="str">
        <f t="shared" si="121"/>
        <v xml:space="preserve">,"Denomination":"$1" </v>
      </c>
      <c r="AD335" s="16" t="str">
        <f t="shared" si="122"/>
        <v>,"ItemInstances":[</v>
      </c>
      <c r="AE335" s="16" t="str">
        <f t="shared" si="123"/>
        <v>{"CollectableType":"HomeCollector.Models.StampBase, HomeCollector, Version=1.0.0.0, Culture=neutral, PublicKeyToken=null"</v>
      </c>
      <c r="AF335" s="16" t="str">
        <f t="shared" si="124"/>
        <v xml:space="preserve">,"ItemDetails":"Scrt Star David" </v>
      </c>
      <c r="AG335" s="16" t="str">
        <f t="shared" si="125"/>
        <v xml:space="preserve">,"IsFavorite":false </v>
      </c>
      <c r="AH335" s="16" t="str">
        <f t="shared" si="126"/>
        <v xml:space="preserve">,"EstimatedValue":0 </v>
      </c>
      <c r="AI335" s="16" t="str">
        <f t="shared" si="127"/>
        <v xml:space="preserve">,"IsMintCondition":false </v>
      </c>
      <c r="AJ335" s="16" t="str">
        <f t="shared" si="128"/>
        <v xml:space="preserve">,"Condition":"UNDEFINED" </v>
      </c>
      <c r="AK335" s="16" t="str">
        <f xml:space="preserve"> IF($D335+$E335&gt;0,  CONCATENATE($AD335,$AE335,$AF335,$AG335,$AH335,$AI335,$AJ335) &amp; "} ]}","}")</f>
        <v>,"ItemInstances":[{"CollectableType":"HomeCollector.Models.StampBase, HomeCollector, Version=1.0.0.0, Culture=neutral, PublicKeyToken=null","ItemDetails":"Scrt Star David" ,"IsFavorite":false ,"EstimatedValue":0 ,"IsMintCondition":false ,"Condition":"UNDEFINED" } ]}</v>
      </c>
      <c r="AL335" s="16" t="str">
        <f t="shared" si="129"/>
        <v>,{"CollectableType":"HomeCollector.Models.StampBase, HomeCollector, Version=1.0.0.0, Culture=neutral, PublicKeyToken=null","DisplayName":"Revel" ,"Description":"Scrt Star David" ,"Country":"USA" ,"IsPostageStamp":true ,"ScottNumber":"2194" ,"AlternateId":"" ,"IssueYearStart":1986,"IssueYearEnd":0,"FirstDayOfIssue":" " ,"Perforation":"" ,"IsWatermarked":false ,"CatalogImageCode":"" ,"Color":"" ,"Denomination":"$1" ,"ItemInstances":[{"CollectableType":"HomeCollector.Models.StampBase, HomeCollector, Version=1.0.0.0, Culture=neutral, PublicKeyToken=null","ItemDetails":"Scrt Star David" ,"IsFavorite":false ,"EstimatedValue":0 ,"IsMintCondition":false ,"Condition":"UNDEFINED" } ]}</v>
      </c>
    </row>
    <row r="336" spans="1:38" x14ac:dyDescent="0.25">
      <c r="A336" s="34" t="s">
        <v>492</v>
      </c>
      <c r="B336" s="29" t="s">
        <v>30</v>
      </c>
      <c r="C336" s="19"/>
      <c r="D336" s="31"/>
      <c r="E336" s="32">
        <v>6</v>
      </c>
      <c r="F336" s="42"/>
      <c r="G336" s="30"/>
      <c r="H336" s="19" t="s">
        <v>1133</v>
      </c>
      <c r="I336" s="19" t="s">
        <v>35</v>
      </c>
      <c r="J336" s="19"/>
      <c r="K336" s="21"/>
      <c r="L336" s="34">
        <v>1.75</v>
      </c>
      <c r="M336" s="29">
        <v>0.5</v>
      </c>
      <c r="N336" s="28" t="str">
        <f t="shared" si="130"/>
        <v>,{"CollectableType":"HomeCollector.Models.StampBase, HomeCollector, Version=1.0.0.0, Culture=neutral, PublicKeyToken=null"</v>
      </c>
      <c r="O336" s="16" t="str">
        <f t="shared" si="109"/>
        <v xml:space="preserve">,"DisplayName":"John Hopkins" </v>
      </c>
      <c r="P336" s="16" t="str">
        <f t="shared" si="110"/>
        <v xml:space="preserve">,"Description":"" </v>
      </c>
      <c r="Q336" s="16" t="str">
        <f t="shared" si="111"/>
        <v xml:space="preserve">,"Country":"USA" </v>
      </c>
      <c r="R336" s="16" t="str">
        <f t="shared" si="112"/>
        <v xml:space="preserve">,"IsPostageStamp":true </v>
      </c>
      <c r="S336" s="16" t="str">
        <f t="shared" si="113"/>
        <v xml:space="preserve">,"ScottNumber":"2194A" </v>
      </c>
      <c r="T336" s="16" t="str">
        <f t="shared" si="114"/>
        <v xml:space="preserve">,"AlternateId":"" </v>
      </c>
      <c r="U336" s="16" t="str">
        <f t="shared" si="115"/>
        <v>,"IssueYearStart":0</v>
      </c>
      <c r="V336" s="16" t="str">
        <f t="shared" si="116"/>
        <v>,"IssueYearEnd":0</v>
      </c>
      <c r="W336" s="16" t="str">
        <f t="shared" si="117"/>
        <v xml:space="preserve">,"FirstDayOfIssue":" " </v>
      </c>
      <c r="X336" s="16" t="str">
        <f t="shared" si="108"/>
        <v xml:space="preserve">,"Perforation":"" </v>
      </c>
      <c r="Y336" s="16" t="str">
        <f t="shared" si="118"/>
        <v xml:space="preserve">,"IsWatermarked":false </v>
      </c>
      <c r="Z336" s="16" t="str">
        <f t="shared" si="119"/>
        <v xml:space="preserve">,"CatalogImageCode":"" </v>
      </c>
      <c r="AA336" s="16" t="str">
        <f t="shared" si="120"/>
        <v xml:space="preserve">,"Color":"" </v>
      </c>
      <c r="AB336" s="16" t="str">
        <f t="shared" si="121"/>
        <v xml:space="preserve">,"Denomination":"$1" </v>
      </c>
      <c r="AD336" s="16" t="str">
        <f t="shared" si="122"/>
        <v>,"ItemInstances":[</v>
      </c>
      <c r="AE336" s="16" t="str">
        <f t="shared" si="123"/>
        <v>{"CollectableType":"HomeCollector.Models.StampBase, HomeCollector, Version=1.0.0.0, Culture=neutral, PublicKeyToken=null"</v>
      </c>
      <c r="AF336" s="16" t="str">
        <f t="shared" si="124"/>
        <v xml:space="preserve">,"ItemDetails":"" </v>
      </c>
      <c r="AG336" s="16" t="str">
        <f t="shared" si="125"/>
        <v xml:space="preserve">,"IsFavorite":false </v>
      </c>
      <c r="AH336" s="16" t="str">
        <f t="shared" si="126"/>
        <v xml:space="preserve">,"EstimatedValue":0 </v>
      </c>
      <c r="AI336" s="16" t="str">
        <f t="shared" si="127"/>
        <v xml:space="preserve">,"IsMintCondition":false </v>
      </c>
      <c r="AJ336" s="16" t="str">
        <f t="shared" si="128"/>
        <v xml:space="preserve">,"Condition":"UNDEFINED" </v>
      </c>
      <c r="AK336" s="16" t="str">
        <f xml:space="preserve"> IF($D336+$E336&gt;0,  CONCATENATE($AD336,$AE336,$AF336,$AG336,$AH336,$AI336,$AJ336)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6" s="16" t="str">
        <f t="shared" si="129"/>
        <v>,{"CollectableType":"HomeCollector.Models.StampBase, HomeCollector, Version=1.0.0.0, Culture=neutral, PublicKeyToken=null","DisplayName":"John Hopkins" ,"Description":"" ,"Country":"USA" ,"IsPostageStamp":true ,"ScottNumber":"2194A" ,"AlternateId":"" ,"IssueYearStart":0,"IssueYearEnd":0,"FirstDayOfIssue":" " ,"Perforation":""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7" spans="1:38" x14ac:dyDescent="0.25">
      <c r="A337" s="34" t="s">
        <v>493</v>
      </c>
      <c r="B337" s="29" t="s">
        <v>31</v>
      </c>
      <c r="C337" s="19"/>
      <c r="D337" s="28"/>
      <c r="E337" s="30">
        <v>6</v>
      </c>
      <c r="F337" s="42"/>
      <c r="G337" s="38"/>
      <c r="H337" s="19" t="s">
        <v>1134</v>
      </c>
      <c r="I337" s="29">
        <v>1902</v>
      </c>
      <c r="J337" s="29">
        <v>1986</v>
      </c>
      <c r="K337" s="33"/>
      <c r="L337" s="34">
        <v>3.5</v>
      </c>
      <c r="M337" s="29">
        <v>0.5</v>
      </c>
      <c r="N337" s="28" t="str">
        <f t="shared" si="130"/>
        <v>,{"CollectableType":"HomeCollector.Models.StampBase, HomeCollector, Version=1.0.0.0, Culture=neutral, PublicKeyToken=null"</v>
      </c>
      <c r="O337" s="16" t="str">
        <f t="shared" si="109"/>
        <v xml:space="preserve">,"DisplayName":"Bryan" </v>
      </c>
      <c r="P337" s="16" t="str">
        <f t="shared" si="110"/>
        <v xml:space="preserve">,"Description":"" </v>
      </c>
      <c r="Q337" s="16" t="str">
        <f t="shared" si="111"/>
        <v xml:space="preserve">,"Country":"USA" </v>
      </c>
      <c r="R337" s="16" t="str">
        <f t="shared" si="112"/>
        <v xml:space="preserve">,"IsPostageStamp":true </v>
      </c>
      <c r="S337" s="16" t="str">
        <f t="shared" si="113"/>
        <v xml:space="preserve">,"ScottNumber":"2195" </v>
      </c>
      <c r="T337" s="16" t="str">
        <f t="shared" si="114"/>
        <v xml:space="preserve">,"AlternateId":"" </v>
      </c>
      <c r="U337" s="16" t="str">
        <f t="shared" si="115"/>
        <v>,"IssueYearStart":1986</v>
      </c>
      <c r="V337" s="16" t="str">
        <f t="shared" si="116"/>
        <v>,"IssueYearEnd":0</v>
      </c>
      <c r="W337" s="16" t="str">
        <f t="shared" si="117"/>
        <v xml:space="preserve">,"FirstDayOfIssue":" " </v>
      </c>
      <c r="X337" s="16" t="str">
        <f t="shared" si="108"/>
        <v xml:space="preserve">,"Perforation":"" </v>
      </c>
      <c r="Y337" s="16" t="str">
        <f t="shared" si="118"/>
        <v xml:space="preserve">,"IsWatermarked":false </v>
      </c>
      <c r="Z337" s="16" t="str">
        <f t="shared" si="119"/>
        <v xml:space="preserve">,"CatalogImageCode":"" </v>
      </c>
      <c r="AA337" s="16" t="str">
        <f t="shared" si="120"/>
        <v xml:space="preserve">,"Color":"" </v>
      </c>
      <c r="AB337" s="16" t="str">
        <f t="shared" si="121"/>
        <v xml:space="preserve">,"Denomination":"$2" </v>
      </c>
      <c r="AD337" s="16" t="str">
        <f t="shared" si="122"/>
        <v>,"ItemInstances":[</v>
      </c>
      <c r="AE337" s="16" t="str">
        <f t="shared" si="123"/>
        <v>{"CollectableType":"HomeCollector.Models.StampBase, HomeCollector, Version=1.0.0.0, Culture=neutral, PublicKeyToken=null"</v>
      </c>
      <c r="AF337" s="16" t="str">
        <f t="shared" si="124"/>
        <v xml:space="preserve">,"ItemDetails":"" </v>
      </c>
      <c r="AG337" s="16" t="str">
        <f t="shared" si="125"/>
        <v xml:space="preserve">,"IsFavorite":false </v>
      </c>
      <c r="AH337" s="16" t="str">
        <f t="shared" si="126"/>
        <v xml:space="preserve">,"EstimatedValue":0 </v>
      </c>
      <c r="AI337" s="16" t="str">
        <f t="shared" si="127"/>
        <v xml:space="preserve">,"IsMintCondition":false </v>
      </c>
      <c r="AJ337" s="16" t="str">
        <f t="shared" si="128"/>
        <v xml:space="preserve">,"Condition":"UNDEFINED" </v>
      </c>
      <c r="AK337" s="16" t="str">
        <f xml:space="preserve"> IF($D337+$E337&gt;0,  CONCATENATE($AD337,$AE337,$AF337,$AG337,$AH337,$AI337,$AJ337)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7" s="16" t="str">
        <f t="shared" si="129"/>
        <v>,{"CollectableType":"HomeCollector.Models.StampBase, HomeCollector, Version=1.0.0.0, Culture=neutral, PublicKeyToken=null","DisplayName":"Bryan" ,"Description":"" ,"Country":"USA" ,"IsPostageStamp":true ,"ScottNumber":"2195" ,"AlternateId":"" ,"IssueYearStart":1986,"IssueYearEnd":0,"FirstDayOfIssue":" " ,"Perforation":"" ,"IsWatermarked":false ,"CatalogImageCode":"" ,"Color":"" ,"Denomination":"$2"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8" spans="1:38" x14ac:dyDescent="0.25">
      <c r="A338" s="34" t="s">
        <v>494</v>
      </c>
      <c r="B338" s="29" t="s">
        <v>32</v>
      </c>
      <c r="C338" s="19"/>
      <c r="D338" s="28"/>
      <c r="E338" s="30">
        <v>1</v>
      </c>
      <c r="F338" s="42"/>
      <c r="G338" s="38"/>
      <c r="H338" s="19" t="s">
        <v>1135</v>
      </c>
      <c r="I338" s="29">
        <v>1902</v>
      </c>
      <c r="J338" s="29">
        <v>1987</v>
      </c>
      <c r="K338" s="33"/>
      <c r="L338" s="34">
        <v>7.75</v>
      </c>
      <c r="M338" s="29">
        <v>1</v>
      </c>
      <c r="N338" s="28" t="str">
        <f t="shared" si="130"/>
        <v>,{"CollectableType":"HomeCollector.Models.StampBase, HomeCollector, Version=1.0.0.0, Culture=neutral, PublicKeyToken=null"</v>
      </c>
      <c r="O338" s="16" t="str">
        <f t="shared" si="109"/>
        <v xml:space="preserve">,"DisplayName":"Harte" </v>
      </c>
      <c r="P338" s="16" t="str">
        <f t="shared" si="110"/>
        <v xml:space="preserve">,"Description":"" </v>
      </c>
      <c r="Q338" s="16" t="str">
        <f t="shared" si="111"/>
        <v xml:space="preserve">,"Country":"USA" </v>
      </c>
      <c r="R338" s="16" t="str">
        <f t="shared" si="112"/>
        <v xml:space="preserve">,"IsPostageStamp":true </v>
      </c>
      <c r="S338" s="16" t="str">
        <f t="shared" si="113"/>
        <v xml:space="preserve">,"ScottNumber":"2196" </v>
      </c>
      <c r="T338" s="16" t="str">
        <f t="shared" si="114"/>
        <v xml:space="preserve">,"AlternateId":"" </v>
      </c>
      <c r="U338" s="16" t="str">
        <f t="shared" si="115"/>
        <v>,"IssueYearStart":1987</v>
      </c>
      <c r="V338" s="16" t="str">
        <f t="shared" si="116"/>
        <v>,"IssueYearEnd":0</v>
      </c>
      <c r="W338" s="16" t="str">
        <f t="shared" si="117"/>
        <v xml:space="preserve">,"FirstDayOfIssue":" " </v>
      </c>
      <c r="X338" s="16" t="str">
        <f t="shared" si="108"/>
        <v xml:space="preserve">,"Perforation":"" </v>
      </c>
      <c r="Y338" s="16" t="str">
        <f t="shared" si="118"/>
        <v xml:space="preserve">,"IsWatermarked":false </v>
      </c>
      <c r="Z338" s="16" t="str">
        <f t="shared" si="119"/>
        <v xml:space="preserve">,"CatalogImageCode":"" </v>
      </c>
      <c r="AA338" s="16" t="str">
        <f t="shared" si="120"/>
        <v xml:space="preserve">,"Color":"" </v>
      </c>
      <c r="AB338" s="16" t="str">
        <f t="shared" si="121"/>
        <v xml:space="preserve">,"Denomination":"$5" </v>
      </c>
      <c r="AD338" s="16" t="str">
        <f t="shared" si="122"/>
        <v>,"ItemInstances":[</v>
      </c>
      <c r="AE338" s="16" t="str">
        <f t="shared" si="123"/>
        <v>{"CollectableType":"HomeCollector.Models.StampBase, HomeCollector, Version=1.0.0.0, Culture=neutral, PublicKeyToken=null"</v>
      </c>
      <c r="AF338" s="16" t="str">
        <f t="shared" si="124"/>
        <v xml:space="preserve">,"ItemDetails":"" </v>
      </c>
      <c r="AG338" s="16" t="str">
        <f t="shared" si="125"/>
        <v xml:space="preserve">,"IsFavorite":false </v>
      </c>
      <c r="AH338" s="16" t="str">
        <f t="shared" si="126"/>
        <v xml:space="preserve">,"EstimatedValue":0 </v>
      </c>
      <c r="AI338" s="16" t="str">
        <f t="shared" si="127"/>
        <v xml:space="preserve">,"IsMintCondition":false </v>
      </c>
      <c r="AJ338" s="16" t="str">
        <f t="shared" si="128"/>
        <v xml:space="preserve">,"Condition":"UNDEFINED" </v>
      </c>
      <c r="AK338" s="16" t="str">
        <f xml:space="preserve"> IF($D338+$E338&gt;0,  CONCATENATE($AD338,$AE338,$AF338,$AG338,$AH338,$AI338,$AJ338)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38" s="16" t="str">
        <f t="shared" si="129"/>
        <v>,{"CollectableType":"HomeCollector.Models.StampBase, HomeCollector, Version=1.0.0.0, Culture=neutral, PublicKeyToken=null","DisplayName":"Harte" ,"Description":"" ,"Country":"USA" ,"IsPostageStamp":true ,"ScottNumber":"2196" ,"AlternateId":"" ,"IssueYearStart":1987,"IssueYearEnd":0,"FirstDayOfIssue":" " ,"Perforation":"" ,"IsWatermarked":false ,"CatalogImageCode":"" ,"Color":"" ,"Denomination":"$5"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39" spans="1:38" x14ac:dyDescent="0.25">
      <c r="A339" s="34" t="s">
        <v>495</v>
      </c>
      <c r="B339" s="29" t="s">
        <v>159</v>
      </c>
      <c r="C339" s="19"/>
      <c r="D339" s="28"/>
      <c r="E339" s="30">
        <v>2</v>
      </c>
      <c r="F339" s="42" t="s">
        <v>1136</v>
      </c>
      <c r="G339" s="38" t="s">
        <v>1137</v>
      </c>
      <c r="H339" s="19" t="s">
        <v>1123</v>
      </c>
      <c r="I339" s="29">
        <v>1902</v>
      </c>
      <c r="J339" s="29"/>
      <c r="K339" s="33"/>
      <c r="L339" s="34">
        <v>0.45</v>
      </c>
      <c r="M339" s="29">
        <v>0.15</v>
      </c>
      <c r="N339" s="28" t="str">
        <f t="shared" si="130"/>
        <v>,{"CollectableType":"HomeCollector.Models.StampBase, HomeCollector, Version=1.0.0.0, Culture=neutral, PublicKeyToken=null"</v>
      </c>
      <c r="O339" s="16" t="str">
        <f t="shared" si="109"/>
        <v xml:space="preserve">,"DisplayName":"London" </v>
      </c>
      <c r="P339" s="16" t="str">
        <f t="shared" si="110"/>
        <v xml:space="preserve">,"Description":"bklt single" </v>
      </c>
      <c r="Q339" s="16" t="str">
        <f t="shared" si="111"/>
        <v xml:space="preserve">,"Country":"USA" </v>
      </c>
      <c r="R339" s="16" t="str">
        <f t="shared" si="112"/>
        <v xml:space="preserve">,"IsPostageStamp":true </v>
      </c>
      <c r="S339" s="16" t="str">
        <f t="shared" si="113"/>
        <v xml:space="preserve">,"ScottNumber":"2197" </v>
      </c>
      <c r="T339" s="16" t="str">
        <f t="shared" si="114"/>
        <v xml:space="preserve">,"AlternateId":"" </v>
      </c>
      <c r="U339" s="16" t="str">
        <f t="shared" si="115"/>
        <v>,"IssueYearStart":0</v>
      </c>
      <c r="V339" s="16" t="str">
        <f t="shared" si="116"/>
        <v>,"IssueYearEnd":0</v>
      </c>
      <c r="W339" s="16" t="str">
        <f t="shared" si="117"/>
        <v xml:space="preserve">,"FirstDayOfIssue":" " </v>
      </c>
      <c r="X339" s="16" t="str">
        <f t="shared" si="108"/>
        <v xml:space="preserve">,"Perforation":"p10" </v>
      </c>
      <c r="Y339" s="16" t="str">
        <f t="shared" si="118"/>
        <v xml:space="preserve">,"IsWatermarked":false </v>
      </c>
      <c r="Z339" s="16" t="str">
        <f t="shared" si="119"/>
        <v xml:space="preserve">,"CatalogImageCode":"" </v>
      </c>
      <c r="AA339" s="16" t="str">
        <f t="shared" si="120"/>
        <v xml:space="preserve">,"Color":"" </v>
      </c>
      <c r="AB339" s="16" t="str">
        <f t="shared" si="121"/>
        <v xml:space="preserve">,"Denomination":"25" </v>
      </c>
      <c r="AD339" s="16" t="str">
        <f t="shared" si="122"/>
        <v>,"ItemInstances":[</v>
      </c>
      <c r="AE339" s="16" t="str">
        <f t="shared" si="123"/>
        <v>{"CollectableType":"HomeCollector.Models.StampBase, HomeCollector, Version=1.0.0.0, Culture=neutral, PublicKeyToken=null"</v>
      </c>
      <c r="AF339" s="16" t="str">
        <f t="shared" si="124"/>
        <v xml:space="preserve">,"ItemDetails":"bklt single" </v>
      </c>
      <c r="AG339" s="16" t="str">
        <f t="shared" si="125"/>
        <v xml:space="preserve">,"IsFavorite":false </v>
      </c>
      <c r="AH339" s="16" t="str">
        <f t="shared" si="126"/>
        <v xml:space="preserve">,"EstimatedValue":0 </v>
      </c>
      <c r="AI339" s="16" t="str">
        <f t="shared" si="127"/>
        <v xml:space="preserve">,"IsMintCondition":false </v>
      </c>
      <c r="AJ339" s="16" t="str">
        <f t="shared" si="128"/>
        <v xml:space="preserve">,"Condition":"UNDEFINED" </v>
      </c>
      <c r="AK339" s="16" t="str">
        <f xml:space="preserve"> IF($D339+$E339&gt;0,  CONCATENATE($AD339,$AE339,$AF339,$AG339,$AH339,$AI339,$AJ339)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339" s="16" t="str">
        <f t="shared" si="129"/>
        <v>,{"CollectableType":"HomeCollector.Models.StampBase, HomeCollector, Version=1.0.0.0, Culture=neutral, PublicKeyToken=null","DisplayName":"London" ,"Description":"bklt single" ,"Country":"USA" ,"IsPostageStamp":true ,"ScottNumber":"2197" ,"AlternateId":"" ,"IssueYearStart":0,"IssueYearEnd":0,"FirstDayOfIssue":" " ,"Perforation":"p10"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340" spans="1:38" x14ac:dyDescent="0.25">
      <c r="A340" s="34" t="s">
        <v>496</v>
      </c>
      <c r="B340" s="29" t="s">
        <v>157</v>
      </c>
      <c r="C340" s="30"/>
      <c r="D340" s="31"/>
      <c r="E340" s="32"/>
      <c r="F340" s="43"/>
      <c r="G340" s="30"/>
      <c r="H340" s="19" t="s">
        <v>1138</v>
      </c>
      <c r="I340" s="29">
        <v>1903</v>
      </c>
      <c r="J340" s="29">
        <v>1986</v>
      </c>
      <c r="K340" s="33"/>
      <c r="L340" s="34">
        <v>0.4</v>
      </c>
      <c r="M340" s="29">
        <v>0.15</v>
      </c>
      <c r="N340" s="28" t="str">
        <f t="shared" si="130"/>
        <v>,{"CollectableType":"HomeCollector.Models.StampBase, HomeCollector, Version=1.0.0.0, Culture=neutral, PublicKeyToken=null"</v>
      </c>
      <c r="O340" s="16" t="str">
        <f t="shared" si="109"/>
        <v xml:space="preserve">,"DisplayName":"Stamp Collecting" </v>
      </c>
      <c r="P340" s="16" t="str">
        <f t="shared" si="110"/>
        <v xml:space="preserve">,"Description":"" </v>
      </c>
      <c r="Q340" s="16" t="str">
        <f t="shared" si="111"/>
        <v xml:space="preserve">,"Country":"USA" </v>
      </c>
      <c r="R340" s="16" t="str">
        <f t="shared" si="112"/>
        <v xml:space="preserve">,"IsPostageStamp":true </v>
      </c>
      <c r="S340" s="16" t="str">
        <f t="shared" si="113"/>
        <v xml:space="preserve">,"ScottNumber":"2198" </v>
      </c>
      <c r="T340" s="16" t="str">
        <f t="shared" si="114"/>
        <v xml:space="preserve">,"AlternateId":"" </v>
      </c>
      <c r="U340" s="16" t="str">
        <f t="shared" si="115"/>
        <v>,"IssueYearStart":1986</v>
      </c>
      <c r="V340" s="16" t="str">
        <f t="shared" si="116"/>
        <v>,"IssueYearEnd":0</v>
      </c>
      <c r="W340" s="16" t="str">
        <f t="shared" si="117"/>
        <v xml:space="preserve">,"FirstDayOfIssue":" " </v>
      </c>
      <c r="X340" s="16" t="str">
        <f t="shared" si="108"/>
        <v xml:space="preserve">,"Perforation":"" </v>
      </c>
      <c r="Y340" s="16" t="str">
        <f t="shared" si="118"/>
        <v xml:space="preserve">,"IsWatermarked":false </v>
      </c>
      <c r="Z340" s="16" t="str">
        <f t="shared" si="119"/>
        <v xml:space="preserve">,"CatalogImageCode":"" </v>
      </c>
      <c r="AA340" s="16" t="str">
        <f t="shared" si="120"/>
        <v xml:space="preserve">,"Color":"" </v>
      </c>
      <c r="AB340" s="16" t="str">
        <f t="shared" si="121"/>
        <v xml:space="preserve">,"Denomination":"22" </v>
      </c>
      <c r="AD340" s="16" t="str">
        <f t="shared" si="122"/>
        <v/>
      </c>
      <c r="AE340" s="16" t="str">
        <f t="shared" si="123"/>
        <v>{"CollectableType":"HomeCollector.Models.StampBase, HomeCollector, Version=1.0.0.0, Culture=neutral, PublicKeyToken=null"</v>
      </c>
      <c r="AF340" s="16" t="str">
        <f t="shared" si="124"/>
        <v xml:space="preserve">,"ItemDetails":"" </v>
      </c>
      <c r="AG340" s="16" t="str">
        <f t="shared" si="125"/>
        <v xml:space="preserve">,"IsFavorite":false </v>
      </c>
      <c r="AH340" s="16" t="str">
        <f t="shared" si="126"/>
        <v xml:space="preserve">,"EstimatedValue":0 </v>
      </c>
      <c r="AI340" s="16" t="str">
        <f t="shared" si="127"/>
        <v xml:space="preserve">,"IsMintCondition":false </v>
      </c>
      <c r="AJ340" s="16" t="str">
        <f t="shared" si="128"/>
        <v xml:space="preserve">,"Condition":"UNDEFINED" </v>
      </c>
      <c r="AK340" s="16" t="str">
        <f xml:space="preserve"> IF($D340+$E340&gt;0,  CONCATENATE($AD340,$AE340,$AF340,$AG340,$AH340,$AI340,$AJ340) &amp; "} ]}","}")</f>
        <v>}</v>
      </c>
      <c r="AL340" s="16" t="str">
        <f t="shared" si="129"/>
        <v>,{"CollectableType":"HomeCollector.Models.StampBase, HomeCollector, Version=1.0.0.0, Culture=neutral, PublicKeyToken=null","DisplayName":"Stamp Collecting" ,"Description":"" ,"Country":"USA" ,"IsPostageStamp":true ,"ScottNumber":"2198" ,"AlternateId":"" ,"IssueYearStart":1986,"IssueYearEnd":0,"FirstDayOfIssue":" " ,"Perforation":"" ,"IsWatermarked":false ,"CatalogImageCode":"" ,"Color":"" ,"Denomination":"22" }</v>
      </c>
    </row>
    <row r="341" spans="1:38" x14ac:dyDescent="0.25">
      <c r="A341" s="34" t="s">
        <v>497</v>
      </c>
      <c r="B341" s="29" t="s">
        <v>157</v>
      </c>
      <c r="C341" s="19"/>
      <c r="D341" s="31"/>
      <c r="E341" s="32"/>
      <c r="F341" s="42"/>
      <c r="G341" s="30"/>
      <c r="H341" s="19" t="s">
        <v>1138</v>
      </c>
      <c r="I341" s="29">
        <v>1906</v>
      </c>
      <c r="J341" s="29">
        <v>1986</v>
      </c>
      <c r="K341" s="33"/>
      <c r="L341" s="34">
        <v>0.4</v>
      </c>
      <c r="M341" s="29">
        <v>0.15</v>
      </c>
      <c r="N341" s="28" t="str">
        <f t="shared" si="130"/>
        <v>,{"CollectableType":"HomeCollector.Models.StampBase, HomeCollector, Version=1.0.0.0, Culture=neutral, PublicKeyToken=null"</v>
      </c>
      <c r="O341" s="16" t="str">
        <f t="shared" si="109"/>
        <v xml:space="preserve">,"DisplayName":"Stamp Collecting" </v>
      </c>
      <c r="P341" s="16" t="str">
        <f t="shared" si="110"/>
        <v xml:space="preserve">,"Description":"" </v>
      </c>
      <c r="Q341" s="16" t="str">
        <f t="shared" si="111"/>
        <v xml:space="preserve">,"Country":"USA" </v>
      </c>
      <c r="R341" s="16" t="str">
        <f t="shared" si="112"/>
        <v xml:space="preserve">,"IsPostageStamp":true </v>
      </c>
      <c r="S341" s="16" t="str">
        <f t="shared" si="113"/>
        <v xml:space="preserve">,"ScottNumber":"2199" </v>
      </c>
      <c r="T341" s="16" t="str">
        <f t="shared" si="114"/>
        <v xml:space="preserve">,"AlternateId":"" </v>
      </c>
      <c r="U341" s="16" t="str">
        <f t="shared" si="115"/>
        <v>,"IssueYearStart":1986</v>
      </c>
      <c r="V341" s="16" t="str">
        <f t="shared" si="116"/>
        <v>,"IssueYearEnd":0</v>
      </c>
      <c r="W341" s="16" t="str">
        <f t="shared" si="117"/>
        <v xml:space="preserve">,"FirstDayOfIssue":" " </v>
      </c>
      <c r="X341" s="16" t="str">
        <f t="shared" si="108"/>
        <v xml:space="preserve">,"Perforation":"" </v>
      </c>
      <c r="Y341" s="16" t="str">
        <f t="shared" si="118"/>
        <v xml:space="preserve">,"IsWatermarked":false </v>
      </c>
      <c r="Z341" s="16" t="str">
        <f t="shared" si="119"/>
        <v xml:space="preserve">,"CatalogImageCode":"" </v>
      </c>
      <c r="AA341" s="16" t="str">
        <f t="shared" si="120"/>
        <v xml:space="preserve">,"Color":"" </v>
      </c>
      <c r="AB341" s="16" t="str">
        <f t="shared" si="121"/>
        <v xml:space="preserve">,"Denomination":"22" </v>
      </c>
      <c r="AD341" s="16" t="str">
        <f t="shared" si="122"/>
        <v/>
      </c>
      <c r="AE341" s="16" t="str">
        <f t="shared" si="123"/>
        <v>{"CollectableType":"HomeCollector.Models.StampBase, HomeCollector, Version=1.0.0.0, Culture=neutral, PublicKeyToken=null"</v>
      </c>
      <c r="AF341" s="16" t="str">
        <f t="shared" si="124"/>
        <v xml:space="preserve">,"ItemDetails":"" </v>
      </c>
      <c r="AG341" s="16" t="str">
        <f t="shared" si="125"/>
        <v xml:space="preserve">,"IsFavorite":false </v>
      </c>
      <c r="AH341" s="16" t="str">
        <f t="shared" si="126"/>
        <v xml:space="preserve">,"EstimatedValue":0 </v>
      </c>
      <c r="AI341" s="16" t="str">
        <f t="shared" si="127"/>
        <v xml:space="preserve">,"IsMintCondition":false </v>
      </c>
      <c r="AJ341" s="16" t="str">
        <f t="shared" si="128"/>
        <v xml:space="preserve">,"Condition":"UNDEFINED" </v>
      </c>
      <c r="AK341" s="16" t="str">
        <f xml:space="preserve"> IF($D341+$E341&gt;0,  CONCATENATE($AD341,$AE341,$AF341,$AG341,$AH341,$AI341,$AJ341) &amp; "} ]}","}")</f>
        <v>}</v>
      </c>
      <c r="AL341" s="16" t="str">
        <f t="shared" si="129"/>
        <v>,{"CollectableType":"HomeCollector.Models.StampBase, HomeCollector, Version=1.0.0.0, Culture=neutral, PublicKeyToken=null","DisplayName":"Stamp Collecting" ,"Description":"" ,"Country":"USA" ,"IsPostageStamp":true ,"ScottNumber":"2199" ,"AlternateId":"" ,"IssueYearStart":1986,"IssueYearEnd":0,"FirstDayOfIssue":" " ,"Perforation":"" ,"IsWatermarked":false ,"CatalogImageCode":"" ,"Color":"" ,"Denomination":"22" }</v>
      </c>
    </row>
    <row r="342" spans="1:38" x14ac:dyDescent="0.25">
      <c r="A342" s="34" t="s">
        <v>498</v>
      </c>
      <c r="B342" s="29" t="s">
        <v>157</v>
      </c>
      <c r="C342" s="19"/>
      <c r="D342" s="28"/>
      <c r="E342" s="30">
        <v>1</v>
      </c>
      <c r="F342" s="42"/>
      <c r="G342" s="38"/>
      <c r="H342" s="19" t="s">
        <v>1138</v>
      </c>
      <c r="I342" s="29">
        <v>1908</v>
      </c>
      <c r="J342" s="29">
        <v>1986</v>
      </c>
      <c r="K342" s="33"/>
      <c r="L342" s="34">
        <v>0.4</v>
      </c>
      <c r="M342" s="29">
        <v>0.15</v>
      </c>
      <c r="N342" s="28" t="str">
        <f t="shared" si="130"/>
        <v>,{"CollectableType":"HomeCollector.Models.StampBase, HomeCollector, Version=1.0.0.0, Culture=neutral, PublicKeyToken=null"</v>
      </c>
      <c r="O342" s="16" t="str">
        <f t="shared" si="109"/>
        <v xml:space="preserve">,"DisplayName":"Stamp Collecting" </v>
      </c>
      <c r="P342" s="16" t="str">
        <f t="shared" si="110"/>
        <v xml:space="preserve">,"Description":"" </v>
      </c>
      <c r="Q342" s="16" t="str">
        <f t="shared" si="111"/>
        <v xml:space="preserve">,"Country":"USA" </v>
      </c>
      <c r="R342" s="16" t="str">
        <f t="shared" si="112"/>
        <v xml:space="preserve">,"IsPostageStamp":true </v>
      </c>
      <c r="S342" s="16" t="str">
        <f t="shared" si="113"/>
        <v xml:space="preserve">,"ScottNumber":"2200" </v>
      </c>
      <c r="T342" s="16" t="str">
        <f t="shared" si="114"/>
        <v xml:space="preserve">,"AlternateId":"" </v>
      </c>
      <c r="U342" s="16" t="str">
        <f t="shared" si="115"/>
        <v>,"IssueYearStart":1986</v>
      </c>
      <c r="V342" s="16" t="str">
        <f t="shared" si="116"/>
        <v>,"IssueYearEnd":0</v>
      </c>
      <c r="W342" s="16" t="str">
        <f t="shared" si="117"/>
        <v xml:space="preserve">,"FirstDayOfIssue":" " </v>
      </c>
      <c r="X342" s="16" t="str">
        <f t="shared" si="108"/>
        <v xml:space="preserve">,"Perforation":"" </v>
      </c>
      <c r="Y342" s="16" t="str">
        <f t="shared" si="118"/>
        <v xml:space="preserve">,"IsWatermarked":false </v>
      </c>
      <c r="Z342" s="16" t="str">
        <f t="shared" si="119"/>
        <v xml:space="preserve">,"CatalogImageCode":"" </v>
      </c>
      <c r="AA342" s="16" t="str">
        <f t="shared" si="120"/>
        <v xml:space="preserve">,"Color":"" </v>
      </c>
      <c r="AB342" s="16" t="str">
        <f t="shared" si="121"/>
        <v xml:space="preserve">,"Denomination":"22" </v>
      </c>
      <c r="AD342" s="16" t="str">
        <f t="shared" si="122"/>
        <v>,"ItemInstances":[</v>
      </c>
      <c r="AE342" s="16" t="str">
        <f t="shared" si="123"/>
        <v>{"CollectableType":"HomeCollector.Models.StampBase, HomeCollector, Version=1.0.0.0, Culture=neutral, PublicKeyToken=null"</v>
      </c>
      <c r="AF342" s="16" t="str">
        <f t="shared" si="124"/>
        <v xml:space="preserve">,"ItemDetails":"" </v>
      </c>
      <c r="AG342" s="16" t="str">
        <f t="shared" si="125"/>
        <v xml:space="preserve">,"IsFavorite":false </v>
      </c>
      <c r="AH342" s="16" t="str">
        <f t="shared" si="126"/>
        <v xml:space="preserve">,"EstimatedValue":0 </v>
      </c>
      <c r="AI342" s="16" t="str">
        <f t="shared" si="127"/>
        <v xml:space="preserve">,"IsMintCondition":false </v>
      </c>
      <c r="AJ342" s="16" t="str">
        <f t="shared" si="128"/>
        <v xml:space="preserve">,"Condition":"UNDEFINED" </v>
      </c>
      <c r="AK342" s="16" t="str">
        <f xml:space="preserve"> IF($D342+$E342&gt;0,  CONCATENATE($AD342,$AE342,$AF342,$AG342,$AH342,$AI342,$AJ342)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2" s="16" t="str">
        <f t="shared" si="129"/>
        <v>,{"CollectableType":"HomeCollector.Models.StampBase, HomeCollector, Version=1.0.0.0, Culture=neutral, PublicKeyToken=null","DisplayName":"Stamp Collecting" ,"Description":"" ,"Country":"USA" ,"IsPostageStamp":true ,"ScottNumber":"2200"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3" spans="1:38" x14ac:dyDescent="0.25">
      <c r="A343" s="34" t="s">
        <v>499</v>
      </c>
      <c r="B343" s="29" t="s">
        <v>157</v>
      </c>
      <c r="C343" s="19"/>
      <c r="D343" s="28"/>
      <c r="E343" s="30"/>
      <c r="F343" s="42"/>
      <c r="G343" s="38"/>
      <c r="H343" s="19" t="s">
        <v>1138</v>
      </c>
      <c r="I343" s="29">
        <v>1908</v>
      </c>
      <c r="J343" s="29">
        <v>1986</v>
      </c>
      <c r="K343" s="33"/>
      <c r="L343" s="34">
        <v>0.4</v>
      </c>
      <c r="M343" s="29">
        <v>0.15</v>
      </c>
      <c r="N343" s="28" t="str">
        <f t="shared" si="130"/>
        <v>,{"CollectableType":"HomeCollector.Models.StampBase, HomeCollector, Version=1.0.0.0, Culture=neutral, PublicKeyToken=null"</v>
      </c>
      <c r="O343" s="16" t="str">
        <f t="shared" si="109"/>
        <v xml:space="preserve">,"DisplayName":"Stamp Collecting" </v>
      </c>
      <c r="P343" s="16" t="str">
        <f t="shared" si="110"/>
        <v xml:space="preserve">,"Description":"" </v>
      </c>
      <c r="Q343" s="16" t="str">
        <f t="shared" si="111"/>
        <v xml:space="preserve">,"Country":"USA" </v>
      </c>
      <c r="R343" s="16" t="str">
        <f t="shared" si="112"/>
        <v xml:space="preserve">,"IsPostageStamp":true </v>
      </c>
      <c r="S343" s="16" t="str">
        <f t="shared" si="113"/>
        <v xml:space="preserve">,"ScottNumber":"2201" </v>
      </c>
      <c r="T343" s="16" t="str">
        <f t="shared" si="114"/>
        <v xml:space="preserve">,"AlternateId":"" </v>
      </c>
      <c r="U343" s="16" t="str">
        <f t="shared" si="115"/>
        <v>,"IssueYearStart":1986</v>
      </c>
      <c r="V343" s="16" t="str">
        <f t="shared" si="116"/>
        <v>,"IssueYearEnd":0</v>
      </c>
      <c r="W343" s="16" t="str">
        <f t="shared" si="117"/>
        <v xml:space="preserve">,"FirstDayOfIssue":" " </v>
      </c>
      <c r="X343" s="16" t="str">
        <f t="shared" si="108"/>
        <v xml:space="preserve">,"Perforation":"" </v>
      </c>
      <c r="Y343" s="16" t="str">
        <f t="shared" si="118"/>
        <v xml:space="preserve">,"IsWatermarked":false </v>
      </c>
      <c r="Z343" s="16" t="str">
        <f t="shared" si="119"/>
        <v xml:space="preserve">,"CatalogImageCode":"" </v>
      </c>
      <c r="AA343" s="16" t="str">
        <f t="shared" si="120"/>
        <v xml:space="preserve">,"Color":"" </v>
      </c>
      <c r="AB343" s="16" t="str">
        <f t="shared" si="121"/>
        <v xml:space="preserve">,"Denomination":"22" </v>
      </c>
      <c r="AD343" s="16" t="str">
        <f t="shared" si="122"/>
        <v/>
      </c>
      <c r="AE343" s="16" t="str">
        <f t="shared" si="123"/>
        <v>{"CollectableType":"HomeCollector.Models.StampBase, HomeCollector, Version=1.0.0.0, Culture=neutral, PublicKeyToken=null"</v>
      </c>
      <c r="AF343" s="16" t="str">
        <f t="shared" si="124"/>
        <v xml:space="preserve">,"ItemDetails":"" </v>
      </c>
      <c r="AG343" s="16" t="str">
        <f t="shared" si="125"/>
        <v xml:space="preserve">,"IsFavorite":false </v>
      </c>
      <c r="AH343" s="16" t="str">
        <f t="shared" si="126"/>
        <v xml:space="preserve">,"EstimatedValue":0 </v>
      </c>
      <c r="AI343" s="16" t="str">
        <f t="shared" si="127"/>
        <v xml:space="preserve">,"IsMintCondition":false </v>
      </c>
      <c r="AJ343" s="16" t="str">
        <f t="shared" si="128"/>
        <v xml:space="preserve">,"Condition":"UNDEFINED" </v>
      </c>
      <c r="AK343" s="16" t="str">
        <f xml:space="preserve"> IF($D343+$E343&gt;0,  CONCATENATE($AD343,$AE343,$AF343,$AG343,$AH343,$AI343,$AJ343) &amp; "} ]}","}")</f>
        <v>}</v>
      </c>
      <c r="AL343" s="16" t="str">
        <f t="shared" si="129"/>
        <v>,{"CollectableType":"HomeCollector.Models.StampBase, HomeCollector, Version=1.0.0.0, Culture=neutral, PublicKeyToken=null","DisplayName":"Stamp Collecting" ,"Description":"" ,"Country":"USA" ,"IsPostageStamp":true ,"ScottNumber":"2201" ,"AlternateId":"" ,"IssueYearStart":1986,"IssueYearEnd":0,"FirstDayOfIssue":" " ,"Perforation":"" ,"IsWatermarked":false ,"CatalogImageCode":"" ,"Color":"" ,"Denomination":"22" }</v>
      </c>
    </row>
    <row r="344" spans="1:38" x14ac:dyDescent="0.25">
      <c r="A344" s="34" t="s">
        <v>500</v>
      </c>
      <c r="B344" s="29" t="s">
        <v>157</v>
      </c>
      <c r="C344" s="30"/>
      <c r="D344" s="31">
        <v>1</v>
      </c>
      <c r="E344" s="32">
        <v>1</v>
      </c>
      <c r="F344" s="28"/>
      <c r="G344" s="30" t="s">
        <v>1139</v>
      </c>
      <c r="H344" s="19" t="s">
        <v>1138</v>
      </c>
      <c r="I344" s="29">
        <v>1904</v>
      </c>
      <c r="J344" s="29">
        <v>1986</v>
      </c>
      <c r="K344" s="33"/>
      <c r="L344" s="34">
        <v>2</v>
      </c>
      <c r="M344" s="29"/>
      <c r="N344" s="28" t="str">
        <f t="shared" si="130"/>
        <v>,{"CollectableType":"HomeCollector.Models.StampBase, HomeCollector, Version=1.0.0.0, Culture=neutral, PublicKeyToken=null"</v>
      </c>
      <c r="O344" s="16" t="str">
        <f t="shared" si="109"/>
        <v xml:space="preserve">,"DisplayName":"Stamp Collecting" </v>
      </c>
      <c r="P344" s="16" t="str">
        <f t="shared" si="110"/>
        <v xml:space="preserve">,"Description":"pane 4" </v>
      </c>
      <c r="Q344" s="16" t="str">
        <f t="shared" si="111"/>
        <v xml:space="preserve">,"Country":"USA" </v>
      </c>
      <c r="R344" s="16" t="str">
        <f t="shared" si="112"/>
        <v xml:space="preserve">,"IsPostageStamp":true </v>
      </c>
      <c r="S344" s="16" t="str">
        <f t="shared" si="113"/>
        <v xml:space="preserve">,"ScottNumber":"2201a" </v>
      </c>
      <c r="T344" s="16" t="str">
        <f t="shared" si="114"/>
        <v xml:space="preserve">,"AlternateId":"" </v>
      </c>
      <c r="U344" s="16" t="str">
        <f t="shared" si="115"/>
        <v>,"IssueYearStart":1986</v>
      </c>
      <c r="V344" s="16" t="str">
        <f t="shared" si="116"/>
        <v>,"IssueYearEnd":0</v>
      </c>
      <c r="W344" s="16" t="str">
        <f t="shared" si="117"/>
        <v xml:space="preserve">,"FirstDayOfIssue":" " </v>
      </c>
      <c r="X344" s="16" t="str">
        <f>",""Perforation"":""" &amp; IF(ISBLANK($F344)=1,"",$F344) &amp; """ "</f>
        <v xml:space="preserve">,"Perforation":"" </v>
      </c>
      <c r="Y344" s="16" t="str">
        <f t="shared" si="118"/>
        <v xml:space="preserve">,"IsWatermarked":false </v>
      </c>
      <c r="Z344" s="16" t="str">
        <f t="shared" si="119"/>
        <v xml:space="preserve">,"CatalogImageCode":"" </v>
      </c>
      <c r="AA344" s="16" t="str">
        <f t="shared" si="120"/>
        <v xml:space="preserve">,"Color":"" </v>
      </c>
      <c r="AB344" s="16" t="str">
        <f t="shared" si="121"/>
        <v xml:space="preserve">,"Denomination":"22" </v>
      </c>
      <c r="AD344" s="16" t="str">
        <f t="shared" si="122"/>
        <v>,"ItemInstances":[</v>
      </c>
      <c r="AE344" s="16" t="str">
        <f t="shared" si="123"/>
        <v>{"CollectableType":"HomeCollector.Models.StampBase, HomeCollector, Version=1.0.0.0, Culture=neutral, PublicKeyToken=null"</v>
      </c>
      <c r="AF344" s="16" t="str">
        <f t="shared" si="124"/>
        <v xml:space="preserve">,"ItemDetails":"pane 4" </v>
      </c>
      <c r="AG344" s="16" t="str">
        <f t="shared" si="125"/>
        <v xml:space="preserve">,"IsFavorite":false </v>
      </c>
      <c r="AH344" s="16" t="str">
        <f t="shared" si="126"/>
        <v xml:space="preserve">,"EstimatedValue":0 </v>
      </c>
      <c r="AI344" s="16" t="str">
        <f t="shared" si="127"/>
        <v xml:space="preserve">,"IsMintCondition":true </v>
      </c>
      <c r="AJ344" s="16" t="str">
        <f t="shared" si="128"/>
        <v xml:space="preserve">,"Condition":"UNDEFINED" </v>
      </c>
      <c r="AK344" s="16" t="str">
        <f xml:space="preserve"> IF($D344+$E344&gt;0,  CONCATENATE($AD344,$AE344,$AF344,$AG344,$AH344,$AI344,$AJ344) &amp; "} ]}","}")</f>
        <v>,"ItemInstances":[{"CollectableType":"HomeCollector.Models.StampBase, HomeCollector, Version=1.0.0.0, Culture=neutral, PublicKeyToken=null","ItemDetails":"pane 4" ,"IsFavorite":false ,"EstimatedValue":0 ,"IsMintCondition":true ,"Condition":"UNDEFINED" } ]}</v>
      </c>
      <c r="AL344" s="16" t="str">
        <f t="shared" si="129"/>
        <v>,{"CollectableType":"HomeCollector.Models.StampBase, HomeCollector, Version=1.0.0.0, Culture=neutral, PublicKeyToken=null","DisplayName":"Stamp Collecting" ,"Description":"pane 4" ,"Country":"USA" ,"IsPostageStamp":true ,"ScottNumber":"2201a"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PublicKeyToken=null","ItemDetails":"pane 4" ,"IsFavorite":false ,"EstimatedValue":0 ,"IsMintCondition":true ,"Condition":"UNDEFINED" } ]}</v>
      </c>
    </row>
    <row r="345" spans="1:38" x14ac:dyDescent="0.25">
      <c r="A345" s="34" t="s">
        <v>501</v>
      </c>
      <c r="B345" s="29" t="s">
        <v>157</v>
      </c>
      <c r="C345" s="30"/>
      <c r="D345" s="31">
        <v>4</v>
      </c>
      <c r="E345" s="32">
        <v>1</v>
      </c>
      <c r="F345" s="28"/>
      <c r="G345" s="30"/>
      <c r="H345" s="19" t="s">
        <v>89</v>
      </c>
      <c r="I345" s="29">
        <v>1904</v>
      </c>
      <c r="J345" s="29">
        <v>1986</v>
      </c>
      <c r="K345" s="33"/>
      <c r="L345" s="34">
        <v>0.4</v>
      </c>
      <c r="M345" s="29">
        <v>0.15</v>
      </c>
      <c r="N345" s="28" t="str">
        <f t="shared" si="130"/>
        <v>,{"CollectableType":"HomeCollector.Models.StampBase, HomeCollector, Version=1.0.0.0, Culture=neutral, PublicKeyToken=null"</v>
      </c>
      <c r="O345" s="16" t="str">
        <f t="shared" si="109"/>
        <v xml:space="preserve">,"DisplayName":"Love" </v>
      </c>
      <c r="P345" s="16" t="str">
        <f t="shared" si="110"/>
        <v xml:space="preserve">,"Description":"" </v>
      </c>
      <c r="Q345" s="16" t="str">
        <f t="shared" si="111"/>
        <v xml:space="preserve">,"Country":"USA" </v>
      </c>
      <c r="R345" s="16" t="str">
        <f t="shared" si="112"/>
        <v xml:space="preserve">,"IsPostageStamp":true </v>
      </c>
      <c r="S345" s="16" t="str">
        <f t="shared" si="113"/>
        <v xml:space="preserve">,"ScottNumber":"2202" </v>
      </c>
      <c r="T345" s="16" t="str">
        <f t="shared" si="114"/>
        <v xml:space="preserve">,"AlternateId":"" </v>
      </c>
      <c r="U345" s="16" t="str">
        <f t="shared" si="115"/>
        <v>,"IssueYearStart":1986</v>
      </c>
      <c r="V345" s="16" t="str">
        <f t="shared" si="116"/>
        <v>,"IssueYearEnd":0</v>
      </c>
      <c r="W345" s="16" t="str">
        <f t="shared" si="117"/>
        <v xml:space="preserve">,"FirstDayOfIssue":" " </v>
      </c>
      <c r="X345" s="16" t="str">
        <f t="shared" ref="X345:X408" si="131">",""Perforation"":""" &amp; IF(ISBLANK($F345)=1,"",$F345) &amp; """ "</f>
        <v xml:space="preserve">,"Perforation":"" </v>
      </c>
      <c r="Y345" s="16" t="str">
        <f t="shared" si="118"/>
        <v xml:space="preserve">,"IsWatermarked":false </v>
      </c>
      <c r="Z345" s="16" t="str">
        <f t="shared" si="119"/>
        <v xml:space="preserve">,"CatalogImageCode":"" </v>
      </c>
      <c r="AA345" s="16" t="str">
        <f t="shared" si="120"/>
        <v xml:space="preserve">,"Color":"" </v>
      </c>
      <c r="AB345" s="16" t="str">
        <f t="shared" si="121"/>
        <v xml:space="preserve">,"Denomination":"22" </v>
      </c>
      <c r="AD345" s="16" t="str">
        <f t="shared" si="122"/>
        <v>,"ItemInstances":[</v>
      </c>
      <c r="AE345" s="16" t="str">
        <f t="shared" si="123"/>
        <v>{"CollectableType":"HomeCollector.Models.StampBase, HomeCollector, Version=1.0.0.0, Culture=neutral, PublicKeyToken=null"</v>
      </c>
      <c r="AF345" s="16" t="str">
        <f t="shared" si="124"/>
        <v xml:space="preserve">,"ItemDetails":"" </v>
      </c>
      <c r="AG345" s="16" t="str">
        <f t="shared" si="125"/>
        <v xml:space="preserve">,"IsFavorite":false </v>
      </c>
      <c r="AH345" s="16" t="str">
        <f t="shared" si="126"/>
        <v xml:space="preserve">,"EstimatedValue":0 </v>
      </c>
      <c r="AI345" s="16" t="str">
        <f t="shared" si="127"/>
        <v xml:space="preserve">,"IsMintCondition":true </v>
      </c>
      <c r="AJ345" s="16" t="str">
        <f t="shared" si="128"/>
        <v xml:space="preserve">,"Condition":"UNDEFINED" </v>
      </c>
      <c r="AK345" s="16" t="str">
        <f xml:space="preserve"> IF($D345+$E345&gt;0,  CONCATENATE($AD345,$AE345,$AF345,$AG345,$AH345,$AI345,$AJ345)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45" s="16" t="str">
        <f t="shared" si="129"/>
        <v>,{"CollectableType":"HomeCollector.Models.StampBase, HomeCollector, Version=1.0.0.0, Culture=neutral, PublicKeyToken=null","DisplayName":"Love" ,"Description":"" ,"Country":"USA" ,"IsPostageStamp":true ,"ScottNumber":"2202"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46" spans="1:38" x14ac:dyDescent="0.25">
      <c r="A346" s="34" t="s">
        <v>502</v>
      </c>
      <c r="B346" s="29" t="s">
        <v>157</v>
      </c>
      <c r="C346" s="30"/>
      <c r="D346" s="31"/>
      <c r="E346" s="32">
        <v>2</v>
      </c>
      <c r="F346" s="28"/>
      <c r="G346" s="30"/>
      <c r="H346" s="19" t="s">
        <v>1140</v>
      </c>
      <c r="I346" s="29">
        <v>1904</v>
      </c>
      <c r="J346" s="29">
        <v>1986</v>
      </c>
      <c r="K346" s="33"/>
      <c r="L346" s="34">
        <v>0.4</v>
      </c>
      <c r="M346" s="29">
        <v>0.15</v>
      </c>
      <c r="N346" s="28" t="str">
        <f t="shared" si="130"/>
        <v>,{"CollectableType":"HomeCollector.Models.StampBase, HomeCollector, Version=1.0.0.0, Culture=neutral, PublicKeyToken=null"</v>
      </c>
      <c r="O346" s="16" t="str">
        <f t="shared" si="109"/>
        <v xml:space="preserve">,"DisplayName":"Truth" </v>
      </c>
      <c r="P346" s="16" t="str">
        <f t="shared" si="110"/>
        <v xml:space="preserve">,"Description":"" </v>
      </c>
      <c r="Q346" s="16" t="str">
        <f t="shared" si="111"/>
        <v xml:space="preserve">,"Country":"USA" </v>
      </c>
      <c r="R346" s="16" t="str">
        <f t="shared" si="112"/>
        <v xml:space="preserve">,"IsPostageStamp":true </v>
      </c>
      <c r="S346" s="16" t="str">
        <f t="shared" si="113"/>
        <v xml:space="preserve">,"ScottNumber":"2203" </v>
      </c>
      <c r="T346" s="16" t="str">
        <f t="shared" si="114"/>
        <v xml:space="preserve">,"AlternateId":"" </v>
      </c>
      <c r="U346" s="16" t="str">
        <f t="shared" si="115"/>
        <v>,"IssueYearStart":1986</v>
      </c>
      <c r="V346" s="16" t="str">
        <f t="shared" si="116"/>
        <v>,"IssueYearEnd":0</v>
      </c>
      <c r="W346" s="16" t="str">
        <f t="shared" si="117"/>
        <v xml:space="preserve">,"FirstDayOfIssue":" " </v>
      </c>
      <c r="X346" s="16" t="str">
        <f t="shared" si="131"/>
        <v xml:space="preserve">,"Perforation":"" </v>
      </c>
      <c r="Y346" s="16" t="str">
        <f t="shared" si="118"/>
        <v xml:space="preserve">,"IsWatermarked":false </v>
      </c>
      <c r="Z346" s="16" t="str">
        <f t="shared" si="119"/>
        <v xml:space="preserve">,"CatalogImageCode":"" </v>
      </c>
      <c r="AA346" s="16" t="str">
        <f t="shared" si="120"/>
        <v xml:space="preserve">,"Color":"" </v>
      </c>
      <c r="AB346" s="16" t="str">
        <f t="shared" si="121"/>
        <v xml:space="preserve">,"Denomination":"22" </v>
      </c>
      <c r="AD346" s="16" t="str">
        <f t="shared" si="122"/>
        <v>,"ItemInstances":[</v>
      </c>
      <c r="AE346" s="16" t="str">
        <f t="shared" si="123"/>
        <v>{"CollectableType":"HomeCollector.Models.StampBase, HomeCollector, Version=1.0.0.0, Culture=neutral, PublicKeyToken=null"</v>
      </c>
      <c r="AF346" s="16" t="str">
        <f t="shared" si="124"/>
        <v xml:space="preserve">,"ItemDetails":"" </v>
      </c>
      <c r="AG346" s="16" t="str">
        <f t="shared" si="125"/>
        <v xml:space="preserve">,"IsFavorite":false </v>
      </c>
      <c r="AH346" s="16" t="str">
        <f t="shared" si="126"/>
        <v xml:space="preserve">,"EstimatedValue":0 </v>
      </c>
      <c r="AI346" s="16" t="str">
        <f t="shared" si="127"/>
        <v xml:space="preserve">,"IsMintCondition":false </v>
      </c>
      <c r="AJ346" s="16" t="str">
        <f t="shared" si="128"/>
        <v xml:space="preserve">,"Condition":"UNDEFINED" </v>
      </c>
      <c r="AK346" s="16" t="str">
        <f xml:space="preserve"> IF($D346+$E346&gt;0,  CONCATENATE($AD346,$AE346,$AF346,$AG346,$AH346,$AI346,$AJ346)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6" s="16" t="str">
        <f t="shared" si="129"/>
        <v>,{"CollectableType":"HomeCollector.Models.StampBase, HomeCollector, Version=1.0.0.0, Culture=neutral, PublicKeyToken=null","DisplayName":"Truth" ,"Description":"" ,"Country":"USA" ,"IsPostageStamp":true ,"ScottNumber":"2203"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7" spans="1:38" x14ac:dyDescent="0.25">
      <c r="A347" s="34" t="s">
        <v>503</v>
      </c>
      <c r="B347" s="29" t="s">
        <v>157</v>
      </c>
      <c r="C347" s="30"/>
      <c r="D347" s="31"/>
      <c r="E347" s="32">
        <v>2</v>
      </c>
      <c r="F347" s="28"/>
      <c r="G347" s="30"/>
      <c r="H347" s="19" t="s">
        <v>64</v>
      </c>
      <c r="I347" s="29">
        <v>1904</v>
      </c>
      <c r="J347" s="29">
        <v>1986</v>
      </c>
      <c r="K347" s="33"/>
      <c r="L347" s="34">
        <v>0.4</v>
      </c>
      <c r="M347" s="29">
        <v>0.15</v>
      </c>
      <c r="N347" s="28" t="str">
        <f t="shared" si="130"/>
        <v>,{"CollectableType":"HomeCollector.Models.StampBase, HomeCollector, Version=1.0.0.0, Culture=neutral, PublicKeyToken=null"</v>
      </c>
      <c r="O347" s="16" t="str">
        <f t="shared" si="109"/>
        <v xml:space="preserve">,"DisplayName":"Texas" </v>
      </c>
      <c r="P347" s="16" t="str">
        <f t="shared" si="110"/>
        <v xml:space="preserve">,"Description":"" </v>
      </c>
      <c r="Q347" s="16" t="str">
        <f t="shared" si="111"/>
        <v xml:space="preserve">,"Country":"USA" </v>
      </c>
      <c r="R347" s="16" t="str">
        <f t="shared" si="112"/>
        <v xml:space="preserve">,"IsPostageStamp":true </v>
      </c>
      <c r="S347" s="16" t="str">
        <f t="shared" si="113"/>
        <v xml:space="preserve">,"ScottNumber":"2204" </v>
      </c>
      <c r="T347" s="16" t="str">
        <f t="shared" si="114"/>
        <v xml:space="preserve">,"AlternateId":"" </v>
      </c>
      <c r="U347" s="16" t="str">
        <f t="shared" si="115"/>
        <v>,"IssueYearStart":1986</v>
      </c>
      <c r="V347" s="16" t="str">
        <f t="shared" si="116"/>
        <v>,"IssueYearEnd":0</v>
      </c>
      <c r="W347" s="16" t="str">
        <f t="shared" si="117"/>
        <v xml:space="preserve">,"FirstDayOfIssue":" " </v>
      </c>
      <c r="X347" s="16" t="str">
        <f t="shared" si="131"/>
        <v xml:space="preserve">,"Perforation":"" </v>
      </c>
      <c r="Y347" s="16" t="str">
        <f t="shared" si="118"/>
        <v xml:space="preserve">,"IsWatermarked":false </v>
      </c>
      <c r="Z347" s="16" t="str">
        <f t="shared" si="119"/>
        <v xml:space="preserve">,"CatalogImageCode":"" </v>
      </c>
      <c r="AA347" s="16" t="str">
        <f t="shared" si="120"/>
        <v xml:space="preserve">,"Color":"" </v>
      </c>
      <c r="AB347" s="16" t="str">
        <f t="shared" si="121"/>
        <v xml:space="preserve">,"Denomination":"22" </v>
      </c>
      <c r="AD347" s="16" t="str">
        <f t="shared" si="122"/>
        <v>,"ItemInstances":[</v>
      </c>
      <c r="AE347" s="16" t="str">
        <f t="shared" si="123"/>
        <v>{"CollectableType":"HomeCollector.Models.StampBase, HomeCollector, Version=1.0.0.0, Culture=neutral, PublicKeyToken=null"</v>
      </c>
      <c r="AF347" s="16" t="str">
        <f t="shared" si="124"/>
        <v xml:space="preserve">,"ItemDetails":"" </v>
      </c>
      <c r="AG347" s="16" t="str">
        <f t="shared" si="125"/>
        <v xml:space="preserve">,"IsFavorite":false </v>
      </c>
      <c r="AH347" s="16" t="str">
        <f t="shared" si="126"/>
        <v xml:space="preserve">,"EstimatedValue":0 </v>
      </c>
      <c r="AI347" s="16" t="str">
        <f t="shared" si="127"/>
        <v xml:space="preserve">,"IsMintCondition":false </v>
      </c>
      <c r="AJ347" s="16" t="str">
        <f t="shared" si="128"/>
        <v xml:space="preserve">,"Condition":"UNDEFINED" </v>
      </c>
      <c r="AK347" s="16" t="str">
        <f xml:space="preserve"> IF($D347+$E347&gt;0,  CONCATENATE($AD347,$AE347,$AF347,$AG347,$AH347,$AI347,$AJ347)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7" s="16" t="str">
        <f t="shared" si="129"/>
        <v>,{"CollectableType":"HomeCollector.Models.StampBase, HomeCollector, Version=1.0.0.0, Culture=neutral, PublicKeyToken=null","DisplayName":"Texas" ,"Description":"" ,"Country":"USA" ,"IsPostageStamp":true ,"ScottNumber":"2204"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8" spans="1:38" x14ac:dyDescent="0.25">
      <c r="A348" s="34" t="s">
        <v>504</v>
      </c>
      <c r="B348" s="29" t="s">
        <v>157</v>
      </c>
      <c r="C348" s="30"/>
      <c r="D348" s="31"/>
      <c r="E348" s="32">
        <v>1</v>
      </c>
      <c r="F348" s="28"/>
      <c r="G348" s="30"/>
      <c r="H348" s="19" t="s">
        <v>1141</v>
      </c>
      <c r="I348" s="29">
        <v>1904</v>
      </c>
      <c r="J348" s="29">
        <v>1986</v>
      </c>
      <c r="K348" s="33"/>
      <c r="L348" s="34">
        <v>0.4</v>
      </c>
      <c r="M348" s="29">
        <v>0.15</v>
      </c>
      <c r="N348" s="28" t="str">
        <f t="shared" si="130"/>
        <v>,{"CollectableType":"HomeCollector.Models.StampBase, HomeCollector, Version=1.0.0.0, Culture=neutral, PublicKeyToken=null"</v>
      </c>
      <c r="O348" s="16" t="str">
        <f t="shared" si="109"/>
        <v xml:space="preserve">,"DisplayName":"Fish" </v>
      </c>
      <c r="P348" s="16" t="str">
        <f t="shared" si="110"/>
        <v xml:space="preserve">,"Description":"" </v>
      </c>
      <c r="Q348" s="16" t="str">
        <f t="shared" si="111"/>
        <v xml:space="preserve">,"Country":"USA" </v>
      </c>
      <c r="R348" s="16" t="str">
        <f t="shared" si="112"/>
        <v xml:space="preserve">,"IsPostageStamp":true </v>
      </c>
      <c r="S348" s="16" t="str">
        <f t="shared" si="113"/>
        <v xml:space="preserve">,"ScottNumber":"2205" </v>
      </c>
      <c r="T348" s="16" t="str">
        <f t="shared" si="114"/>
        <v xml:space="preserve">,"AlternateId":"" </v>
      </c>
      <c r="U348" s="16" t="str">
        <f t="shared" si="115"/>
        <v>,"IssueYearStart":1986</v>
      </c>
      <c r="V348" s="16" t="str">
        <f t="shared" si="116"/>
        <v>,"IssueYearEnd":0</v>
      </c>
      <c r="W348" s="16" t="str">
        <f t="shared" si="117"/>
        <v xml:space="preserve">,"FirstDayOfIssue":" " </v>
      </c>
      <c r="X348" s="16" t="str">
        <f t="shared" si="131"/>
        <v xml:space="preserve">,"Perforation":"" </v>
      </c>
      <c r="Y348" s="16" t="str">
        <f t="shared" si="118"/>
        <v xml:space="preserve">,"IsWatermarked":false </v>
      </c>
      <c r="Z348" s="16" t="str">
        <f t="shared" si="119"/>
        <v xml:space="preserve">,"CatalogImageCode":"" </v>
      </c>
      <c r="AA348" s="16" t="str">
        <f t="shared" si="120"/>
        <v xml:space="preserve">,"Color":"" </v>
      </c>
      <c r="AB348" s="16" t="str">
        <f t="shared" si="121"/>
        <v xml:space="preserve">,"Denomination":"22" </v>
      </c>
      <c r="AD348" s="16" t="str">
        <f t="shared" si="122"/>
        <v>,"ItemInstances":[</v>
      </c>
      <c r="AE348" s="16" t="str">
        <f t="shared" si="123"/>
        <v>{"CollectableType":"HomeCollector.Models.StampBase, HomeCollector, Version=1.0.0.0, Culture=neutral, PublicKeyToken=null"</v>
      </c>
      <c r="AF348" s="16" t="str">
        <f t="shared" si="124"/>
        <v xml:space="preserve">,"ItemDetails":"" </v>
      </c>
      <c r="AG348" s="16" t="str">
        <f t="shared" si="125"/>
        <v xml:space="preserve">,"IsFavorite":false </v>
      </c>
      <c r="AH348" s="16" t="str">
        <f t="shared" si="126"/>
        <v xml:space="preserve">,"EstimatedValue":0 </v>
      </c>
      <c r="AI348" s="16" t="str">
        <f t="shared" si="127"/>
        <v xml:space="preserve">,"IsMintCondition":false </v>
      </c>
      <c r="AJ348" s="16" t="str">
        <f t="shared" si="128"/>
        <v xml:space="preserve">,"Condition":"UNDEFINED" </v>
      </c>
      <c r="AK348" s="16" t="str">
        <f xml:space="preserve"> IF($D348+$E348&gt;0,  CONCATENATE($AD348,$AE348,$AF348,$AG348,$AH348,$AI348,$AJ348)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48" s="16" t="str">
        <f t="shared" si="129"/>
        <v>,{"CollectableType":"HomeCollector.Models.StampBase, HomeCollector, Version=1.0.0.0, Culture=neutral, PublicKeyToken=null","DisplayName":"Fish" ,"Description":"" ,"Country":"USA" ,"IsPostageStamp":true ,"ScottNumber":"2205"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49" spans="1:38" x14ac:dyDescent="0.25">
      <c r="A349" s="34" t="s">
        <v>505</v>
      </c>
      <c r="B349" s="29" t="s">
        <v>157</v>
      </c>
      <c r="C349" s="30"/>
      <c r="D349" s="31"/>
      <c r="E349" s="32"/>
      <c r="F349" s="28"/>
      <c r="G349" s="30"/>
      <c r="H349" s="19" t="s">
        <v>1141</v>
      </c>
      <c r="I349" s="29">
        <v>1907</v>
      </c>
      <c r="J349" s="29">
        <v>1986</v>
      </c>
      <c r="K349" s="33"/>
      <c r="L349" s="34">
        <v>0.4</v>
      </c>
      <c r="M349" s="29">
        <v>0.15</v>
      </c>
      <c r="N349" s="28" t="str">
        <f t="shared" si="130"/>
        <v>,{"CollectableType":"HomeCollector.Models.StampBase, HomeCollector, Version=1.0.0.0, Culture=neutral, PublicKeyToken=null"</v>
      </c>
      <c r="O349" s="16" t="str">
        <f t="shared" si="109"/>
        <v xml:space="preserve">,"DisplayName":"Fish" </v>
      </c>
      <c r="P349" s="16" t="str">
        <f t="shared" si="110"/>
        <v xml:space="preserve">,"Description":"" </v>
      </c>
      <c r="Q349" s="16" t="str">
        <f t="shared" si="111"/>
        <v xml:space="preserve">,"Country":"USA" </v>
      </c>
      <c r="R349" s="16" t="str">
        <f t="shared" si="112"/>
        <v xml:space="preserve">,"IsPostageStamp":true </v>
      </c>
      <c r="S349" s="16" t="str">
        <f t="shared" si="113"/>
        <v xml:space="preserve">,"ScottNumber":"2206" </v>
      </c>
      <c r="T349" s="16" t="str">
        <f t="shared" si="114"/>
        <v xml:space="preserve">,"AlternateId":"" </v>
      </c>
      <c r="U349" s="16" t="str">
        <f t="shared" si="115"/>
        <v>,"IssueYearStart":1986</v>
      </c>
      <c r="V349" s="16" t="str">
        <f t="shared" si="116"/>
        <v>,"IssueYearEnd":0</v>
      </c>
      <c r="W349" s="16" t="str">
        <f t="shared" si="117"/>
        <v xml:space="preserve">,"FirstDayOfIssue":" " </v>
      </c>
      <c r="X349" s="16" t="str">
        <f t="shared" si="131"/>
        <v xml:space="preserve">,"Perforation":"" </v>
      </c>
      <c r="Y349" s="16" t="str">
        <f t="shared" si="118"/>
        <v xml:space="preserve">,"IsWatermarked":false </v>
      </c>
      <c r="Z349" s="16" t="str">
        <f t="shared" si="119"/>
        <v xml:space="preserve">,"CatalogImageCode":"" </v>
      </c>
      <c r="AA349" s="16" t="str">
        <f t="shared" si="120"/>
        <v xml:space="preserve">,"Color":"" </v>
      </c>
      <c r="AB349" s="16" t="str">
        <f t="shared" si="121"/>
        <v xml:space="preserve">,"Denomination":"22" </v>
      </c>
      <c r="AD349" s="16" t="str">
        <f t="shared" si="122"/>
        <v/>
      </c>
      <c r="AE349" s="16" t="str">
        <f t="shared" si="123"/>
        <v>{"CollectableType":"HomeCollector.Models.StampBase, HomeCollector, Version=1.0.0.0, Culture=neutral, PublicKeyToken=null"</v>
      </c>
      <c r="AF349" s="16" t="str">
        <f t="shared" si="124"/>
        <v xml:space="preserve">,"ItemDetails":"" </v>
      </c>
      <c r="AG349" s="16" t="str">
        <f t="shared" si="125"/>
        <v xml:space="preserve">,"IsFavorite":false </v>
      </c>
      <c r="AH349" s="16" t="str">
        <f t="shared" si="126"/>
        <v xml:space="preserve">,"EstimatedValue":0 </v>
      </c>
      <c r="AI349" s="16" t="str">
        <f t="shared" si="127"/>
        <v xml:space="preserve">,"IsMintCondition":false </v>
      </c>
      <c r="AJ349" s="16" t="str">
        <f t="shared" si="128"/>
        <v xml:space="preserve">,"Condition":"UNDEFINED" </v>
      </c>
      <c r="AK349" s="16" t="str">
        <f xml:space="preserve"> IF($D349+$E349&gt;0,  CONCATENATE($AD349,$AE349,$AF349,$AG349,$AH349,$AI349,$AJ349) &amp; "} ]}","}")</f>
        <v>}</v>
      </c>
      <c r="AL349" s="16" t="str">
        <f t="shared" si="129"/>
        <v>,{"CollectableType":"HomeCollector.Models.StampBase, HomeCollector, Version=1.0.0.0, Culture=neutral, PublicKeyToken=null","DisplayName":"Fish" ,"Description":"" ,"Country":"USA" ,"IsPostageStamp":true ,"ScottNumber":"2206" ,"AlternateId":"" ,"IssueYearStart":1986,"IssueYearEnd":0,"FirstDayOfIssue":" " ,"Perforation":"" ,"IsWatermarked":false ,"CatalogImageCode":"" ,"Color":"" ,"Denomination":"22" }</v>
      </c>
    </row>
    <row r="350" spans="1:38" x14ac:dyDescent="0.25">
      <c r="A350" s="34" t="s">
        <v>506</v>
      </c>
      <c r="B350" s="29" t="s">
        <v>157</v>
      </c>
      <c r="C350" s="30"/>
      <c r="D350" s="31"/>
      <c r="E350" s="32">
        <v>2</v>
      </c>
      <c r="F350" s="28"/>
      <c r="G350" s="30"/>
      <c r="H350" s="19" t="s">
        <v>1141</v>
      </c>
      <c r="I350" s="29">
        <v>1907</v>
      </c>
      <c r="J350" s="29">
        <v>1986</v>
      </c>
      <c r="K350" s="33"/>
      <c r="L350" s="34">
        <v>0.4</v>
      </c>
      <c r="M350" s="29">
        <v>0.15</v>
      </c>
      <c r="N350" s="28" t="str">
        <f t="shared" si="130"/>
        <v>,{"CollectableType":"HomeCollector.Models.StampBase, HomeCollector, Version=1.0.0.0, Culture=neutral, PublicKeyToken=null"</v>
      </c>
      <c r="O350" s="16" t="str">
        <f t="shared" si="109"/>
        <v xml:space="preserve">,"DisplayName":"Fish" </v>
      </c>
      <c r="P350" s="16" t="str">
        <f t="shared" si="110"/>
        <v xml:space="preserve">,"Description":"" </v>
      </c>
      <c r="Q350" s="16" t="str">
        <f t="shared" si="111"/>
        <v xml:space="preserve">,"Country":"USA" </v>
      </c>
      <c r="R350" s="16" t="str">
        <f t="shared" si="112"/>
        <v xml:space="preserve">,"IsPostageStamp":true </v>
      </c>
      <c r="S350" s="16" t="str">
        <f t="shared" si="113"/>
        <v xml:space="preserve">,"ScottNumber":"2207" </v>
      </c>
      <c r="T350" s="16" t="str">
        <f t="shared" si="114"/>
        <v xml:space="preserve">,"AlternateId":"" </v>
      </c>
      <c r="U350" s="16" t="str">
        <f t="shared" si="115"/>
        <v>,"IssueYearStart":1986</v>
      </c>
      <c r="V350" s="16" t="str">
        <f t="shared" si="116"/>
        <v>,"IssueYearEnd":0</v>
      </c>
      <c r="W350" s="16" t="str">
        <f t="shared" si="117"/>
        <v xml:space="preserve">,"FirstDayOfIssue":" " </v>
      </c>
      <c r="X350" s="16" t="str">
        <f t="shared" si="131"/>
        <v xml:space="preserve">,"Perforation":"" </v>
      </c>
      <c r="Y350" s="16" t="str">
        <f t="shared" si="118"/>
        <v xml:space="preserve">,"IsWatermarked":false </v>
      </c>
      <c r="Z350" s="16" t="str">
        <f t="shared" si="119"/>
        <v xml:space="preserve">,"CatalogImageCode":"" </v>
      </c>
      <c r="AA350" s="16" t="str">
        <f t="shared" si="120"/>
        <v xml:space="preserve">,"Color":"" </v>
      </c>
      <c r="AB350" s="16" t="str">
        <f t="shared" si="121"/>
        <v xml:space="preserve">,"Denomination":"22" </v>
      </c>
      <c r="AD350" s="16" t="str">
        <f t="shared" si="122"/>
        <v>,"ItemInstances":[</v>
      </c>
      <c r="AE350" s="16" t="str">
        <f t="shared" si="123"/>
        <v>{"CollectableType":"HomeCollector.Models.StampBase, HomeCollector, Version=1.0.0.0, Culture=neutral, PublicKeyToken=null"</v>
      </c>
      <c r="AF350" s="16" t="str">
        <f t="shared" si="124"/>
        <v xml:space="preserve">,"ItemDetails":"" </v>
      </c>
      <c r="AG350" s="16" t="str">
        <f t="shared" si="125"/>
        <v xml:space="preserve">,"IsFavorite":false </v>
      </c>
      <c r="AH350" s="16" t="str">
        <f t="shared" si="126"/>
        <v xml:space="preserve">,"EstimatedValue":0 </v>
      </c>
      <c r="AI350" s="16" t="str">
        <f t="shared" si="127"/>
        <v xml:space="preserve">,"IsMintCondition":false </v>
      </c>
      <c r="AJ350" s="16" t="str">
        <f t="shared" si="128"/>
        <v xml:space="preserve">,"Condition":"UNDEFINED" </v>
      </c>
      <c r="AK350" s="16" t="str">
        <f xml:space="preserve"> IF($D350+$E350&gt;0,  CONCATENATE($AD350,$AE350,$AF350,$AG350,$AH350,$AI350,$AJ350)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0" s="16" t="str">
        <f t="shared" si="129"/>
        <v>,{"CollectableType":"HomeCollector.Models.StampBase, HomeCollector, Version=1.0.0.0, Culture=neutral, PublicKeyToken=null","DisplayName":"Fish" ,"Description":"" ,"Country":"USA" ,"IsPostageStamp":true ,"ScottNumber":"2207"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1" spans="1:38" x14ac:dyDescent="0.25">
      <c r="A351" s="34" t="s">
        <v>507</v>
      </c>
      <c r="B351" s="29" t="s">
        <v>157</v>
      </c>
      <c r="C351" s="30"/>
      <c r="D351" s="31"/>
      <c r="E351" s="32">
        <v>1</v>
      </c>
      <c r="F351" s="28"/>
      <c r="G351" s="30"/>
      <c r="H351" s="19" t="s">
        <v>1141</v>
      </c>
      <c r="I351" s="29">
        <v>1907</v>
      </c>
      <c r="J351" s="29">
        <v>1986</v>
      </c>
      <c r="K351" s="33"/>
      <c r="L351" s="34">
        <v>0.4</v>
      </c>
      <c r="M351" s="29">
        <v>0.15</v>
      </c>
      <c r="N351" s="28" t="str">
        <f t="shared" si="130"/>
        <v>,{"CollectableType":"HomeCollector.Models.StampBase, HomeCollector, Version=1.0.0.0, Culture=neutral, PublicKeyToken=null"</v>
      </c>
      <c r="O351" s="16" t="str">
        <f t="shared" si="109"/>
        <v xml:space="preserve">,"DisplayName":"Fish" </v>
      </c>
      <c r="P351" s="16" t="str">
        <f t="shared" si="110"/>
        <v xml:space="preserve">,"Description":"" </v>
      </c>
      <c r="Q351" s="16" t="str">
        <f t="shared" si="111"/>
        <v xml:space="preserve">,"Country":"USA" </v>
      </c>
      <c r="R351" s="16" t="str">
        <f t="shared" si="112"/>
        <v xml:space="preserve">,"IsPostageStamp":true </v>
      </c>
      <c r="S351" s="16" t="str">
        <f t="shared" si="113"/>
        <v xml:space="preserve">,"ScottNumber":"2208" </v>
      </c>
      <c r="T351" s="16" t="str">
        <f t="shared" si="114"/>
        <v xml:space="preserve">,"AlternateId":"" </v>
      </c>
      <c r="U351" s="16" t="str">
        <f t="shared" si="115"/>
        <v>,"IssueYearStart":1986</v>
      </c>
      <c r="V351" s="16" t="str">
        <f t="shared" si="116"/>
        <v>,"IssueYearEnd":0</v>
      </c>
      <c r="W351" s="16" t="str">
        <f t="shared" si="117"/>
        <v xml:space="preserve">,"FirstDayOfIssue":" " </v>
      </c>
      <c r="X351" s="16" t="str">
        <f t="shared" si="131"/>
        <v xml:space="preserve">,"Perforation":"" </v>
      </c>
      <c r="Y351" s="16" t="str">
        <f t="shared" si="118"/>
        <v xml:space="preserve">,"IsWatermarked":false </v>
      </c>
      <c r="Z351" s="16" t="str">
        <f t="shared" si="119"/>
        <v xml:space="preserve">,"CatalogImageCode":"" </v>
      </c>
      <c r="AA351" s="16" t="str">
        <f t="shared" si="120"/>
        <v xml:space="preserve">,"Color":"" </v>
      </c>
      <c r="AB351" s="16" t="str">
        <f t="shared" si="121"/>
        <v xml:space="preserve">,"Denomination":"22" </v>
      </c>
      <c r="AD351" s="16" t="str">
        <f t="shared" si="122"/>
        <v>,"ItemInstances":[</v>
      </c>
      <c r="AE351" s="16" t="str">
        <f t="shared" si="123"/>
        <v>{"CollectableType":"HomeCollector.Models.StampBase, HomeCollector, Version=1.0.0.0, Culture=neutral, PublicKeyToken=null"</v>
      </c>
      <c r="AF351" s="16" t="str">
        <f t="shared" si="124"/>
        <v xml:space="preserve">,"ItemDetails":"" </v>
      </c>
      <c r="AG351" s="16" t="str">
        <f t="shared" si="125"/>
        <v xml:space="preserve">,"IsFavorite":false </v>
      </c>
      <c r="AH351" s="16" t="str">
        <f t="shared" si="126"/>
        <v xml:space="preserve">,"EstimatedValue":0 </v>
      </c>
      <c r="AI351" s="16" t="str">
        <f t="shared" si="127"/>
        <v xml:space="preserve">,"IsMintCondition":false </v>
      </c>
      <c r="AJ351" s="16" t="str">
        <f t="shared" si="128"/>
        <v xml:space="preserve">,"Condition":"UNDEFINED" </v>
      </c>
      <c r="AK351" s="16" t="str">
        <f xml:space="preserve"> IF($D351+$E351&gt;0,  CONCATENATE($AD351,$AE351,$AF351,$AG351,$AH351,$AI351,$AJ351)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1" s="16" t="str">
        <f t="shared" si="129"/>
        <v>,{"CollectableType":"HomeCollector.Models.StampBase, HomeCollector, Version=1.0.0.0, Culture=neutral, PublicKeyToken=null","DisplayName":"Fish" ,"Description":"" ,"Country":"USA" ,"IsPostageStamp":true ,"ScottNumber":"2208"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2" spans="1:38" x14ac:dyDescent="0.25">
      <c r="A352" s="34" t="s">
        <v>508</v>
      </c>
      <c r="B352" s="29" t="s">
        <v>157</v>
      </c>
      <c r="C352" s="30"/>
      <c r="D352" s="31"/>
      <c r="E352" s="32">
        <v>2</v>
      </c>
      <c r="F352" s="43"/>
      <c r="G352" s="38"/>
      <c r="H352" s="19" t="s">
        <v>1141</v>
      </c>
      <c r="I352" s="19" t="s">
        <v>37</v>
      </c>
      <c r="J352" s="19">
        <v>1986</v>
      </c>
      <c r="K352" s="21"/>
      <c r="L352" s="34">
        <v>0.4</v>
      </c>
      <c r="M352" s="29">
        <v>0.15</v>
      </c>
      <c r="N352" s="28" t="str">
        <f t="shared" si="130"/>
        <v>,{"CollectableType":"HomeCollector.Models.StampBase, HomeCollector, Version=1.0.0.0, Culture=neutral, PublicKeyToken=null"</v>
      </c>
      <c r="O352" s="16" t="str">
        <f t="shared" si="109"/>
        <v xml:space="preserve">,"DisplayName":"Fish" </v>
      </c>
      <c r="P352" s="16" t="str">
        <f t="shared" si="110"/>
        <v xml:space="preserve">,"Description":"" </v>
      </c>
      <c r="Q352" s="16" t="str">
        <f t="shared" si="111"/>
        <v xml:space="preserve">,"Country":"USA" </v>
      </c>
      <c r="R352" s="16" t="str">
        <f t="shared" si="112"/>
        <v xml:space="preserve">,"IsPostageStamp":true </v>
      </c>
      <c r="S352" s="16" t="str">
        <f t="shared" si="113"/>
        <v xml:space="preserve">,"ScottNumber":"2209" </v>
      </c>
      <c r="T352" s="16" t="str">
        <f t="shared" si="114"/>
        <v xml:space="preserve">,"AlternateId":"" </v>
      </c>
      <c r="U352" s="16" t="str">
        <f t="shared" si="115"/>
        <v>,"IssueYearStart":1986</v>
      </c>
      <c r="V352" s="16" t="str">
        <f t="shared" si="116"/>
        <v>,"IssueYearEnd":0</v>
      </c>
      <c r="W352" s="16" t="str">
        <f t="shared" si="117"/>
        <v xml:space="preserve">,"FirstDayOfIssue":" " </v>
      </c>
      <c r="X352" s="16" t="str">
        <f t="shared" si="131"/>
        <v xml:space="preserve">,"Perforation":"" </v>
      </c>
      <c r="Y352" s="16" t="str">
        <f t="shared" si="118"/>
        <v xml:space="preserve">,"IsWatermarked":false </v>
      </c>
      <c r="Z352" s="16" t="str">
        <f t="shared" si="119"/>
        <v xml:space="preserve">,"CatalogImageCode":"" </v>
      </c>
      <c r="AA352" s="16" t="str">
        <f t="shared" si="120"/>
        <v xml:space="preserve">,"Color":"" </v>
      </c>
      <c r="AB352" s="16" t="str">
        <f t="shared" si="121"/>
        <v xml:space="preserve">,"Denomination":"22" </v>
      </c>
      <c r="AD352" s="16" t="str">
        <f t="shared" si="122"/>
        <v>,"ItemInstances":[</v>
      </c>
      <c r="AE352" s="16" t="str">
        <f t="shared" si="123"/>
        <v>{"CollectableType":"HomeCollector.Models.StampBase, HomeCollector, Version=1.0.0.0, Culture=neutral, PublicKeyToken=null"</v>
      </c>
      <c r="AF352" s="16" t="str">
        <f t="shared" si="124"/>
        <v xml:space="preserve">,"ItemDetails":"" </v>
      </c>
      <c r="AG352" s="16" t="str">
        <f t="shared" si="125"/>
        <v xml:space="preserve">,"IsFavorite":false </v>
      </c>
      <c r="AH352" s="16" t="str">
        <f t="shared" si="126"/>
        <v xml:space="preserve">,"EstimatedValue":0 </v>
      </c>
      <c r="AI352" s="16" t="str">
        <f t="shared" si="127"/>
        <v xml:space="preserve">,"IsMintCondition":false </v>
      </c>
      <c r="AJ352" s="16" t="str">
        <f t="shared" si="128"/>
        <v xml:space="preserve">,"Condition":"UNDEFINED" </v>
      </c>
      <c r="AK352" s="16" t="str">
        <f xml:space="preserve"> IF($D352+$E352&gt;0,  CONCATENATE($AD352,$AE352,$AF352,$AG352,$AH352,$AI352,$AJ352)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2" s="16" t="str">
        <f t="shared" si="129"/>
        <v>,{"CollectableType":"HomeCollector.Models.StampBase, HomeCollector, Version=1.0.0.0, Culture=neutral, PublicKeyToken=null","DisplayName":"Fish" ,"Description":"" ,"Country":"USA" ,"IsPostageStamp":true ,"ScottNumber":"2209"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3" spans="1:38" x14ac:dyDescent="0.25">
      <c r="A353" s="34" t="s">
        <v>509</v>
      </c>
      <c r="B353" s="29" t="s">
        <v>157</v>
      </c>
      <c r="C353" s="30"/>
      <c r="D353" s="31">
        <v>1</v>
      </c>
      <c r="E353" s="32"/>
      <c r="F353" s="43"/>
      <c r="G353" s="38" t="s">
        <v>1142</v>
      </c>
      <c r="H353" s="19" t="s">
        <v>1141</v>
      </c>
      <c r="I353" s="19" t="s">
        <v>37</v>
      </c>
      <c r="J353" s="19">
        <v>1986</v>
      </c>
      <c r="K353" s="21"/>
      <c r="L353" s="34">
        <v>2.75</v>
      </c>
      <c r="M353" s="29"/>
      <c r="N353" s="28" t="str">
        <f t="shared" si="130"/>
        <v>,{"CollectableType":"HomeCollector.Models.StampBase, HomeCollector, Version=1.0.0.0, Culture=neutral, PublicKeyToken=null"</v>
      </c>
      <c r="O353" s="16" t="str">
        <f t="shared" si="109"/>
        <v xml:space="preserve">,"DisplayName":"Fish" </v>
      </c>
      <c r="P353" s="16" t="str">
        <f t="shared" si="110"/>
        <v xml:space="preserve">,"Description":"pane 5" </v>
      </c>
      <c r="Q353" s="16" t="str">
        <f t="shared" si="111"/>
        <v xml:space="preserve">,"Country":"USA" </v>
      </c>
      <c r="R353" s="16" t="str">
        <f t="shared" si="112"/>
        <v xml:space="preserve">,"IsPostageStamp":true </v>
      </c>
      <c r="S353" s="16" t="str">
        <f t="shared" si="113"/>
        <v xml:space="preserve">,"ScottNumber":"2209a" </v>
      </c>
      <c r="T353" s="16" t="str">
        <f t="shared" si="114"/>
        <v xml:space="preserve">,"AlternateId":"" </v>
      </c>
      <c r="U353" s="16" t="str">
        <f t="shared" si="115"/>
        <v>,"IssueYearStart":1986</v>
      </c>
      <c r="V353" s="16" t="str">
        <f t="shared" si="116"/>
        <v>,"IssueYearEnd":0</v>
      </c>
      <c r="W353" s="16" t="str">
        <f t="shared" si="117"/>
        <v xml:space="preserve">,"FirstDayOfIssue":" " </v>
      </c>
      <c r="X353" s="16" t="str">
        <f t="shared" si="131"/>
        <v xml:space="preserve">,"Perforation":"" </v>
      </c>
      <c r="Y353" s="16" t="str">
        <f t="shared" si="118"/>
        <v xml:space="preserve">,"IsWatermarked":false </v>
      </c>
      <c r="Z353" s="16" t="str">
        <f t="shared" si="119"/>
        <v xml:space="preserve">,"CatalogImageCode":"" </v>
      </c>
      <c r="AA353" s="16" t="str">
        <f t="shared" si="120"/>
        <v xml:space="preserve">,"Color":"" </v>
      </c>
      <c r="AB353" s="16" t="str">
        <f t="shared" si="121"/>
        <v xml:space="preserve">,"Denomination":"22" </v>
      </c>
      <c r="AD353" s="16" t="str">
        <f t="shared" si="122"/>
        <v>,"ItemInstances":[</v>
      </c>
      <c r="AE353" s="16" t="str">
        <f t="shared" si="123"/>
        <v>{"CollectableType":"HomeCollector.Models.StampBase, HomeCollector, Version=1.0.0.0, Culture=neutral, PublicKeyToken=null"</v>
      </c>
      <c r="AF353" s="16" t="str">
        <f t="shared" si="124"/>
        <v xml:space="preserve">,"ItemDetails":"pane 5" </v>
      </c>
      <c r="AG353" s="16" t="str">
        <f t="shared" si="125"/>
        <v xml:space="preserve">,"IsFavorite":false </v>
      </c>
      <c r="AH353" s="16" t="str">
        <f t="shared" si="126"/>
        <v xml:space="preserve">,"EstimatedValue":0 </v>
      </c>
      <c r="AI353" s="16" t="str">
        <f t="shared" si="127"/>
        <v xml:space="preserve">,"IsMintCondition":true </v>
      </c>
      <c r="AJ353" s="16" t="str">
        <f t="shared" si="128"/>
        <v xml:space="preserve">,"Condition":"UNDEFINED" </v>
      </c>
      <c r="AK353" s="16" t="str">
        <f xml:space="preserve"> IF($D353+$E353&gt;0,  CONCATENATE($AD353,$AE353,$AF353,$AG353,$AH353,$AI353,$AJ353) &amp; "} ]}","}")</f>
        <v>,"ItemInstances":[{"CollectableType":"HomeCollector.Models.StampBase, HomeCollector, Version=1.0.0.0, Culture=neutral, PublicKeyToken=null","ItemDetails":"pane 5" ,"IsFavorite":false ,"EstimatedValue":0 ,"IsMintCondition":true ,"Condition":"UNDEFINED" } ]}</v>
      </c>
      <c r="AL353" s="16" t="str">
        <f t="shared" si="129"/>
        <v>,{"CollectableType":"HomeCollector.Models.StampBase, HomeCollector, Version=1.0.0.0, Culture=neutral, PublicKeyToken=null","DisplayName":"Fish" ,"Description":"pane 5" ,"Country":"USA" ,"IsPostageStamp":true ,"ScottNumber":"2209a"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PublicKeyToken=null","ItemDetails":"pane 5" ,"IsFavorite":false ,"EstimatedValue":0 ,"IsMintCondition":true ,"Condition":"UNDEFINED" } ]}</v>
      </c>
    </row>
    <row r="354" spans="1:38" x14ac:dyDescent="0.25">
      <c r="A354" s="34" t="s">
        <v>510</v>
      </c>
      <c r="B354" s="29" t="s">
        <v>157</v>
      </c>
      <c r="C354" s="30"/>
      <c r="D354" s="31">
        <v>1</v>
      </c>
      <c r="E354" s="32">
        <v>1</v>
      </c>
      <c r="F354" s="43"/>
      <c r="G354" s="38"/>
      <c r="H354" s="19" t="s">
        <v>1143</v>
      </c>
      <c r="I354" s="19" t="s">
        <v>37</v>
      </c>
      <c r="J354" s="19">
        <v>1986</v>
      </c>
      <c r="K354" s="21"/>
      <c r="L354" s="34">
        <v>0.4</v>
      </c>
      <c r="M354" s="29">
        <v>0.15</v>
      </c>
      <c r="N354" s="28" t="str">
        <f t="shared" si="130"/>
        <v>,{"CollectableType":"HomeCollector.Models.StampBase, HomeCollector, Version=1.0.0.0, Culture=neutral, PublicKeyToken=null"</v>
      </c>
      <c r="O354" s="16" t="str">
        <f t="shared" si="109"/>
        <v xml:space="preserve">,"DisplayName":"Pub Hospitals" </v>
      </c>
      <c r="P354" s="16" t="str">
        <f t="shared" si="110"/>
        <v xml:space="preserve">,"Description":"" </v>
      </c>
      <c r="Q354" s="16" t="str">
        <f t="shared" si="111"/>
        <v xml:space="preserve">,"Country":"USA" </v>
      </c>
      <c r="R354" s="16" t="str">
        <f t="shared" si="112"/>
        <v xml:space="preserve">,"IsPostageStamp":true </v>
      </c>
      <c r="S354" s="16" t="str">
        <f t="shared" si="113"/>
        <v xml:space="preserve">,"ScottNumber":"2210" </v>
      </c>
      <c r="T354" s="16" t="str">
        <f t="shared" si="114"/>
        <v xml:space="preserve">,"AlternateId":"" </v>
      </c>
      <c r="U354" s="16" t="str">
        <f t="shared" si="115"/>
        <v>,"IssueYearStart":1986</v>
      </c>
      <c r="V354" s="16" t="str">
        <f t="shared" si="116"/>
        <v>,"IssueYearEnd":0</v>
      </c>
      <c r="W354" s="16" t="str">
        <f t="shared" si="117"/>
        <v xml:space="preserve">,"FirstDayOfIssue":" " </v>
      </c>
      <c r="X354" s="16" t="str">
        <f t="shared" si="131"/>
        <v xml:space="preserve">,"Perforation":"" </v>
      </c>
      <c r="Y354" s="16" t="str">
        <f t="shared" si="118"/>
        <v xml:space="preserve">,"IsWatermarked":false </v>
      </c>
      <c r="Z354" s="16" t="str">
        <f t="shared" si="119"/>
        <v xml:space="preserve">,"CatalogImageCode":"" </v>
      </c>
      <c r="AA354" s="16" t="str">
        <f t="shared" si="120"/>
        <v xml:space="preserve">,"Color":"" </v>
      </c>
      <c r="AB354" s="16" t="str">
        <f t="shared" si="121"/>
        <v xml:space="preserve">,"Denomination":"22" </v>
      </c>
      <c r="AD354" s="16" t="str">
        <f t="shared" si="122"/>
        <v>,"ItemInstances":[</v>
      </c>
      <c r="AE354" s="16" t="str">
        <f t="shared" si="123"/>
        <v>{"CollectableType":"HomeCollector.Models.StampBase, HomeCollector, Version=1.0.0.0, Culture=neutral, PublicKeyToken=null"</v>
      </c>
      <c r="AF354" s="16" t="str">
        <f t="shared" si="124"/>
        <v xml:space="preserve">,"ItemDetails":"" </v>
      </c>
      <c r="AG354" s="16" t="str">
        <f t="shared" si="125"/>
        <v xml:space="preserve">,"IsFavorite":false </v>
      </c>
      <c r="AH354" s="16" t="str">
        <f t="shared" si="126"/>
        <v xml:space="preserve">,"EstimatedValue":0 </v>
      </c>
      <c r="AI354" s="16" t="str">
        <f t="shared" si="127"/>
        <v xml:space="preserve">,"IsMintCondition":true </v>
      </c>
      <c r="AJ354" s="16" t="str">
        <f t="shared" si="128"/>
        <v xml:space="preserve">,"Condition":"UNDEFINED" </v>
      </c>
      <c r="AK354" s="16" t="str">
        <f xml:space="preserve"> IF($D354+$E354&gt;0,  CONCATENATE($AD354,$AE354,$AF354,$AG354,$AH354,$AI354,$AJ354)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354" s="16" t="str">
        <f t="shared" si="129"/>
        <v>,{"CollectableType":"HomeCollector.Models.StampBase, HomeCollector, Version=1.0.0.0, Culture=neutral, PublicKeyToken=null","DisplayName":"Pub Hospitals" ,"Description":"" ,"Country":"USA" ,"IsPostageStamp":true ,"ScottNumber":"2210"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355" spans="1:38" x14ac:dyDescent="0.25">
      <c r="A355" s="34" t="s">
        <v>511</v>
      </c>
      <c r="B355" s="29" t="s">
        <v>157</v>
      </c>
      <c r="C355" s="30"/>
      <c r="D355" s="31"/>
      <c r="E355" s="32">
        <v>5</v>
      </c>
      <c r="F355" s="43"/>
      <c r="G355" s="38"/>
      <c r="H355" s="19" t="s">
        <v>1144</v>
      </c>
      <c r="I355" s="19" t="s">
        <v>37</v>
      </c>
      <c r="J355" s="19">
        <v>1986</v>
      </c>
      <c r="K355" s="21"/>
      <c r="L355" s="34">
        <v>0.4</v>
      </c>
      <c r="M355" s="29">
        <v>0.15</v>
      </c>
      <c r="N355" s="28" t="str">
        <f t="shared" si="130"/>
        <v>,{"CollectableType":"HomeCollector.Models.StampBase, HomeCollector, Version=1.0.0.0, Culture=neutral, PublicKeyToken=null"</v>
      </c>
      <c r="O355" s="16" t="str">
        <f t="shared" si="109"/>
        <v xml:space="preserve">,"DisplayName":"Ellington" </v>
      </c>
      <c r="P355" s="16" t="str">
        <f t="shared" si="110"/>
        <v xml:space="preserve">,"Description":"" </v>
      </c>
      <c r="Q355" s="16" t="str">
        <f t="shared" si="111"/>
        <v xml:space="preserve">,"Country":"USA" </v>
      </c>
      <c r="R355" s="16" t="str">
        <f t="shared" si="112"/>
        <v xml:space="preserve">,"IsPostageStamp":true </v>
      </c>
      <c r="S355" s="16" t="str">
        <f t="shared" si="113"/>
        <v xml:space="preserve">,"ScottNumber":"2211" </v>
      </c>
      <c r="T355" s="16" t="str">
        <f t="shared" si="114"/>
        <v xml:space="preserve">,"AlternateId":"" </v>
      </c>
      <c r="U355" s="16" t="str">
        <f t="shared" si="115"/>
        <v>,"IssueYearStart":1986</v>
      </c>
      <c r="V355" s="16" t="str">
        <f t="shared" si="116"/>
        <v>,"IssueYearEnd":0</v>
      </c>
      <c r="W355" s="16" t="str">
        <f t="shared" si="117"/>
        <v xml:space="preserve">,"FirstDayOfIssue":" " </v>
      </c>
      <c r="X355" s="16" t="str">
        <f t="shared" si="131"/>
        <v xml:space="preserve">,"Perforation":"" </v>
      </c>
      <c r="Y355" s="16" t="str">
        <f t="shared" si="118"/>
        <v xml:space="preserve">,"IsWatermarked":false </v>
      </c>
      <c r="Z355" s="16" t="str">
        <f t="shared" si="119"/>
        <v xml:space="preserve">,"CatalogImageCode":"" </v>
      </c>
      <c r="AA355" s="16" t="str">
        <f t="shared" si="120"/>
        <v xml:space="preserve">,"Color":"" </v>
      </c>
      <c r="AB355" s="16" t="str">
        <f t="shared" si="121"/>
        <v xml:space="preserve">,"Denomination":"22" </v>
      </c>
      <c r="AD355" s="16" t="str">
        <f t="shared" si="122"/>
        <v>,"ItemInstances":[</v>
      </c>
      <c r="AE355" s="16" t="str">
        <f t="shared" si="123"/>
        <v>{"CollectableType":"HomeCollector.Models.StampBase, HomeCollector, Version=1.0.0.0, Culture=neutral, PublicKeyToken=null"</v>
      </c>
      <c r="AF355" s="16" t="str">
        <f t="shared" si="124"/>
        <v xml:space="preserve">,"ItemDetails":"" </v>
      </c>
      <c r="AG355" s="16" t="str">
        <f t="shared" si="125"/>
        <v xml:space="preserve">,"IsFavorite":false </v>
      </c>
      <c r="AH355" s="16" t="str">
        <f t="shared" si="126"/>
        <v xml:space="preserve">,"EstimatedValue":0 </v>
      </c>
      <c r="AI355" s="16" t="str">
        <f t="shared" si="127"/>
        <v xml:space="preserve">,"IsMintCondition":false </v>
      </c>
      <c r="AJ355" s="16" t="str">
        <f t="shared" si="128"/>
        <v xml:space="preserve">,"Condition":"UNDEFINED" </v>
      </c>
      <c r="AK355" s="16" t="str">
        <f xml:space="preserve"> IF($D355+$E355&gt;0,  CONCATENATE($AD355,$AE355,$AF355,$AG355,$AH355,$AI355,$AJ355)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55" s="16" t="str">
        <f t="shared" si="129"/>
        <v>,{"CollectableType":"HomeCollector.Models.StampBase, HomeCollector, Version=1.0.0.0, Culture=neutral, PublicKeyToken=null","DisplayName":"Ellington" ,"Description":"" ,"Country":"USA" ,"IsPostageStamp":true ,"ScottNumber":"2211"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56" spans="1:38" x14ac:dyDescent="0.25">
      <c r="A356" s="34" t="s">
        <v>512</v>
      </c>
      <c r="B356" s="29" t="s">
        <v>157</v>
      </c>
      <c r="C356" s="30"/>
      <c r="D356" s="31">
        <v>1</v>
      </c>
      <c r="E356" s="32"/>
      <c r="F356" s="43"/>
      <c r="G356" s="38" t="s">
        <v>1145</v>
      </c>
      <c r="H356" s="19" t="s">
        <v>1146</v>
      </c>
      <c r="I356" s="19" t="s">
        <v>37</v>
      </c>
      <c r="J356" s="19">
        <v>1986</v>
      </c>
      <c r="K356" s="21"/>
      <c r="L356" s="34">
        <v>3.5</v>
      </c>
      <c r="M356" s="29"/>
      <c r="N356" s="28" t="str">
        <f t="shared" si="130"/>
        <v>,{"CollectableType":"HomeCollector.Models.StampBase, HomeCollector, Version=1.0.0.0, Culture=neutral, PublicKeyToken=null"</v>
      </c>
      <c r="O356" s="16" t="str">
        <f t="shared" si="109"/>
        <v xml:space="preserve">,"DisplayName":"Presidents" </v>
      </c>
      <c r="P356" s="16" t="str">
        <f t="shared" si="110"/>
        <v xml:space="preserve">,"Description":"sheet 9" </v>
      </c>
      <c r="Q356" s="16" t="str">
        <f t="shared" si="111"/>
        <v xml:space="preserve">,"Country":"USA" </v>
      </c>
      <c r="R356" s="16" t="str">
        <f t="shared" si="112"/>
        <v xml:space="preserve">,"IsPostageStamp":true </v>
      </c>
      <c r="S356" s="16" t="str">
        <f t="shared" si="113"/>
        <v xml:space="preserve">,"ScottNumber":"2216" </v>
      </c>
      <c r="T356" s="16" t="str">
        <f t="shared" si="114"/>
        <v xml:space="preserve">,"AlternateId":"" </v>
      </c>
      <c r="U356" s="16" t="str">
        <f t="shared" si="115"/>
        <v>,"IssueYearStart":1986</v>
      </c>
      <c r="V356" s="16" t="str">
        <f t="shared" si="116"/>
        <v>,"IssueYearEnd":0</v>
      </c>
      <c r="W356" s="16" t="str">
        <f t="shared" si="117"/>
        <v xml:space="preserve">,"FirstDayOfIssue":" " </v>
      </c>
      <c r="X356" s="16" t="str">
        <f t="shared" si="131"/>
        <v xml:space="preserve">,"Perforation":"" </v>
      </c>
      <c r="Y356" s="16" t="str">
        <f t="shared" si="118"/>
        <v xml:space="preserve">,"IsWatermarked":false </v>
      </c>
      <c r="Z356" s="16" t="str">
        <f t="shared" si="119"/>
        <v xml:space="preserve">,"CatalogImageCode":"" </v>
      </c>
      <c r="AA356" s="16" t="str">
        <f t="shared" si="120"/>
        <v xml:space="preserve">,"Color":"" </v>
      </c>
      <c r="AB356" s="16" t="str">
        <f t="shared" si="121"/>
        <v xml:space="preserve">,"Denomination":"22" </v>
      </c>
      <c r="AD356" s="16" t="str">
        <f t="shared" si="122"/>
        <v>,"ItemInstances":[</v>
      </c>
      <c r="AE356" s="16" t="str">
        <f t="shared" si="123"/>
        <v>{"CollectableType":"HomeCollector.Models.StampBase, HomeCollector, Version=1.0.0.0, Culture=neutral, PublicKeyToken=null"</v>
      </c>
      <c r="AF356" s="16" t="str">
        <f t="shared" si="124"/>
        <v xml:space="preserve">,"ItemDetails":"sheet 9" </v>
      </c>
      <c r="AG356" s="16" t="str">
        <f t="shared" si="125"/>
        <v xml:space="preserve">,"IsFavorite":false </v>
      </c>
      <c r="AH356" s="16" t="str">
        <f t="shared" si="126"/>
        <v xml:space="preserve">,"EstimatedValue":0 </v>
      </c>
      <c r="AI356" s="16" t="str">
        <f t="shared" si="127"/>
        <v xml:space="preserve">,"IsMintCondition":true </v>
      </c>
      <c r="AJ356" s="16" t="str">
        <f t="shared" si="128"/>
        <v xml:space="preserve">,"Condition":"UNDEFINED" </v>
      </c>
      <c r="AK356" s="16" t="str">
        <f xml:space="preserve"> IF($D356+$E356&gt;0,  CONCATENATE($AD356,$AE356,$AF356,$AG356,$AH356,$AI356,$AJ356) &amp; "} ]}","}")</f>
        <v>,"ItemInstances":[{"CollectableType":"HomeCollector.Models.StampBase, HomeCollector, Version=1.0.0.0, Culture=neutral, PublicKeyToken=null","ItemDetails":"sheet 9" ,"IsFavorite":false ,"EstimatedValue":0 ,"IsMintCondition":true ,"Condition":"UNDEFINED" } ]}</v>
      </c>
      <c r="AL356" s="16" t="str">
        <f t="shared" si="129"/>
        <v>,{"CollectableType":"HomeCollector.Models.StampBase, HomeCollector, Version=1.0.0.0, Culture=neutral, PublicKeyToken=null","DisplayName":"Presidents" ,"Description":"sheet 9" ,"Country":"USA" ,"IsPostageStamp":true ,"ScottNumber":"2216"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PublicKeyToken=null","ItemDetails":"sheet 9" ,"IsFavorite":false ,"EstimatedValue":0 ,"IsMintCondition":true ,"Condition":"UNDEFINED" } ]}</v>
      </c>
    </row>
    <row r="357" spans="1:38" x14ac:dyDescent="0.25">
      <c r="A357" s="34" t="s">
        <v>513</v>
      </c>
      <c r="B357" s="29" t="s">
        <v>157</v>
      </c>
      <c r="C357" s="30"/>
      <c r="D357" s="31"/>
      <c r="E357" s="32"/>
      <c r="F357" s="43"/>
      <c r="G357" s="38"/>
      <c r="H357" s="19" t="s">
        <v>1146</v>
      </c>
      <c r="I357" s="19" t="s">
        <v>37</v>
      </c>
      <c r="J357" s="19">
        <v>1986</v>
      </c>
      <c r="K357" s="21"/>
      <c r="L357" s="34">
        <v>0.38</v>
      </c>
      <c r="M357" s="29">
        <v>0.2</v>
      </c>
      <c r="N357" s="28" t="str">
        <f t="shared" si="130"/>
        <v>,{"CollectableType":"HomeCollector.Models.StampBase, HomeCollector, Version=1.0.0.0, Culture=neutral, PublicKeyToken=null"</v>
      </c>
      <c r="O357" s="16" t="str">
        <f t="shared" si="109"/>
        <v xml:space="preserve">,"DisplayName":"Presidents" </v>
      </c>
      <c r="P357" s="16" t="str">
        <f t="shared" si="110"/>
        <v xml:space="preserve">,"Description":"" </v>
      </c>
      <c r="Q357" s="16" t="str">
        <f t="shared" si="111"/>
        <v xml:space="preserve">,"Country":"USA" </v>
      </c>
      <c r="R357" s="16" t="str">
        <f t="shared" si="112"/>
        <v xml:space="preserve">,"IsPostageStamp":true </v>
      </c>
      <c r="S357" s="16" t="str">
        <f t="shared" si="113"/>
        <v xml:space="preserve">,"ScottNumber":"2216a" </v>
      </c>
      <c r="T357" s="16" t="str">
        <f t="shared" si="114"/>
        <v xml:space="preserve">,"AlternateId":"" </v>
      </c>
      <c r="U357" s="16" t="str">
        <f t="shared" si="115"/>
        <v>,"IssueYearStart":1986</v>
      </c>
      <c r="V357" s="16" t="str">
        <f t="shared" si="116"/>
        <v>,"IssueYearEnd":0</v>
      </c>
      <c r="W357" s="16" t="str">
        <f t="shared" si="117"/>
        <v xml:space="preserve">,"FirstDayOfIssue":" " </v>
      </c>
      <c r="X357" s="16" t="str">
        <f t="shared" si="131"/>
        <v xml:space="preserve">,"Perforation":"" </v>
      </c>
      <c r="Y357" s="16" t="str">
        <f t="shared" si="118"/>
        <v xml:space="preserve">,"IsWatermarked":false </v>
      </c>
      <c r="Z357" s="16" t="str">
        <f t="shared" si="119"/>
        <v xml:space="preserve">,"CatalogImageCode":"" </v>
      </c>
      <c r="AA357" s="16" t="str">
        <f t="shared" si="120"/>
        <v xml:space="preserve">,"Color":"" </v>
      </c>
      <c r="AB357" s="16" t="str">
        <f t="shared" si="121"/>
        <v xml:space="preserve">,"Denomination":"22" </v>
      </c>
      <c r="AD357" s="16" t="str">
        <f t="shared" si="122"/>
        <v/>
      </c>
      <c r="AE357" s="16" t="str">
        <f t="shared" si="123"/>
        <v>{"CollectableType":"HomeCollector.Models.StampBase, HomeCollector, Version=1.0.0.0, Culture=neutral, PublicKeyToken=null"</v>
      </c>
      <c r="AF357" s="16" t="str">
        <f t="shared" si="124"/>
        <v xml:space="preserve">,"ItemDetails":"" </v>
      </c>
      <c r="AG357" s="16" t="str">
        <f t="shared" si="125"/>
        <v xml:space="preserve">,"IsFavorite":false </v>
      </c>
      <c r="AH357" s="16" t="str">
        <f t="shared" si="126"/>
        <v xml:space="preserve">,"EstimatedValue":0 </v>
      </c>
      <c r="AI357" s="16" t="str">
        <f t="shared" si="127"/>
        <v xml:space="preserve">,"IsMintCondition":false </v>
      </c>
      <c r="AJ357" s="16" t="str">
        <f t="shared" si="128"/>
        <v xml:space="preserve">,"Condition":"UNDEFINED" </v>
      </c>
      <c r="AK357" s="16" t="str">
        <f xml:space="preserve"> IF($D357+$E357&gt;0,  CONCATENATE($AD357,$AE357,$AF357,$AG357,$AH357,$AI357,$AJ357) &amp; "} ]}","}")</f>
        <v>}</v>
      </c>
      <c r="AL357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,"ScottNumber":"2216a" ,"AlternateId":"" ,"IssueYearStart":1986,"IssueYearEnd":0,"FirstDayOfIssue":" " ,"Perforation":"" ,"IsWatermarked":false ,"CatalogImageCode":"" ,"Color":"" ,"Denomination":"22" }</v>
      </c>
    </row>
    <row r="358" spans="1:38" x14ac:dyDescent="0.25">
      <c r="A358" s="34" t="s">
        <v>514</v>
      </c>
      <c r="B358" s="29" t="s">
        <v>157</v>
      </c>
      <c r="C358" s="30"/>
      <c r="D358" s="31"/>
      <c r="E358" s="32"/>
      <c r="F358" s="43"/>
      <c r="G358" s="38"/>
      <c r="H358" s="19" t="s">
        <v>1146</v>
      </c>
      <c r="I358" s="19" t="s">
        <v>37</v>
      </c>
      <c r="J358" s="19">
        <v>1986</v>
      </c>
      <c r="K358" s="21"/>
      <c r="L358" s="34">
        <v>0.38</v>
      </c>
      <c r="M358" s="29">
        <v>0.2</v>
      </c>
      <c r="N358" s="28" t="str">
        <f t="shared" si="130"/>
        <v>,{"CollectableType":"HomeCollector.Models.StampBase, HomeCollector, Version=1.0.0.0, Culture=neutral, PublicKeyToken=null"</v>
      </c>
      <c r="O358" s="16" t="str">
        <f t="shared" si="109"/>
        <v xml:space="preserve">,"DisplayName":"Presidents" </v>
      </c>
      <c r="P358" s="16" t="str">
        <f t="shared" si="110"/>
        <v xml:space="preserve">,"Description":"" </v>
      </c>
      <c r="Q358" s="16" t="str">
        <f t="shared" si="111"/>
        <v xml:space="preserve">,"Country":"USA" </v>
      </c>
      <c r="R358" s="16" t="str">
        <f t="shared" si="112"/>
        <v xml:space="preserve">,"IsPostageStamp":true </v>
      </c>
      <c r="S358" s="16" t="str">
        <f t="shared" si="113"/>
        <v xml:space="preserve">,"ScottNumber":"2216b" </v>
      </c>
      <c r="T358" s="16" t="str">
        <f t="shared" si="114"/>
        <v xml:space="preserve">,"AlternateId":"" </v>
      </c>
      <c r="U358" s="16" t="str">
        <f t="shared" si="115"/>
        <v>,"IssueYearStart":1986</v>
      </c>
      <c r="V358" s="16" t="str">
        <f t="shared" si="116"/>
        <v>,"IssueYearEnd":0</v>
      </c>
      <c r="W358" s="16" t="str">
        <f t="shared" si="117"/>
        <v xml:space="preserve">,"FirstDayOfIssue":" " </v>
      </c>
      <c r="X358" s="16" t="str">
        <f t="shared" si="131"/>
        <v xml:space="preserve">,"Perforation":"" </v>
      </c>
      <c r="Y358" s="16" t="str">
        <f t="shared" si="118"/>
        <v xml:space="preserve">,"IsWatermarked":false </v>
      </c>
      <c r="Z358" s="16" t="str">
        <f t="shared" si="119"/>
        <v xml:space="preserve">,"CatalogImageCode":"" </v>
      </c>
      <c r="AA358" s="16" t="str">
        <f t="shared" si="120"/>
        <v xml:space="preserve">,"Color":"" </v>
      </c>
      <c r="AB358" s="16" t="str">
        <f t="shared" si="121"/>
        <v xml:space="preserve">,"Denomination":"22" </v>
      </c>
      <c r="AD358" s="16" t="str">
        <f t="shared" si="122"/>
        <v/>
      </c>
      <c r="AE358" s="16" t="str">
        <f t="shared" si="123"/>
        <v>{"CollectableType":"HomeCollector.Models.StampBase, HomeCollector, Version=1.0.0.0, Culture=neutral, PublicKeyToken=null"</v>
      </c>
      <c r="AF358" s="16" t="str">
        <f t="shared" si="124"/>
        <v xml:space="preserve">,"ItemDetails":"" </v>
      </c>
      <c r="AG358" s="16" t="str">
        <f t="shared" si="125"/>
        <v xml:space="preserve">,"IsFavorite":false </v>
      </c>
      <c r="AH358" s="16" t="str">
        <f t="shared" si="126"/>
        <v xml:space="preserve">,"EstimatedValue":0 </v>
      </c>
      <c r="AI358" s="16" t="str">
        <f t="shared" si="127"/>
        <v xml:space="preserve">,"IsMintCondition":false </v>
      </c>
      <c r="AJ358" s="16" t="str">
        <f t="shared" si="128"/>
        <v xml:space="preserve">,"Condition":"UNDEFINED" </v>
      </c>
      <c r="AK358" s="16" t="str">
        <f xml:space="preserve"> IF($D358+$E358&gt;0,  CONCATENATE($AD358,$AE358,$AF358,$AG358,$AH358,$AI358,$AJ358) &amp; "} ]}","}")</f>
        <v>}</v>
      </c>
      <c r="AL358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,"ScottNumber":"2216b" ,"AlternateId":"" ,"IssueYearStart":1986,"IssueYearEnd":0,"FirstDayOfIssue":" " ,"Perforation":"" ,"IsWatermarked":false ,"CatalogImageCode":"" ,"Color":"" ,"Denomination":"22" }</v>
      </c>
    </row>
    <row r="359" spans="1:38" x14ac:dyDescent="0.25">
      <c r="A359" s="34" t="s">
        <v>515</v>
      </c>
      <c r="B359" s="29" t="s">
        <v>157</v>
      </c>
      <c r="C359" s="30"/>
      <c r="D359" s="31"/>
      <c r="E359" s="32"/>
      <c r="F359" s="43"/>
      <c r="G359" s="38"/>
      <c r="H359" s="19" t="s">
        <v>1146</v>
      </c>
      <c r="I359" s="19" t="s">
        <v>37</v>
      </c>
      <c r="J359" s="19">
        <v>1986</v>
      </c>
      <c r="K359" s="21"/>
      <c r="L359" s="34">
        <v>0.38</v>
      </c>
      <c r="M359" s="29">
        <v>0.2</v>
      </c>
      <c r="N359" s="28" t="str">
        <f t="shared" si="130"/>
        <v>,{"CollectableType":"HomeCollector.Models.StampBase, HomeCollector, Version=1.0.0.0, Culture=neutral, PublicKeyToken=null"</v>
      </c>
      <c r="O359" s="16" t="str">
        <f t="shared" si="109"/>
        <v xml:space="preserve">,"DisplayName":"Presidents" </v>
      </c>
      <c r="P359" s="16" t="str">
        <f t="shared" si="110"/>
        <v xml:space="preserve">,"Description":"" </v>
      </c>
      <c r="Q359" s="16" t="str">
        <f t="shared" si="111"/>
        <v xml:space="preserve">,"Country":"USA" </v>
      </c>
      <c r="R359" s="16" t="str">
        <f t="shared" si="112"/>
        <v xml:space="preserve">,"IsPostageStamp":true </v>
      </c>
      <c r="S359" s="16" t="str">
        <f t="shared" si="113"/>
        <v xml:space="preserve">,"ScottNumber":"2216c" </v>
      </c>
      <c r="T359" s="16" t="str">
        <f t="shared" si="114"/>
        <v xml:space="preserve">,"AlternateId":"" </v>
      </c>
      <c r="U359" s="16" t="str">
        <f t="shared" si="115"/>
        <v>,"IssueYearStart":1986</v>
      </c>
      <c r="V359" s="16" t="str">
        <f t="shared" si="116"/>
        <v>,"IssueYearEnd":0</v>
      </c>
      <c r="W359" s="16" t="str">
        <f t="shared" si="117"/>
        <v xml:space="preserve">,"FirstDayOfIssue":" " </v>
      </c>
      <c r="X359" s="16" t="str">
        <f t="shared" si="131"/>
        <v xml:space="preserve">,"Perforation":"" </v>
      </c>
      <c r="Y359" s="16" t="str">
        <f t="shared" si="118"/>
        <v xml:space="preserve">,"IsWatermarked":false </v>
      </c>
      <c r="Z359" s="16" t="str">
        <f t="shared" si="119"/>
        <v xml:space="preserve">,"CatalogImageCode":"" </v>
      </c>
      <c r="AA359" s="16" t="str">
        <f t="shared" si="120"/>
        <v xml:space="preserve">,"Color":"" </v>
      </c>
      <c r="AB359" s="16" t="str">
        <f t="shared" si="121"/>
        <v xml:space="preserve">,"Denomination":"22" </v>
      </c>
      <c r="AD359" s="16" t="str">
        <f t="shared" si="122"/>
        <v/>
      </c>
      <c r="AE359" s="16" t="str">
        <f t="shared" si="123"/>
        <v>{"CollectableType":"HomeCollector.Models.StampBase, HomeCollector, Version=1.0.0.0, Culture=neutral, PublicKeyToken=null"</v>
      </c>
      <c r="AF359" s="16" t="str">
        <f t="shared" si="124"/>
        <v xml:space="preserve">,"ItemDetails":"" </v>
      </c>
      <c r="AG359" s="16" t="str">
        <f t="shared" si="125"/>
        <v xml:space="preserve">,"IsFavorite":false </v>
      </c>
      <c r="AH359" s="16" t="str">
        <f t="shared" si="126"/>
        <v xml:space="preserve">,"EstimatedValue":0 </v>
      </c>
      <c r="AI359" s="16" t="str">
        <f t="shared" si="127"/>
        <v xml:space="preserve">,"IsMintCondition":false </v>
      </c>
      <c r="AJ359" s="16" t="str">
        <f t="shared" si="128"/>
        <v xml:space="preserve">,"Condition":"UNDEFINED" </v>
      </c>
      <c r="AK359" s="16" t="str">
        <f xml:space="preserve"> IF($D359+$E359&gt;0,  CONCATENATE($AD359,$AE359,$AF359,$AG359,$AH359,$AI359,$AJ359) &amp; "} ]}","}")</f>
        <v>}</v>
      </c>
      <c r="AL359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,"ScottNumber":"2216c" ,"AlternateId":"" ,"IssueYearStart":1986,"IssueYearEnd":0,"FirstDayOfIssue":" " ,"Perforation":"" ,"IsWatermarked":false ,"CatalogImageCode":"" ,"Color":"" ,"Denomination":"22" }</v>
      </c>
    </row>
    <row r="360" spans="1:38" x14ac:dyDescent="0.25">
      <c r="A360" s="34" t="s">
        <v>516</v>
      </c>
      <c r="B360" s="29" t="s">
        <v>157</v>
      </c>
      <c r="C360" s="30"/>
      <c r="D360" s="31"/>
      <c r="E360" s="32"/>
      <c r="F360" s="43"/>
      <c r="G360" s="38"/>
      <c r="H360" s="19" t="s">
        <v>1146</v>
      </c>
      <c r="I360" s="19" t="s">
        <v>37</v>
      </c>
      <c r="J360" s="19">
        <v>1986</v>
      </c>
      <c r="K360" s="21"/>
      <c r="L360" s="34">
        <v>0.38</v>
      </c>
      <c r="M360" s="29">
        <v>0.2</v>
      </c>
      <c r="N360" s="28" t="str">
        <f t="shared" si="130"/>
        <v>,{"CollectableType":"HomeCollector.Models.StampBase, HomeCollector, Version=1.0.0.0, Culture=neutral, PublicKeyToken=null"</v>
      </c>
      <c r="O360" s="16" t="str">
        <f t="shared" si="109"/>
        <v xml:space="preserve">,"DisplayName":"Presidents" </v>
      </c>
      <c r="P360" s="16" t="str">
        <f t="shared" si="110"/>
        <v xml:space="preserve">,"Description":"" </v>
      </c>
      <c r="Q360" s="16" t="str">
        <f t="shared" si="111"/>
        <v xml:space="preserve">,"Country":"USA" </v>
      </c>
      <c r="R360" s="16" t="str">
        <f t="shared" si="112"/>
        <v xml:space="preserve">,"IsPostageStamp":true </v>
      </c>
      <c r="S360" s="16" t="str">
        <f t="shared" si="113"/>
        <v xml:space="preserve">,"ScottNumber":"2216d" </v>
      </c>
      <c r="T360" s="16" t="str">
        <f t="shared" si="114"/>
        <v xml:space="preserve">,"AlternateId":"" </v>
      </c>
      <c r="U360" s="16" t="str">
        <f t="shared" si="115"/>
        <v>,"IssueYearStart":1986</v>
      </c>
      <c r="V360" s="16" t="str">
        <f t="shared" si="116"/>
        <v>,"IssueYearEnd":0</v>
      </c>
      <c r="W360" s="16" t="str">
        <f t="shared" si="117"/>
        <v xml:space="preserve">,"FirstDayOfIssue":" " </v>
      </c>
      <c r="X360" s="16" t="str">
        <f t="shared" si="131"/>
        <v xml:space="preserve">,"Perforation":"" </v>
      </c>
      <c r="Y360" s="16" t="str">
        <f t="shared" si="118"/>
        <v xml:space="preserve">,"IsWatermarked":false </v>
      </c>
      <c r="Z360" s="16" t="str">
        <f t="shared" si="119"/>
        <v xml:space="preserve">,"CatalogImageCode":"" </v>
      </c>
      <c r="AA360" s="16" t="str">
        <f t="shared" si="120"/>
        <v xml:space="preserve">,"Color":"" </v>
      </c>
      <c r="AB360" s="16" t="str">
        <f t="shared" si="121"/>
        <v xml:space="preserve">,"Denomination":"22" </v>
      </c>
      <c r="AD360" s="16" t="str">
        <f t="shared" si="122"/>
        <v/>
      </c>
      <c r="AE360" s="16" t="str">
        <f t="shared" si="123"/>
        <v>{"CollectableType":"HomeCollector.Models.StampBase, HomeCollector, Version=1.0.0.0, Culture=neutral, PublicKeyToken=null"</v>
      </c>
      <c r="AF360" s="16" t="str">
        <f t="shared" si="124"/>
        <v xml:space="preserve">,"ItemDetails":"" </v>
      </c>
      <c r="AG360" s="16" t="str">
        <f t="shared" si="125"/>
        <v xml:space="preserve">,"IsFavorite":false </v>
      </c>
      <c r="AH360" s="16" t="str">
        <f t="shared" si="126"/>
        <v xml:space="preserve">,"EstimatedValue":0 </v>
      </c>
      <c r="AI360" s="16" t="str">
        <f t="shared" si="127"/>
        <v xml:space="preserve">,"IsMintCondition":false </v>
      </c>
      <c r="AJ360" s="16" t="str">
        <f t="shared" si="128"/>
        <v xml:space="preserve">,"Condition":"UNDEFINED" </v>
      </c>
      <c r="AK360" s="16" t="str">
        <f xml:space="preserve"> IF($D360+$E360&gt;0,  CONCATENATE($AD360,$AE360,$AF360,$AG360,$AH360,$AI360,$AJ360) &amp; "} ]}","}")</f>
        <v>}</v>
      </c>
      <c r="AL360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,"ScottNumber":"2216d" ,"AlternateId":"" ,"IssueYearStart":1986,"IssueYearEnd":0,"FirstDayOfIssue":" " ,"Perforation":"" ,"IsWatermarked":false ,"CatalogImageCode":"" ,"Color":"" ,"Denomination":"22" }</v>
      </c>
    </row>
    <row r="361" spans="1:38" x14ac:dyDescent="0.25">
      <c r="A361" s="34" t="s">
        <v>517</v>
      </c>
      <c r="B361" s="29" t="s">
        <v>157</v>
      </c>
      <c r="C361" s="30"/>
      <c r="D361" s="31"/>
      <c r="E361" s="32"/>
      <c r="F361" s="43"/>
      <c r="G361" s="38"/>
      <c r="H361" s="19" t="s">
        <v>1146</v>
      </c>
      <c r="I361" s="19" t="s">
        <v>37</v>
      </c>
      <c r="J361" s="19">
        <v>1986</v>
      </c>
      <c r="K361" s="21"/>
      <c r="L361" s="34">
        <v>0.38</v>
      </c>
      <c r="M361" s="29">
        <v>0.2</v>
      </c>
      <c r="N361" s="28" t="str">
        <f t="shared" si="130"/>
        <v>,{"CollectableType":"HomeCollector.Models.StampBase, HomeCollector, Version=1.0.0.0, Culture=neutral, PublicKeyToken=null"</v>
      </c>
      <c r="O361" s="16" t="str">
        <f t="shared" si="109"/>
        <v xml:space="preserve">,"DisplayName":"Presidents" </v>
      </c>
      <c r="P361" s="16" t="str">
        <f t="shared" si="110"/>
        <v xml:space="preserve">,"Description":"" </v>
      </c>
      <c r="Q361" s="16" t="str">
        <f t="shared" si="111"/>
        <v xml:space="preserve">,"Country":"USA" </v>
      </c>
      <c r="R361" s="16" t="str">
        <f t="shared" si="112"/>
        <v xml:space="preserve">,"IsPostageStamp":true </v>
      </c>
      <c r="S361" s="16" t="str">
        <f t="shared" si="113"/>
        <v xml:space="preserve">,"ScottNumber":"2216e" </v>
      </c>
      <c r="T361" s="16" t="str">
        <f t="shared" si="114"/>
        <v xml:space="preserve">,"AlternateId":"" </v>
      </c>
      <c r="U361" s="16" t="str">
        <f t="shared" si="115"/>
        <v>,"IssueYearStart":1986</v>
      </c>
      <c r="V361" s="16" t="str">
        <f t="shared" si="116"/>
        <v>,"IssueYearEnd":0</v>
      </c>
      <c r="W361" s="16" t="str">
        <f t="shared" si="117"/>
        <v xml:space="preserve">,"FirstDayOfIssue":" " </v>
      </c>
      <c r="X361" s="16" t="str">
        <f t="shared" si="131"/>
        <v xml:space="preserve">,"Perforation":"" </v>
      </c>
      <c r="Y361" s="16" t="str">
        <f t="shared" si="118"/>
        <v xml:space="preserve">,"IsWatermarked":false </v>
      </c>
      <c r="Z361" s="16" t="str">
        <f t="shared" si="119"/>
        <v xml:space="preserve">,"CatalogImageCode":"" </v>
      </c>
      <c r="AA361" s="16" t="str">
        <f t="shared" si="120"/>
        <v xml:space="preserve">,"Color":"" </v>
      </c>
      <c r="AB361" s="16" t="str">
        <f t="shared" si="121"/>
        <v xml:space="preserve">,"Denomination":"22" </v>
      </c>
      <c r="AD361" s="16" t="str">
        <f t="shared" si="122"/>
        <v/>
      </c>
      <c r="AE361" s="16" t="str">
        <f t="shared" si="123"/>
        <v>{"CollectableType":"HomeCollector.Models.StampBase, HomeCollector, Version=1.0.0.0, Culture=neutral, PublicKeyToken=null"</v>
      </c>
      <c r="AF361" s="16" t="str">
        <f t="shared" si="124"/>
        <v xml:space="preserve">,"ItemDetails":"" </v>
      </c>
      <c r="AG361" s="16" t="str">
        <f t="shared" si="125"/>
        <v xml:space="preserve">,"IsFavorite":false </v>
      </c>
      <c r="AH361" s="16" t="str">
        <f t="shared" si="126"/>
        <v xml:space="preserve">,"EstimatedValue":0 </v>
      </c>
      <c r="AI361" s="16" t="str">
        <f t="shared" si="127"/>
        <v xml:space="preserve">,"IsMintCondition":false </v>
      </c>
      <c r="AJ361" s="16" t="str">
        <f t="shared" si="128"/>
        <v xml:space="preserve">,"Condition":"UNDEFINED" </v>
      </c>
      <c r="AK361" s="16" t="str">
        <f xml:space="preserve"> IF($D361+$E361&gt;0,  CONCATENATE($AD361,$AE361,$AF361,$AG361,$AH361,$AI361,$AJ361) &amp; "} ]}","}")</f>
        <v>}</v>
      </c>
      <c r="AL361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,"ScottNumber":"2216e" ,"AlternateId":"" ,"IssueYearStart":1986,"IssueYearEnd":0,"FirstDayOfIssue":" " ,"Perforation":"" ,"IsWatermarked":false ,"CatalogImageCode":"" ,"Color":"" ,"Denomination":"22" }</v>
      </c>
    </row>
    <row r="362" spans="1:38" x14ac:dyDescent="0.25">
      <c r="A362" s="34" t="s">
        <v>518</v>
      </c>
      <c r="B362" s="29" t="s">
        <v>157</v>
      </c>
      <c r="C362" s="30"/>
      <c r="D362" s="31"/>
      <c r="E362" s="32"/>
      <c r="F362" s="43"/>
      <c r="G362" s="38"/>
      <c r="H362" s="19" t="s">
        <v>1146</v>
      </c>
      <c r="I362" s="19" t="s">
        <v>37</v>
      </c>
      <c r="J362" s="19">
        <v>1986</v>
      </c>
      <c r="K362" s="21"/>
      <c r="L362" s="34">
        <v>0.38</v>
      </c>
      <c r="M362" s="29">
        <v>0.2</v>
      </c>
      <c r="N362" s="28" t="str">
        <f t="shared" si="130"/>
        <v>,{"CollectableType":"HomeCollector.Models.StampBase, HomeCollector, Version=1.0.0.0, Culture=neutral, PublicKeyToken=null"</v>
      </c>
      <c r="O362" s="16" t="str">
        <f t="shared" si="109"/>
        <v xml:space="preserve">,"DisplayName":"Presidents" </v>
      </c>
      <c r="P362" s="16" t="str">
        <f t="shared" si="110"/>
        <v xml:space="preserve">,"Description":"" </v>
      </c>
      <c r="Q362" s="16" t="str">
        <f t="shared" si="111"/>
        <v xml:space="preserve">,"Country":"USA" </v>
      </c>
      <c r="R362" s="16" t="str">
        <f t="shared" si="112"/>
        <v xml:space="preserve">,"IsPostageStamp":true </v>
      </c>
      <c r="S362" s="16" t="str">
        <f t="shared" si="113"/>
        <v xml:space="preserve">,"ScottNumber":"2216f" </v>
      </c>
      <c r="T362" s="16" t="str">
        <f t="shared" si="114"/>
        <v xml:space="preserve">,"AlternateId":"" </v>
      </c>
      <c r="U362" s="16" t="str">
        <f t="shared" si="115"/>
        <v>,"IssueYearStart":1986</v>
      </c>
      <c r="V362" s="16" t="str">
        <f t="shared" si="116"/>
        <v>,"IssueYearEnd":0</v>
      </c>
      <c r="W362" s="16" t="str">
        <f t="shared" si="117"/>
        <v xml:space="preserve">,"FirstDayOfIssue":" " </v>
      </c>
      <c r="X362" s="16" t="str">
        <f t="shared" si="131"/>
        <v xml:space="preserve">,"Perforation":"" </v>
      </c>
      <c r="Y362" s="16" t="str">
        <f t="shared" si="118"/>
        <v xml:space="preserve">,"IsWatermarked":false </v>
      </c>
      <c r="Z362" s="16" t="str">
        <f t="shared" si="119"/>
        <v xml:space="preserve">,"CatalogImageCode":"" </v>
      </c>
      <c r="AA362" s="16" t="str">
        <f t="shared" si="120"/>
        <v xml:space="preserve">,"Color":"" </v>
      </c>
      <c r="AB362" s="16" t="str">
        <f t="shared" si="121"/>
        <v xml:space="preserve">,"Denomination":"22" </v>
      </c>
      <c r="AD362" s="16" t="str">
        <f t="shared" si="122"/>
        <v/>
      </c>
      <c r="AE362" s="16" t="str">
        <f t="shared" si="123"/>
        <v>{"CollectableType":"HomeCollector.Models.StampBase, HomeCollector, Version=1.0.0.0, Culture=neutral, PublicKeyToken=null"</v>
      </c>
      <c r="AF362" s="16" t="str">
        <f t="shared" si="124"/>
        <v xml:space="preserve">,"ItemDetails":"" </v>
      </c>
      <c r="AG362" s="16" t="str">
        <f t="shared" si="125"/>
        <v xml:space="preserve">,"IsFavorite":false </v>
      </c>
      <c r="AH362" s="16" t="str">
        <f t="shared" si="126"/>
        <v xml:space="preserve">,"EstimatedValue":0 </v>
      </c>
      <c r="AI362" s="16" t="str">
        <f t="shared" si="127"/>
        <v xml:space="preserve">,"IsMintCondition":false </v>
      </c>
      <c r="AJ362" s="16" t="str">
        <f t="shared" si="128"/>
        <v xml:space="preserve">,"Condition":"UNDEFINED" </v>
      </c>
      <c r="AK362" s="16" t="str">
        <f xml:space="preserve"> IF($D362+$E362&gt;0,  CONCATENATE($AD362,$AE362,$AF362,$AG362,$AH362,$AI362,$AJ362) &amp; "} ]}","}")</f>
        <v>}</v>
      </c>
      <c r="AL362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,"ScottNumber":"2216f" ,"AlternateId":"" ,"IssueYearStart":1986,"IssueYearEnd":0,"FirstDayOfIssue":" " ,"Perforation":"" ,"IsWatermarked":false ,"CatalogImageCode":"" ,"Color":"" ,"Denomination":"22" }</v>
      </c>
    </row>
    <row r="363" spans="1:38" x14ac:dyDescent="0.25">
      <c r="A363" s="34" t="s">
        <v>519</v>
      </c>
      <c r="B363" s="19" t="s">
        <v>157</v>
      </c>
      <c r="C363" s="30"/>
      <c r="D363" s="31"/>
      <c r="E363" s="32">
        <v>1</v>
      </c>
      <c r="F363" s="43"/>
      <c r="G363" s="38"/>
      <c r="H363" s="19" t="s">
        <v>1146</v>
      </c>
      <c r="I363" s="19" t="s">
        <v>37</v>
      </c>
      <c r="J363" s="19">
        <v>1986</v>
      </c>
      <c r="K363" s="21"/>
      <c r="L363" s="34">
        <v>0.38</v>
      </c>
      <c r="M363" s="29">
        <v>0.2</v>
      </c>
      <c r="N363" s="28" t="str">
        <f t="shared" si="130"/>
        <v>,{"CollectableType":"HomeCollector.Models.StampBase, HomeCollector, Version=1.0.0.0, Culture=neutral, PublicKeyToken=null"</v>
      </c>
      <c r="O363" s="16" t="str">
        <f t="shared" si="109"/>
        <v xml:space="preserve">,"DisplayName":"Presidents" </v>
      </c>
      <c r="P363" s="16" t="str">
        <f t="shared" si="110"/>
        <v xml:space="preserve">,"Description":"" </v>
      </c>
      <c r="Q363" s="16" t="str">
        <f t="shared" si="111"/>
        <v xml:space="preserve">,"Country":"USA" </v>
      </c>
      <c r="R363" s="16" t="str">
        <f t="shared" si="112"/>
        <v xml:space="preserve">,"IsPostageStamp":true </v>
      </c>
      <c r="S363" s="16" t="str">
        <f t="shared" si="113"/>
        <v xml:space="preserve">,"ScottNumber":"2216g" </v>
      </c>
      <c r="T363" s="16" t="str">
        <f t="shared" si="114"/>
        <v xml:space="preserve">,"AlternateId":"" </v>
      </c>
      <c r="U363" s="16" t="str">
        <f t="shared" si="115"/>
        <v>,"IssueYearStart":1986</v>
      </c>
      <c r="V363" s="16" t="str">
        <f t="shared" si="116"/>
        <v>,"IssueYearEnd":0</v>
      </c>
      <c r="W363" s="16" t="str">
        <f t="shared" si="117"/>
        <v xml:space="preserve">,"FirstDayOfIssue":" " </v>
      </c>
      <c r="X363" s="16" t="str">
        <f t="shared" si="131"/>
        <v xml:space="preserve">,"Perforation":"" </v>
      </c>
      <c r="Y363" s="16" t="str">
        <f t="shared" si="118"/>
        <v xml:space="preserve">,"IsWatermarked":false </v>
      </c>
      <c r="Z363" s="16" t="str">
        <f t="shared" si="119"/>
        <v xml:space="preserve">,"CatalogImageCode":"" </v>
      </c>
      <c r="AA363" s="16" t="str">
        <f t="shared" si="120"/>
        <v xml:space="preserve">,"Color":"" </v>
      </c>
      <c r="AB363" s="16" t="str">
        <f t="shared" si="121"/>
        <v xml:space="preserve">,"Denomination":"22" </v>
      </c>
      <c r="AD363" s="16" t="str">
        <f t="shared" si="122"/>
        <v>,"ItemInstances":[</v>
      </c>
      <c r="AE363" s="16" t="str">
        <f t="shared" si="123"/>
        <v>{"CollectableType":"HomeCollector.Models.StampBase, HomeCollector, Version=1.0.0.0, Culture=neutral, PublicKeyToken=null"</v>
      </c>
      <c r="AF363" s="16" t="str">
        <f t="shared" si="124"/>
        <v xml:space="preserve">,"ItemDetails":"" </v>
      </c>
      <c r="AG363" s="16" t="str">
        <f t="shared" si="125"/>
        <v xml:space="preserve">,"IsFavorite":false </v>
      </c>
      <c r="AH363" s="16" t="str">
        <f t="shared" si="126"/>
        <v xml:space="preserve">,"EstimatedValue":0 </v>
      </c>
      <c r="AI363" s="16" t="str">
        <f t="shared" si="127"/>
        <v xml:space="preserve">,"IsMintCondition":false </v>
      </c>
      <c r="AJ363" s="16" t="str">
        <f t="shared" si="128"/>
        <v xml:space="preserve">,"Condition":"UNDEFINED" </v>
      </c>
      <c r="AK363" s="16" t="str">
        <f xml:space="preserve"> IF($D363+$E363&gt;0,  CONCATENATE($AD363,$AE363,$AF363,$AG363,$AH363,$AI363,$AJ363)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63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,"ScottNumber":"2216g"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64" spans="1:38" x14ac:dyDescent="0.25">
      <c r="A364" s="34" t="s">
        <v>520</v>
      </c>
      <c r="B364" s="29" t="s">
        <v>157</v>
      </c>
      <c r="C364" s="19"/>
      <c r="D364" s="31"/>
      <c r="E364" s="32"/>
      <c r="F364" s="42"/>
      <c r="G364" s="38"/>
      <c r="H364" s="19" t="s">
        <v>1146</v>
      </c>
      <c r="I364" s="19" t="s">
        <v>37</v>
      </c>
      <c r="J364" s="19">
        <v>1986</v>
      </c>
      <c r="K364" s="21"/>
      <c r="L364" s="34">
        <v>0.38</v>
      </c>
      <c r="M364" s="29">
        <v>0.2</v>
      </c>
      <c r="N364" s="28" t="str">
        <f t="shared" si="130"/>
        <v>,{"CollectableType":"HomeCollector.Models.StampBase, HomeCollector, Version=1.0.0.0, Culture=neutral, PublicKeyToken=null"</v>
      </c>
      <c r="O364" s="16" t="str">
        <f t="shared" si="109"/>
        <v xml:space="preserve">,"DisplayName":"Presidents" </v>
      </c>
      <c r="P364" s="16" t="str">
        <f t="shared" si="110"/>
        <v xml:space="preserve">,"Description":"" </v>
      </c>
      <c r="Q364" s="16" t="str">
        <f t="shared" si="111"/>
        <v xml:space="preserve">,"Country":"USA" </v>
      </c>
      <c r="R364" s="16" t="str">
        <f t="shared" si="112"/>
        <v xml:space="preserve">,"IsPostageStamp":true </v>
      </c>
      <c r="S364" s="16" t="str">
        <f t="shared" si="113"/>
        <v xml:space="preserve">,"ScottNumber":"2216h" </v>
      </c>
      <c r="T364" s="16" t="str">
        <f t="shared" si="114"/>
        <v xml:space="preserve">,"AlternateId":"" </v>
      </c>
      <c r="U364" s="16" t="str">
        <f t="shared" si="115"/>
        <v>,"IssueYearStart":1986</v>
      </c>
      <c r="V364" s="16" t="str">
        <f t="shared" si="116"/>
        <v>,"IssueYearEnd":0</v>
      </c>
      <c r="W364" s="16" t="str">
        <f t="shared" si="117"/>
        <v xml:space="preserve">,"FirstDayOfIssue":" " </v>
      </c>
      <c r="X364" s="16" t="str">
        <f t="shared" si="131"/>
        <v xml:space="preserve">,"Perforation":"" </v>
      </c>
      <c r="Y364" s="16" t="str">
        <f t="shared" si="118"/>
        <v xml:space="preserve">,"IsWatermarked":false </v>
      </c>
      <c r="Z364" s="16" t="str">
        <f t="shared" si="119"/>
        <v xml:space="preserve">,"CatalogImageCode":"" </v>
      </c>
      <c r="AA364" s="16" t="str">
        <f t="shared" si="120"/>
        <v xml:space="preserve">,"Color":"" </v>
      </c>
      <c r="AB364" s="16" t="str">
        <f t="shared" si="121"/>
        <v xml:space="preserve">,"Denomination":"22" </v>
      </c>
      <c r="AD364" s="16" t="str">
        <f t="shared" si="122"/>
        <v/>
      </c>
      <c r="AE364" s="16" t="str">
        <f t="shared" si="123"/>
        <v>{"CollectableType":"HomeCollector.Models.StampBase, HomeCollector, Version=1.0.0.0, Culture=neutral, PublicKeyToken=null"</v>
      </c>
      <c r="AF364" s="16" t="str">
        <f t="shared" si="124"/>
        <v xml:space="preserve">,"ItemDetails":"" </v>
      </c>
      <c r="AG364" s="16" t="str">
        <f t="shared" si="125"/>
        <v xml:space="preserve">,"IsFavorite":false </v>
      </c>
      <c r="AH364" s="16" t="str">
        <f t="shared" si="126"/>
        <v xml:space="preserve">,"EstimatedValue":0 </v>
      </c>
      <c r="AI364" s="16" t="str">
        <f t="shared" si="127"/>
        <v xml:space="preserve">,"IsMintCondition":false </v>
      </c>
      <c r="AJ364" s="16" t="str">
        <f t="shared" si="128"/>
        <v xml:space="preserve">,"Condition":"UNDEFINED" </v>
      </c>
      <c r="AK364" s="16" t="str">
        <f xml:space="preserve"> IF($D364+$E364&gt;0,  CONCATENATE($AD364,$AE364,$AF364,$AG364,$AH364,$AI364,$AJ364) &amp; "} ]}","}")</f>
        <v>}</v>
      </c>
      <c r="AL364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,"ScottNumber":"2216h" ,"AlternateId":"" ,"IssueYearStart":1986,"IssueYearEnd":0,"FirstDayOfIssue":" " ,"Perforation":"" ,"IsWatermarked":false ,"CatalogImageCode":"" ,"Color":"" ,"Denomination":"22" }</v>
      </c>
    </row>
    <row r="365" spans="1:38" x14ac:dyDescent="0.25">
      <c r="A365" s="34" t="s">
        <v>521</v>
      </c>
      <c r="B365" s="29" t="s">
        <v>157</v>
      </c>
      <c r="C365" s="19"/>
      <c r="D365" s="31"/>
      <c r="E365" s="32"/>
      <c r="F365" s="42"/>
      <c r="G365" s="38"/>
      <c r="H365" s="19" t="s">
        <v>1146</v>
      </c>
      <c r="I365" s="19" t="s">
        <v>37</v>
      </c>
      <c r="J365" s="19">
        <v>1986</v>
      </c>
      <c r="K365" s="21"/>
      <c r="L365" s="34">
        <v>0.38</v>
      </c>
      <c r="M365" s="29">
        <v>0.2</v>
      </c>
      <c r="N365" s="28" t="str">
        <f t="shared" si="130"/>
        <v>,{"CollectableType":"HomeCollector.Models.StampBase, HomeCollector, Version=1.0.0.0, Culture=neutral, PublicKeyToken=null"</v>
      </c>
      <c r="O365" s="16" t="str">
        <f t="shared" si="109"/>
        <v xml:space="preserve">,"DisplayName":"Presidents" </v>
      </c>
      <c r="P365" s="16" t="str">
        <f t="shared" si="110"/>
        <v xml:space="preserve">,"Description":"" </v>
      </c>
      <c r="Q365" s="16" t="str">
        <f t="shared" si="111"/>
        <v xml:space="preserve">,"Country":"USA" </v>
      </c>
      <c r="R365" s="16" t="str">
        <f t="shared" si="112"/>
        <v xml:space="preserve">,"IsPostageStamp":true </v>
      </c>
      <c r="S365" s="16" t="str">
        <f t="shared" si="113"/>
        <v xml:space="preserve">,"ScottNumber":"2216i" </v>
      </c>
      <c r="T365" s="16" t="str">
        <f t="shared" si="114"/>
        <v xml:space="preserve">,"AlternateId":"" </v>
      </c>
      <c r="U365" s="16" t="str">
        <f t="shared" si="115"/>
        <v>,"IssueYearStart":1986</v>
      </c>
      <c r="V365" s="16" t="str">
        <f t="shared" si="116"/>
        <v>,"IssueYearEnd":0</v>
      </c>
      <c r="W365" s="16" t="str">
        <f t="shared" si="117"/>
        <v xml:space="preserve">,"FirstDayOfIssue":" " </v>
      </c>
      <c r="X365" s="16" t="str">
        <f t="shared" si="131"/>
        <v xml:space="preserve">,"Perforation":"" </v>
      </c>
      <c r="Y365" s="16" t="str">
        <f t="shared" si="118"/>
        <v xml:space="preserve">,"IsWatermarked":false </v>
      </c>
      <c r="Z365" s="16" t="str">
        <f t="shared" si="119"/>
        <v xml:space="preserve">,"CatalogImageCode":"" </v>
      </c>
      <c r="AA365" s="16" t="str">
        <f t="shared" si="120"/>
        <v xml:space="preserve">,"Color":"" </v>
      </c>
      <c r="AB365" s="16" t="str">
        <f t="shared" si="121"/>
        <v xml:space="preserve">,"Denomination":"22" </v>
      </c>
      <c r="AD365" s="16" t="str">
        <f t="shared" si="122"/>
        <v/>
      </c>
      <c r="AE365" s="16" t="str">
        <f t="shared" si="123"/>
        <v>{"CollectableType":"HomeCollector.Models.StampBase, HomeCollector, Version=1.0.0.0, Culture=neutral, PublicKeyToken=null"</v>
      </c>
      <c r="AF365" s="16" t="str">
        <f t="shared" si="124"/>
        <v xml:space="preserve">,"ItemDetails":"" </v>
      </c>
      <c r="AG365" s="16" t="str">
        <f t="shared" si="125"/>
        <v xml:space="preserve">,"IsFavorite":false </v>
      </c>
      <c r="AH365" s="16" t="str">
        <f t="shared" si="126"/>
        <v xml:space="preserve">,"EstimatedValue":0 </v>
      </c>
      <c r="AI365" s="16" t="str">
        <f t="shared" si="127"/>
        <v xml:space="preserve">,"IsMintCondition":false </v>
      </c>
      <c r="AJ365" s="16" t="str">
        <f t="shared" si="128"/>
        <v xml:space="preserve">,"Condition":"UNDEFINED" </v>
      </c>
      <c r="AK365" s="16" t="str">
        <f xml:space="preserve"> IF($D365+$E365&gt;0,  CONCATENATE($AD365,$AE365,$AF365,$AG365,$AH365,$AI365,$AJ365) &amp; "} ]}","}")</f>
        <v>}</v>
      </c>
      <c r="AL365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,"ScottNumber":"2216i" ,"AlternateId":"" ,"IssueYearStart":1986,"IssueYearEnd":0,"FirstDayOfIssue":" " ,"Perforation":"" ,"IsWatermarked":false ,"CatalogImageCode":"" ,"Color":"" ,"Denomination":"22" }</v>
      </c>
    </row>
    <row r="366" spans="1:38" x14ac:dyDescent="0.25">
      <c r="A366" s="34" t="s">
        <v>522</v>
      </c>
      <c r="B366" s="29" t="s">
        <v>157</v>
      </c>
      <c r="C366" s="19"/>
      <c r="D366" s="31">
        <v>1</v>
      </c>
      <c r="E366" s="32"/>
      <c r="F366" s="42"/>
      <c r="G366" s="38" t="s">
        <v>1145</v>
      </c>
      <c r="H366" s="19" t="s">
        <v>1146</v>
      </c>
      <c r="I366" s="19" t="s">
        <v>37</v>
      </c>
      <c r="J366" s="19">
        <v>1986</v>
      </c>
      <c r="K366" s="21"/>
      <c r="L366" s="34">
        <v>3.5</v>
      </c>
      <c r="M366" s="29"/>
      <c r="N366" s="28" t="str">
        <f t="shared" si="130"/>
        <v>,{"CollectableType":"HomeCollector.Models.StampBase, HomeCollector, Version=1.0.0.0, Culture=neutral, PublicKeyToken=null"</v>
      </c>
      <c r="O366" s="16" t="str">
        <f t="shared" si="109"/>
        <v xml:space="preserve">,"DisplayName":"Presidents" </v>
      </c>
      <c r="P366" s="16" t="str">
        <f t="shared" si="110"/>
        <v xml:space="preserve">,"Description":"sheet 9" </v>
      </c>
      <c r="Q366" s="16" t="str">
        <f t="shared" si="111"/>
        <v xml:space="preserve">,"Country":"USA" </v>
      </c>
      <c r="R366" s="16" t="str">
        <f t="shared" si="112"/>
        <v xml:space="preserve">,"IsPostageStamp":true </v>
      </c>
      <c r="S366" s="16" t="str">
        <f t="shared" si="113"/>
        <v xml:space="preserve">,"ScottNumber":"2217" </v>
      </c>
      <c r="T366" s="16" t="str">
        <f t="shared" si="114"/>
        <v xml:space="preserve">,"AlternateId":"" </v>
      </c>
      <c r="U366" s="16" t="str">
        <f t="shared" si="115"/>
        <v>,"IssueYearStart":1986</v>
      </c>
      <c r="V366" s="16" t="str">
        <f t="shared" si="116"/>
        <v>,"IssueYearEnd":0</v>
      </c>
      <c r="W366" s="16" t="str">
        <f t="shared" si="117"/>
        <v xml:space="preserve">,"FirstDayOfIssue":" " </v>
      </c>
      <c r="X366" s="16" t="str">
        <f t="shared" si="131"/>
        <v xml:space="preserve">,"Perforation":"" </v>
      </c>
      <c r="Y366" s="16" t="str">
        <f t="shared" si="118"/>
        <v xml:space="preserve">,"IsWatermarked":false </v>
      </c>
      <c r="Z366" s="16" t="str">
        <f t="shared" si="119"/>
        <v xml:space="preserve">,"CatalogImageCode":"" </v>
      </c>
      <c r="AA366" s="16" t="str">
        <f t="shared" si="120"/>
        <v xml:space="preserve">,"Color":"" </v>
      </c>
      <c r="AB366" s="16" t="str">
        <f t="shared" si="121"/>
        <v xml:space="preserve">,"Denomination":"22" </v>
      </c>
      <c r="AD366" s="16" t="str">
        <f t="shared" si="122"/>
        <v>,"ItemInstances":[</v>
      </c>
      <c r="AE366" s="16" t="str">
        <f t="shared" si="123"/>
        <v>{"CollectableType":"HomeCollector.Models.StampBase, HomeCollector, Version=1.0.0.0, Culture=neutral, PublicKeyToken=null"</v>
      </c>
      <c r="AF366" s="16" t="str">
        <f t="shared" si="124"/>
        <v xml:space="preserve">,"ItemDetails":"sheet 9" </v>
      </c>
      <c r="AG366" s="16" t="str">
        <f t="shared" si="125"/>
        <v xml:space="preserve">,"IsFavorite":false </v>
      </c>
      <c r="AH366" s="16" t="str">
        <f t="shared" si="126"/>
        <v xml:space="preserve">,"EstimatedValue":0 </v>
      </c>
      <c r="AI366" s="16" t="str">
        <f t="shared" si="127"/>
        <v xml:space="preserve">,"IsMintCondition":true </v>
      </c>
      <c r="AJ366" s="16" t="str">
        <f t="shared" si="128"/>
        <v xml:space="preserve">,"Condition":"UNDEFINED" </v>
      </c>
      <c r="AK366" s="16" t="str">
        <f xml:space="preserve"> IF($D366+$E366&gt;0,  CONCATENATE($AD366,$AE366,$AF366,$AG366,$AH366,$AI366,$AJ366) &amp; "} ]}","}")</f>
        <v>,"ItemInstances":[{"CollectableType":"HomeCollector.Models.StampBase, HomeCollector, Version=1.0.0.0, Culture=neutral, PublicKeyToken=null","ItemDetails":"sheet 9" ,"IsFavorite":false ,"EstimatedValue":0 ,"IsMintCondition":true ,"Condition":"UNDEFINED" } ]}</v>
      </c>
      <c r="AL366" s="16" t="str">
        <f t="shared" si="129"/>
        <v>,{"CollectableType":"HomeCollector.Models.StampBase, HomeCollector, Version=1.0.0.0, Culture=neutral, PublicKeyToken=null","DisplayName":"Presidents" ,"Description":"sheet 9" ,"Country":"USA" ,"IsPostageStamp":true ,"ScottNumber":"2217"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PublicKeyToken=null","ItemDetails":"sheet 9" ,"IsFavorite":false ,"EstimatedValue":0 ,"IsMintCondition":true ,"Condition":"UNDEFINED" } ]}</v>
      </c>
    </row>
    <row r="367" spans="1:38" x14ac:dyDescent="0.25">
      <c r="A367" s="34" t="s">
        <v>523</v>
      </c>
      <c r="B367" s="29" t="s">
        <v>157</v>
      </c>
      <c r="C367" s="19"/>
      <c r="D367" s="31"/>
      <c r="E367" s="32"/>
      <c r="F367" s="42"/>
      <c r="G367" s="38"/>
      <c r="H367" s="19" t="s">
        <v>1146</v>
      </c>
      <c r="I367" s="19" t="s">
        <v>37</v>
      </c>
      <c r="J367" s="19">
        <v>1986</v>
      </c>
      <c r="K367" s="21"/>
      <c r="L367" s="34">
        <v>0.38</v>
      </c>
      <c r="M367" s="29">
        <v>0.2</v>
      </c>
      <c r="N367" s="28" t="str">
        <f t="shared" si="130"/>
        <v>,{"CollectableType":"HomeCollector.Models.StampBase, HomeCollector, Version=1.0.0.0, Culture=neutral, PublicKeyToken=null"</v>
      </c>
      <c r="O367" s="16" t="str">
        <f t="shared" si="109"/>
        <v xml:space="preserve">,"DisplayName":"Presidents" </v>
      </c>
      <c r="P367" s="16" t="str">
        <f t="shared" si="110"/>
        <v xml:space="preserve">,"Description":"" </v>
      </c>
      <c r="Q367" s="16" t="str">
        <f t="shared" si="111"/>
        <v xml:space="preserve">,"Country":"USA" </v>
      </c>
      <c r="R367" s="16" t="str">
        <f t="shared" si="112"/>
        <v xml:space="preserve">,"IsPostageStamp":true </v>
      </c>
      <c r="S367" s="16" t="str">
        <f t="shared" si="113"/>
        <v xml:space="preserve">,"ScottNumber":"2217a" </v>
      </c>
      <c r="T367" s="16" t="str">
        <f t="shared" si="114"/>
        <v xml:space="preserve">,"AlternateId":"" </v>
      </c>
      <c r="U367" s="16" t="str">
        <f t="shared" si="115"/>
        <v>,"IssueYearStart":1986</v>
      </c>
      <c r="V367" s="16" t="str">
        <f t="shared" si="116"/>
        <v>,"IssueYearEnd":0</v>
      </c>
      <c r="W367" s="16" t="str">
        <f t="shared" si="117"/>
        <v xml:space="preserve">,"FirstDayOfIssue":" " </v>
      </c>
      <c r="X367" s="16" t="str">
        <f t="shared" si="131"/>
        <v xml:space="preserve">,"Perforation":"" </v>
      </c>
      <c r="Y367" s="16" t="str">
        <f t="shared" si="118"/>
        <v xml:space="preserve">,"IsWatermarked":false </v>
      </c>
      <c r="Z367" s="16" t="str">
        <f t="shared" si="119"/>
        <v xml:space="preserve">,"CatalogImageCode":"" </v>
      </c>
      <c r="AA367" s="16" t="str">
        <f t="shared" si="120"/>
        <v xml:space="preserve">,"Color":"" </v>
      </c>
      <c r="AB367" s="16" t="str">
        <f t="shared" si="121"/>
        <v xml:space="preserve">,"Denomination":"22" </v>
      </c>
      <c r="AD367" s="16" t="str">
        <f t="shared" si="122"/>
        <v/>
      </c>
      <c r="AE367" s="16" t="str">
        <f t="shared" si="123"/>
        <v>{"CollectableType":"HomeCollector.Models.StampBase, HomeCollector, Version=1.0.0.0, Culture=neutral, PublicKeyToken=null"</v>
      </c>
      <c r="AF367" s="16" t="str">
        <f t="shared" si="124"/>
        <v xml:space="preserve">,"ItemDetails":"" </v>
      </c>
      <c r="AG367" s="16" t="str">
        <f t="shared" si="125"/>
        <v xml:space="preserve">,"IsFavorite":false </v>
      </c>
      <c r="AH367" s="16" t="str">
        <f t="shared" si="126"/>
        <v xml:space="preserve">,"EstimatedValue":0 </v>
      </c>
      <c r="AI367" s="16" t="str">
        <f t="shared" si="127"/>
        <v xml:space="preserve">,"IsMintCondition":false </v>
      </c>
      <c r="AJ367" s="16" t="str">
        <f t="shared" si="128"/>
        <v xml:space="preserve">,"Condition":"UNDEFINED" </v>
      </c>
      <c r="AK367" s="16" t="str">
        <f xml:space="preserve"> IF($D367+$E367&gt;0,  CONCATENATE($AD367,$AE367,$AF367,$AG367,$AH367,$AI367,$AJ367) &amp; "} ]}","}")</f>
        <v>}</v>
      </c>
      <c r="AL367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,"ScottNumber":"2217a" ,"AlternateId":"" ,"IssueYearStart":1986,"IssueYearEnd":0,"FirstDayOfIssue":" " ,"Perforation":"" ,"IsWatermarked":false ,"CatalogImageCode":"" ,"Color":"" ,"Denomination":"22" }</v>
      </c>
    </row>
    <row r="368" spans="1:38" x14ac:dyDescent="0.25">
      <c r="A368" s="34" t="s">
        <v>524</v>
      </c>
      <c r="B368" s="29" t="s">
        <v>157</v>
      </c>
      <c r="C368" s="19"/>
      <c r="D368" s="31"/>
      <c r="E368" s="32"/>
      <c r="F368" s="42"/>
      <c r="G368" s="38"/>
      <c r="H368" s="19" t="s">
        <v>1146</v>
      </c>
      <c r="I368" s="19" t="s">
        <v>37</v>
      </c>
      <c r="J368" s="19">
        <v>1986</v>
      </c>
      <c r="K368" s="21"/>
      <c r="L368" s="34">
        <v>0.38</v>
      </c>
      <c r="M368" s="29">
        <v>0.2</v>
      </c>
      <c r="N368" s="28" t="str">
        <f t="shared" si="130"/>
        <v>,{"CollectableType":"HomeCollector.Models.StampBase, HomeCollector, Version=1.0.0.0, Culture=neutral, PublicKeyToken=null"</v>
      </c>
      <c r="O368" s="16" t="str">
        <f t="shared" si="109"/>
        <v xml:space="preserve">,"DisplayName":"Presidents" </v>
      </c>
      <c r="P368" s="16" t="str">
        <f t="shared" si="110"/>
        <v xml:space="preserve">,"Description":"" </v>
      </c>
      <c r="Q368" s="16" t="str">
        <f t="shared" si="111"/>
        <v xml:space="preserve">,"Country":"USA" </v>
      </c>
      <c r="R368" s="16" t="str">
        <f t="shared" si="112"/>
        <v xml:space="preserve">,"IsPostageStamp":true </v>
      </c>
      <c r="S368" s="16" t="str">
        <f t="shared" si="113"/>
        <v xml:space="preserve">,"ScottNumber":"2217b" </v>
      </c>
      <c r="T368" s="16" t="str">
        <f t="shared" si="114"/>
        <v xml:space="preserve">,"AlternateId":"" </v>
      </c>
      <c r="U368" s="16" t="str">
        <f t="shared" si="115"/>
        <v>,"IssueYearStart":1986</v>
      </c>
      <c r="V368" s="16" t="str">
        <f t="shared" si="116"/>
        <v>,"IssueYearEnd":0</v>
      </c>
      <c r="W368" s="16" t="str">
        <f t="shared" si="117"/>
        <v xml:space="preserve">,"FirstDayOfIssue":" " </v>
      </c>
      <c r="X368" s="16" t="str">
        <f t="shared" si="131"/>
        <v xml:space="preserve">,"Perforation":"" </v>
      </c>
      <c r="Y368" s="16" t="str">
        <f t="shared" si="118"/>
        <v xml:space="preserve">,"IsWatermarked":false </v>
      </c>
      <c r="Z368" s="16" t="str">
        <f t="shared" si="119"/>
        <v xml:space="preserve">,"CatalogImageCode":"" </v>
      </c>
      <c r="AA368" s="16" t="str">
        <f t="shared" si="120"/>
        <v xml:space="preserve">,"Color":"" </v>
      </c>
      <c r="AB368" s="16" t="str">
        <f t="shared" si="121"/>
        <v xml:space="preserve">,"Denomination":"22" </v>
      </c>
      <c r="AD368" s="16" t="str">
        <f t="shared" si="122"/>
        <v/>
      </c>
      <c r="AE368" s="16" t="str">
        <f t="shared" si="123"/>
        <v>{"CollectableType":"HomeCollector.Models.StampBase, HomeCollector, Version=1.0.0.0, Culture=neutral, PublicKeyToken=null"</v>
      </c>
      <c r="AF368" s="16" t="str">
        <f t="shared" si="124"/>
        <v xml:space="preserve">,"ItemDetails":"" </v>
      </c>
      <c r="AG368" s="16" t="str">
        <f t="shared" si="125"/>
        <v xml:space="preserve">,"IsFavorite":false </v>
      </c>
      <c r="AH368" s="16" t="str">
        <f t="shared" si="126"/>
        <v xml:space="preserve">,"EstimatedValue":0 </v>
      </c>
      <c r="AI368" s="16" t="str">
        <f t="shared" si="127"/>
        <v xml:space="preserve">,"IsMintCondition":false </v>
      </c>
      <c r="AJ368" s="16" t="str">
        <f t="shared" si="128"/>
        <v xml:space="preserve">,"Condition":"UNDEFINED" </v>
      </c>
      <c r="AK368" s="16" t="str">
        <f xml:space="preserve"> IF($D368+$E368&gt;0,  CONCATENATE($AD368,$AE368,$AF368,$AG368,$AH368,$AI368,$AJ368) &amp; "} ]}","}")</f>
        <v>}</v>
      </c>
      <c r="AL368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,"ScottNumber":"2217b" ,"AlternateId":"" ,"IssueYearStart":1986,"IssueYearEnd":0,"FirstDayOfIssue":" " ,"Perforation":"" ,"IsWatermarked":false ,"CatalogImageCode":"" ,"Color":"" ,"Denomination":"22" }</v>
      </c>
    </row>
    <row r="369" spans="1:38" x14ac:dyDescent="0.25">
      <c r="A369" s="34" t="s">
        <v>525</v>
      </c>
      <c r="B369" s="29" t="s">
        <v>157</v>
      </c>
      <c r="C369" s="19"/>
      <c r="D369" s="31"/>
      <c r="E369" s="32"/>
      <c r="F369" s="42"/>
      <c r="G369" s="38"/>
      <c r="H369" s="19" t="s">
        <v>1146</v>
      </c>
      <c r="I369" s="19" t="s">
        <v>38</v>
      </c>
      <c r="J369" s="19">
        <v>1986</v>
      </c>
      <c r="K369" s="21"/>
      <c r="L369" s="34">
        <v>0.38</v>
      </c>
      <c r="M369" s="29">
        <v>0.2</v>
      </c>
      <c r="N369" s="28" t="str">
        <f t="shared" si="130"/>
        <v>,{"CollectableType":"HomeCollector.Models.StampBase, HomeCollector, Version=1.0.0.0, Culture=neutral, PublicKeyToken=null"</v>
      </c>
      <c r="O369" s="16" t="str">
        <f t="shared" si="109"/>
        <v xml:space="preserve">,"DisplayName":"Presidents" </v>
      </c>
      <c r="P369" s="16" t="str">
        <f t="shared" si="110"/>
        <v xml:space="preserve">,"Description":"" </v>
      </c>
      <c r="Q369" s="16" t="str">
        <f t="shared" si="111"/>
        <v xml:space="preserve">,"Country":"USA" </v>
      </c>
      <c r="R369" s="16" t="str">
        <f t="shared" si="112"/>
        <v xml:space="preserve">,"IsPostageStamp":true </v>
      </c>
      <c r="S369" s="16" t="str">
        <f t="shared" si="113"/>
        <v xml:space="preserve">,"ScottNumber":"2217c" </v>
      </c>
      <c r="T369" s="16" t="str">
        <f t="shared" si="114"/>
        <v xml:space="preserve">,"AlternateId":"" </v>
      </c>
      <c r="U369" s="16" t="str">
        <f t="shared" si="115"/>
        <v>,"IssueYearStart":1986</v>
      </c>
      <c r="V369" s="16" t="str">
        <f t="shared" si="116"/>
        <v>,"IssueYearEnd":0</v>
      </c>
      <c r="W369" s="16" t="str">
        <f t="shared" si="117"/>
        <v xml:space="preserve">,"FirstDayOfIssue":" " </v>
      </c>
      <c r="X369" s="16" t="str">
        <f t="shared" si="131"/>
        <v xml:space="preserve">,"Perforation":"" </v>
      </c>
      <c r="Y369" s="16" t="str">
        <f t="shared" si="118"/>
        <v xml:space="preserve">,"IsWatermarked":false </v>
      </c>
      <c r="Z369" s="16" t="str">
        <f t="shared" si="119"/>
        <v xml:space="preserve">,"CatalogImageCode":"" </v>
      </c>
      <c r="AA369" s="16" t="str">
        <f t="shared" si="120"/>
        <v xml:space="preserve">,"Color":"" </v>
      </c>
      <c r="AB369" s="16" t="str">
        <f t="shared" si="121"/>
        <v xml:space="preserve">,"Denomination":"22" </v>
      </c>
      <c r="AD369" s="16" t="str">
        <f t="shared" si="122"/>
        <v/>
      </c>
      <c r="AE369" s="16" t="str">
        <f t="shared" si="123"/>
        <v>{"CollectableType":"HomeCollector.Models.StampBase, HomeCollector, Version=1.0.0.0, Culture=neutral, PublicKeyToken=null"</v>
      </c>
      <c r="AF369" s="16" t="str">
        <f t="shared" si="124"/>
        <v xml:space="preserve">,"ItemDetails":"" </v>
      </c>
      <c r="AG369" s="16" t="str">
        <f t="shared" si="125"/>
        <v xml:space="preserve">,"IsFavorite":false </v>
      </c>
      <c r="AH369" s="16" t="str">
        <f t="shared" si="126"/>
        <v xml:space="preserve">,"EstimatedValue":0 </v>
      </c>
      <c r="AI369" s="16" t="str">
        <f t="shared" si="127"/>
        <v xml:space="preserve">,"IsMintCondition":false </v>
      </c>
      <c r="AJ369" s="16" t="str">
        <f t="shared" si="128"/>
        <v xml:space="preserve">,"Condition":"UNDEFINED" </v>
      </c>
      <c r="AK369" s="16" t="str">
        <f xml:space="preserve"> IF($D369+$E369&gt;0,  CONCATENATE($AD369,$AE369,$AF369,$AG369,$AH369,$AI369,$AJ369) &amp; "} ]}","}")</f>
        <v>}</v>
      </c>
      <c r="AL369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,"ScottNumber":"2217c" ,"AlternateId":"" ,"IssueYearStart":1986,"IssueYearEnd":0,"FirstDayOfIssue":" " ,"Perforation":"" ,"IsWatermarked":false ,"CatalogImageCode":"" ,"Color":"" ,"Denomination":"22" }</v>
      </c>
    </row>
    <row r="370" spans="1:38" x14ac:dyDescent="0.25">
      <c r="A370" s="34" t="s">
        <v>526</v>
      </c>
      <c r="B370" s="29" t="s">
        <v>157</v>
      </c>
      <c r="C370" s="19"/>
      <c r="D370" s="31"/>
      <c r="E370" s="32"/>
      <c r="F370" s="42"/>
      <c r="G370" s="38"/>
      <c r="H370" s="19" t="s">
        <v>1146</v>
      </c>
      <c r="I370" s="19" t="s">
        <v>38</v>
      </c>
      <c r="J370" s="19">
        <v>1986</v>
      </c>
      <c r="K370" s="21"/>
      <c r="L370" s="34">
        <v>0.38</v>
      </c>
      <c r="M370" s="29">
        <v>0.2</v>
      </c>
      <c r="N370" s="28" t="str">
        <f t="shared" si="130"/>
        <v>,{"CollectableType":"HomeCollector.Models.StampBase, HomeCollector, Version=1.0.0.0, Culture=neutral, PublicKeyToken=null"</v>
      </c>
      <c r="O370" s="16" t="str">
        <f t="shared" si="109"/>
        <v xml:space="preserve">,"DisplayName":"Presidents" </v>
      </c>
      <c r="P370" s="16" t="str">
        <f t="shared" si="110"/>
        <v xml:space="preserve">,"Description":"" </v>
      </c>
      <c r="Q370" s="16" t="str">
        <f t="shared" si="111"/>
        <v xml:space="preserve">,"Country":"USA" </v>
      </c>
      <c r="R370" s="16" t="str">
        <f t="shared" si="112"/>
        <v xml:space="preserve">,"IsPostageStamp":true </v>
      </c>
      <c r="S370" s="16" t="str">
        <f t="shared" si="113"/>
        <v xml:space="preserve">,"ScottNumber":"2217d" </v>
      </c>
      <c r="T370" s="16" t="str">
        <f t="shared" si="114"/>
        <v xml:space="preserve">,"AlternateId":"" </v>
      </c>
      <c r="U370" s="16" t="str">
        <f t="shared" si="115"/>
        <v>,"IssueYearStart":1986</v>
      </c>
      <c r="V370" s="16" t="str">
        <f t="shared" si="116"/>
        <v>,"IssueYearEnd":0</v>
      </c>
      <c r="W370" s="16" t="str">
        <f t="shared" si="117"/>
        <v xml:space="preserve">,"FirstDayOfIssue":" " </v>
      </c>
      <c r="X370" s="16" t="str">
        <f t="shared" si="131"/>
        <v xml:space="preserve">,"Perforation":"" </v>
      </c>
      <c r="Y370" s="16" t="str">
        <f t="shared" si="118"/>
        <v xml:space="preserve">,"IsWatermarked":false </v>
      </c>
      <c r="Z370" s="16" t="str">
        <f t="shared" si="119"/>
        <v xml:space="preserve">,"CatalogImageCode":"" </v>
      </c>
      <c r="AA370" s="16" t="str">
        <f t="shared" si="120"/>
        <v xml:space="preserve">,"Color":"" </v>
      </c>
      <c r="AB370" s="16" t="str">
        <f t="shared" si="121"/>
        <v xml:space="preserve">,"Denomination":"22" </v>
      </c>
      <c r="AD370" s="16" t="str">
        <f t="shared" si="122"/>
        <v/>
      </c>
      <c r="AE370" s="16" t="str">
        <f t="shared" si="123"/>
        <v>{"CollectableType":"HomeCollector.Models.StampBase, HomeCollector, Version=1.0.0.0, Culture=neutral, PublicKeyToken=null"</v>
      </c>
      <c r="AF370" s="16" t="str">
        <f t="shared" si="124"/>
        <v xml:space="preserve">,"ItemDetails":"" </v>
      </c>
      <c r="AG370" s="16" t="str">
        <f t="shared" si="125"/>
        <v xml:space="preserve">,"IsFavorite":false </v>
      </c>
      <c r="AH370" s="16" t="str">
        <f t="shared" si="126"/>
        <v xml:space="preserve">,"EstimatedValue":0 </v>
      </c>
      <c r="AI370" s="16" t="str">
        <f t="shared" si="127"/>
        <v xml:space="preserve">,"IsMintCondition":false </v>
      </c>
      <c r="AJ370" s="16" t="str">
        <f t="shared" si="128"/>
        <v xml:space="preserve">,"Condition":"UNDEFINED" </v>
      </c>
      <c r="AK370" s="16" t="str">
        <f xml:space="preserve"> IF($D370+$E370&gt;0,  CONCATENATE($AD370,$AE370,$AF370,$AG370,$AH370,$AI370,$AJ370) &amp; "} ]}","}")</f>
        <v>}</v>
      </c>
      <c r="AL370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,"ScottNumber":"2217d" ,"AlternateId":"" ,"IssueYearStart":1986,"IssueYearEnd":0,"FirstDayOfIssue":" " ,"Perforation":"" ,"IsWatermarked":false ,"CatalogImageCode":"" ,"Color":"" ,"Denomination":"22" }</v>
      </c>
    </row>
    <row r="371" spans="1:38" x14ac:dyDescent="0.25">
      <c r="A371" s="34" t="s">
        <v>527</v>
      </c>
      <c r="B371" s="29" t="s">
        <v>157</v>
      </c>
      <c r="C371" s="19"/>
      <c r="D371" s="31"/>
      <c r="E371" s="32"/>
      <c r="F371" s="42"/>
      <c r="G371" s="38"/>
      <c r="H371" s="19" t="s">
        <v>1146</v>
      </c>
      <c r="I371" s="19" t="s">
        <v>38</v>
      </c>
      <c r="J371" s="19">
        <v>1986</v>
      </c>
      <c r="K371" s="21"/>
      <c r="L371" s="34">
        <v>0.38</v>
      </c>
      <c r="M371" s="29">
        <v>0.2</v>
      </c>
      <c r="N371" s="28" t="str">
        <f t="shared" si="130"/>
        <v>,{"CollectableType":"HomeCollector.Models.StampBase, HomeCollector, Version=1.0.0.0, Culture=neutral, PublicKeyToken=null"</v>
      </c>
      <c r="O371" s="16" t="str">
        <f t="shared" si="109"/>
        <v xml:space="preserve">,"DisplayName":"Presidents" </v>
      </c>
      <c r="P371" s="16" t="str">
        <f t="shared" si="110"/>
        <v xml:space="preserve">,"Description":"" </v>
      </c>
      <c r="Q371" s="16" t="str">
        <f t="shared" si="111"/>
        <v xml:space="preserve">,"Country":"USA" </v>
      </c>
      <c r="R371" s="16" t="str">
        <f t="shared" si="112"/>
        <v xml:space="preserve">,"IsPostageStamp":true </v>
      </c>
      <c r="S371" s="16" t="str">
        <f t="shared" si="113"/>
        <v xml:space="preserve">,"ScottNumber":"2217e" </v>
      </c>
      <c r="T371" s="16" t="str">
        <f t="shared" si="114"/>
        <v xml:space="preserve">,"AlternateId":"" </v>
      </c>
      <c r="U371" s="16" t="str">
        <f t="shared" si="115"/>
        <v>,"IssueYearStart":1986</v>
      </c>
      <c r="V371" s="16" t="str">
        <f t="shared" si="116"/>
        <v>,"IssueYearEnd":0</v>
      </c>
      <c r="W371" s="16" t="str">
        <f t="shared" si="117"/>
        <v xml:space="preserve">,"FirstDayOfIssue":" " </v>
      </c>
      <c r="X371" s="16" t="str">
        <f t="shared" si="131"/>
        <v xml:space="preserve">,"Perforation":"" </v>
      </c>
      <c r="Y371" s="16" t="str">
        <f t="shared" si="118"/>
        <v xml:space="preserve">,"IsWatermarked":false </v>
      </c>
      <c r="Z371" s="16" t="str">
        <f t="shared" si="119"/>
        <v xml:space="preserve">,"CatalogImageCode":"" </v>
      </c>
      <c r="AA371" s="16" t="str">
        <f t="shared" si="120"/>
        <v xml:space="preserve">,"Color":"" </v>
      </c>
      <c r="AB371" s="16" t="str">
        <f t="shared" si="121"/>
        <v xml:space="preserve">,"Denomination":"22" </v>
      </c>
      <c r="AD371" s="16" t="str">
        <f t="shared" si="122"/>
        <v/>
      </c>
      <c r="AE371" s="16" t="str">
        <f t="shared" si="123"/>
        <v>{"CollectableType":"HomeCollector.Models.StampBase, HomeCollector, Version=1.0.0.0, Culture=neutral, PublicKeyToken=null"</v>
      </c>
      <c r="AF371" s="16" t="str">
        <f t="shared" si="124"/>
        <v xml:space="preserve">,"ItemDetails":"" </v>
      </c>
      <c r="AG371" s="16" t="str">
        <f t="shared" si="125"/>
        <v xml:space="preserve">,"IsFavorite":false </v>
      </c>
      <c r="AH371" s="16" t="str">
        <f t="shared" si="126"/>
        <v xml:space="preserve">,"EstimatedValue":0 </v>
      </c>
      <c r="AI371" s="16" t="str">
        <f t="shared" si="127"/>
        <v xml:space="preserve">,"IsMintCondition":false </v>
      </c>
      <c r="AJ371" s="16" t="str">
        <f t="shared" si="128"/>
        <v xml:space="preserve">,"Condition":"UNDEFINED" </v>
      </c>
      <c r="AK371" s="16" t="str">
        <f xml:space="preserve"> IF($D371+$E371&gt;0,  CONCATENATE($AD371,$AE371,$AF371,$AG371,$AH371,$AI371,$AJ371) &amp; "} ]}","}")</f>
        <v>}</v>
      </c>
      <c r="AL371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,"ScottNumber":"2217e" ,"AlternateId":"" ,"IssueYearStart":1986,"IssueYearEnd":0,"FirstDayOfIssue":" " ,"Perforation":"" ,"IsWatermarked":false ,"CatalogImageCode":"" ,"Color":"" ,"Denomination":"22" }</v>
      </c>
    </row>
    <row r="372" spans="1:38" x14ac:dyDescent="0.25">
      <c r="A372" s="34" t="s">
        <v>528</v>
      </c>
      <c r="B372" s="29" t="s">
        <v>157</v>
      </c>
      <c r="C372" s="19"/>
      <c r="D372" s="31"/>
      <c r="E372" s="32"/>
      <c r="F372" s="42"/>
      <c r="G372" s="38"/>
      <c r="H372" s="19" t="s">
        <v>1146</v>
      </c>
      <c r="I372" s="19" t="s">
        <v>38</v>
      </c>
      <c r="J372" s="19">
        <v>1986</v>
      </c>
      <c r="K372" s="21"/>
      <c r="L372" s="34">
        <v>0.38</v>
      </c>
      <c r="M372" s="29">
        <v>0.2</v>
      </c>
      <c r="N372" s="28" t="str">
        <f t="shared" si="130"/>
        <v>,{"CollectableType":"HomeCollector.Models.StampBase, HomeCollector, Version=1.0.0.0, Culture=neutral, PublicKeyToken=null"</v>
      </c>
      <c r="O372" s="16" t="str">
        <f t="shared" si="109"/>
        <v xml:space="preserve">,"DisplayName":"Presidents" </v>
      </c>
      <c r="P372" s="16" t="str">
        <f t="shared" si="110"/>
        <v xml:space="preserve">,"Description":"" </v>
      </c>
      <c r="Q372" s="16" t="str">
        <f t="shared" si="111"/>
        <v xml:space="preserve">,"Country":"USA" </v>
      </c>
      <c r="R372" s="16" t="str">
        <f t="shared" si="112"/>
        <v xml:space="preserve">,"IsPostageStamp":true </v>
      </c>
      <c r="S372" s="16" t="str">
        <f t="shared" si="113"/>
        <v xml:space="preserve">,"ScottNumber":"2217f" </v>
      </c>
      <c r="T372" s="16" t="str">
        <f t="shared" si="114"/>
        <v xml:space="preserve">,"AlternateId":"" </v>
      </c>
      <c r="U372" s="16" t="str">
        <f t="shared" si="115"/>
        <v>,"IssueYearStart":1986</v>
      </c>
      <c r="V372" s="16" t="str">
        <f t="shared" si="116"/>
        <v>,"IssueYearEnd":0</v>
      </c>
      <c r="W372" s="16" t="str">
        <f t="shared" si="117"/>
        <v xml:space="preserve">,"FirstDayOfIssue":" " </v>
      </c>
      <c r="X372" s="16" t="str">
        <f t="shared" si="131"/>
        <v xml:space="preserve">,"Perforation":"" </v>
      </c>
      <c r="Y372" s="16" t="str">
        <f t="shared" si="118"/>
        <v xml:space="preserve">,"IsWatermarked":false </v>
      </c>
      <c r="Z372" s="16" t="str">
        <f t="shared" si="119"/>
        <v xml:space="preserve">,"CatalogImageCode":"" </v>
      </c>
      <c r="AA372" s="16" t="str">
        <f t="shared" si="120"/>
        <v xml:space="preserve">,"Color":"" </v>
      </c>
      <c r="AB372" s="16" t="str">
        <f t="shared" si="121"/>
        <v xml:space="preserve">,"Denomination":"22" </v>
      </c>
      <c r="AD372" s="16" t="str">
        <f t="shared" si="122"/>
        <v/>
      </c>
      <c r="AE372" s="16" t="str">
        <f t="shared" si="123"/>
        <v>{"CollectableType":"HomeCollector.Models.StampBase, HomeCollector, Version=1.0.0.0, Culture=neutral, PublicKeyToken=null"</v>
      </c>
      <c r="AF372" s="16" t="str">
        <f t="shared" si="124"/>
        <v xml:space="preserve">,"ItemDetails":"" </v>
      </c>
      <c r="AG372" s="16" t="str">
        <f t="shared" si="125"/>
        <v xml:space="preserve">,"IsFavorite":false </v>
      </c>
      <c r="AH372" s="16" t="str">
        <f t="shared" si="126"/>
        <v xml:space="preserve">,"EstimatedValue":0 </v>
      </c>
      <c r="AI372" s="16" t="str">
        <f t="shared" si="127"/>
        <v xml:space="preserve">,"IsMintCondition":false </v>
      </c>
      <c r="AJ372" s="16" t="str">
        <f t="shared" si="128"/>
        <v xml:space="preserve">,"Condition":"UNDEFINED" </v>
      </c>
      <c r="AK372" s="16" t="str">
        <f xml:space="preserve"> IF($D372+$E372&gt;0,  CONCATENATE($AD372,$AE372,$AF372,$AG372,$AH372,$AI372,$AJ372) &amp; "} ]}","}")</f>
        <v>}</v>
      </c>
      <c r="AL372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,"ScottNumber":"2217f" ,"AlternateId":"" ,"IssueYearStart":1986,"IssueYearEnd":0,"FirstDayOfIssue":" " ,"Perforation":"" ,"IsWatermarked":false ,"CatalogImageCode":"" ,"Color":"" ,"Denomination":"22" }</v>
      </c>
    </row>
    <row r="373" spans="1:38" x14ac:dyDescent="0.25">
      <c r="A373" s="34" t="s">
        <v>529</v>
      </c>
      <c r="B373" s="29" t="s">
        <v>157</v>
      </c>
      <c r="C373" s="19"/>
      <c r="D373" s="31"/>
      <c r="E373" s="32"/>
      <c r="F373" s="42"/>
      <c r="G373" s="38"/>
      <c r="H373" s="19" t="s">
        <v>1146</v>
      </c>
      <c r="I373" s="19" t="s">
        <v>38</v>
      </c>
      <c r="J373" s="19">
        <v>1986</v>
      </c>
      <c r="K373" s="21"/>
      <c r="L373" s="34">
        <v>0.38</v>
      </c>
      <c r="M373" s="29">
        <v>0.2</v>
      </c>
      <c r="N373" s="28" t="str">
        <f t="shared" si="130"/>
        <v>,{"CollectableType":"HomeCollector.Models.StampBase, HomeCollector, Version=1.0.0.0, Culture=neutral, PublicKeyToken=null"</v>
      </c>
      <c r="O373" s="16" t="str">
        <f t="shared" si="109"/>
        <v xml:space="preserve">,"DisplayName":"Presidents" </v>
      </c>
      <c r="P373" s="16" t="str">
        <f t="shared" si="110"/>
        <v xml:space="preserve">,"Description":"" </v>
      </c>
      <c r="Q373" s="16" t="str">
        <f t="shared" si="111"/>
        <v xml:space="preserve">,"Country":"USA" </v>
      </c>
      <c r="R373" s="16" t="str">
        <f t="shared" si="112"/>
        <v xml:space="preserve">,"IsPostageStamp":true </v>
      </c>
      <c r="S373" s="16" t="str">
        <f t="shared" si="113"/>
        <v xml:space="preserve">,"ScottNumber":"2217g" </v>
      </c>
      <c r="T373" s="16" t="str">
        <f t="shared" si="114"/>
        <v xml:space="preserve">,"AlternateId":"" </v>
      </c>
      <c r="U373" s="16" t="str">
        <f t="shared" si="115"/>
        <v>,"IssueYearStart":1986</v>
      </c>
      <c r="V373" s="16" t="str">
        <f t="shared" si="116"/>
        <v>,"IssueYearEnd":0</v>
      </c>
      <c r="W373" s="16" t="str">
        <f t="shared" si="117"/>
        <v xml:space="preserve">,"FirstDayOfIssue":" " </v>
      </c>
      <c r="X373" s="16" t="str">
        <f t="shared" si="131"/>
        <v xml:space="preserve">,"Perforation":"" </v>
      </c>
      <c r="Y373" s="16" t="str">
        <f t="shared" si="118"/>
        <v xml:space="preserve">,"IsWatermarked":false </v>
      </c>
      <c r="Z373" s="16" t="str">
        <f t="shared" si="119"/>
        <v xml:space="preserve">,"CatalogImageCode":"" </v>
      </c>
      <c r="AA373" s="16" t="str">
        <f t="shared" si="120"/>
        <v xml:space="preserve">,"Color":"" </v>
      </c>
      <c r="AB373" s="16" t="str">
        <f t="shared" si="121"/>
        <v xml:space="preserve">,"Denomination":"22" </v>
      </c>
      <c r="AD373" s="16" t="str">
        <f t="shared" si="122"/>
        <v/>
      </c>
      <c r="AE373" s="16" t="str">
        <f t="shared" si="123"/>
        <v>{"CollectableType":"HomeCollector.Models.StampBase, HomeCollector, Version=1.0.0.0, Culture=neutral, PublicKeyToken=null"</v>
      </c>
      <c r="AF373" s="16" t="str">
        <f t="shared" si="124"/>
        <v xml:space="preserve">,"ItemDetails":"" </v>
      </c>
      <c r="AG373" s="16" t="str">
        <f t="shared" si="125"/>
        <v xml:space="preserve">,"IsFavorite":false </v>
      </c>
      <c r="AH373" s="16" t="str">
        <f t="shared" si="126"/>
        <v xml:space="preserve">,"EstimatedValue":0 </v>
      </c>
      <c r="AI373" s="16" t="str">
        <f t="shared" si="127"/>
        <v xml:space="preserve">,"IsMintCondition":false </v>
      </c>
      <c r="AJ373" s="16" t="str">
        <f t="shared" si="128"/>
        <v xml:space="preserve">,"Condition":"UNDEFINED" </v>
      </c>
      <c r="AK373" s="16" t="str">
        <f xml:space="preserve"> IF($D373+$E373&gt;0,  CONCATENATE($AD373,$AE373,$AF373,$AG373,$AH373,$AI373,$AJ373) &amp; "} ]}","}")</f>
        <v>}</v>
      </c>
      <c r="AL373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,"ScottNumber":"2217g" ,"AlternateId":"" ,"IssueYearStart":1986,"IssueYearEnd":0,"FirstDayOfIssue":" " ,"Perforation":"" ,"IsWatermarked":false ,"CatalogImageCode":"" ,"Color":"" ,"Denomination":"22" }</v>
      </c>
    </row>
    <row r="374" spans="1:38" x14ac:dyDescent="0.25">
      <c r="A374" s="34" t="s">
        <v>530</v>
      </c>
      <c r="B374" s="29" t="s">
        <v>157</v>
      </c>
      <c r="C374" s="19"/>
      <c r="D374" s="31"/>
      <c r="E374" s="32"/>
      <c r="F374" s="42"/>
      <c r="G374" s="38"/>
      <c r="H374" s="19" t="s">
        <v>1146</v>
      </c>
      <c r="I374" s="19" t="s">
        <v>38</v>
      </c>
      <c r="J374" s="19">
        <v>1986</v>
      </c>
      <c r="K374" s="21"/>
      <c r="L374" s="34">
        <v>0.38</v>
      </c>
      <c r="M374" s="29">
        <v>0.2</v>
      </c>
      <c r="N374" s="28" t="str">
        <f t="shared" si="130"/>
        <v>,{"CollectableType":"HomeCollector.Models.StampBase, HomeCollector, Version=1.0.0.0, Culture=neutral, PublicKeyToken=null"</v>
      </c>
      <c r="O374" s="16" t="str">
        <f t="shared" si="109"/>
        <v xml:space="preserve">,"DisplayName":"Presidents" </v>
      </c>
      <c r="P374" s="16" t="str">
        <f t="shared" si="110"/>
        <v xml:space="preserve">,"Description":"" </v>
      </c>
      <c r="Q374" s="16" t="str">
        <f t="shared" si="111"/>
        <v xml:space="preserve">,"Country":"USA" </v>
      </c>
      <c r="R374" s="16" t="str">
        <f t="shared" si="112"/>
        <v xml:space="preserve">,"IsPostageStamp":true </v>
      </c>
      <c r="S374" s="16" t="str">
        <f t="shared" si="113"/>
        <v xml:space="preserve">,"ScottNumber":"2217h" </v>
      </c>
      <c r="T374" s="16" t="str">
        <f t="shared" si="114"/>
        <v xml:space="preserve">,"AlternateId":"" </v>
      </c>
      <c r="U374" s="16" t="str">
        <f t="shared" si="115"/>
        <v>,"IssueYearStart":1986</v>
      </c>
      <c r="V374" s="16" t="str">
        <f t="shared" si="116"/>
        <v>,"IssueYearEnd":0</v>
      </c>
      <c r="W374" s="16" t="str">
        <f t="shared" si="117"/>
        <v xml:space="preserve">,"FirstDayOfIssue":" " </v>
      </c>
      <c r="X374" s="16" t="str">
        <f t="shared" si="131"/>
        <v xml:space="preserve">,"Perforation":"" </v>
      </c>
      <c r="Y374" s="16" t="str">
        <f t="shared" si="118"/>
        <v xml:space="preserve">,"IsWatermarked":false </v>
      </c>
      <c r="Z374" s="16" t="str">
        <f t="shared" si="119"/>
        <v xml:space="preserve">,"CatalogImageCode":"" </v>
      </c>
      <c r="AA374" s="16" t="str">
        <f t="shared" si="120"/>
        <v xml:space="preserve">,"Color":"" </v>
      </c>
      <c r="AB374" s="16" t="str">
        <f t="shared" si="121"/>
        <v xml:space="preserve">,"Denomination":"22" </v>
      </c>
      <c r="AD374" s="16" t="str">
        <f t="shared" si="122"/>
        <v/>
      </c>
      <c r="AE374" s="16" t="str">
        <f t="shared" si="123"/>
        <v>{"CollectableType":"HomeCollector.Models.StampBase, HomeCollector, Version=1.0.0.0, Culture=neutral, PublicKeyToken=null"</v>
      </c>
      <c r="AF374" s="16" t="str">
        <f t="shared" si="124"/>
        <v xml:space="preserve">,"ItemDetails":"" </v>
      </c>
      <c r="AG374" s="16" t="str">
        <f t="shared" si="125"/>
        <v xml:space="preserve">,"IsFavorite":false </v>
      </c>
      <c r="AH374" s="16" t="str">
        <f t="shared" si="126"/>
        <v xml:space="preserve">,"EstimatedValue":0 </v>
      </c>
      <c r="AI374" s="16" t="str">
        <f t="shared" si="127"/>
        <v xml:space="preserve">,"IsMintCondition":false </v>
      </c>
      <c r="AJ374" s="16" t="str">
        <f t="shared" si="128"/>
        <v xml:space="preserve">,"Condition":"UNDEFINED" </v>
      </c>
      <c r="AK374" s="16" t="str">
        <f xml:space="preserve"> IF($D374+$E374&gt;0,  CONCATENATE($AD374,$AE374,$AF374,$AG374,$AH374,$AI374,$AJ374) &amp; "} ]}","}")</f>
        <v>}</v>
      </c>
      <c r="AL374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,"ScottNumber":"2217h" ,"AlternateId":"" ,"IssueYearStart":1986,"IssueYearEnd":0,"FirstDayOfIssue":" " ,"Perforation":"" ,"IsWatermarked":false ,"CatalogImageCode":"" ,"Color":"" ,"Denomination":"22" }</v>
      </c>
    </row>
    <row r="375" spans="1:38" x14ac:dyDescent="0.25">
      <c r="A375" s="34" t="s">
        <v>531</v>
      </c>
      <c r="B375" s="29" t="s">
        <v>157</v>
      </c>
      <c r="C375" s="19"/>
      <c r="D375" s="31"/>
      <c r="E375" s="32"/>
      <c r="F375" s="42"/>
      <c r="G375" s="38"/>
      <c r="H375" s="19" t="s">
        <v>1146</v>
      </c>
      <c r="I375" s="19" t="s">
        <v>38</v>
      </c>
      <c r="J375" s="19">
        <v>1986</v>
      </c>
      <c r="K375" s="21"/>
      <c r="L375" s="34">
        <v>0.38</v>
      </c>
      <c r="M375" s="29">
        <v>0.2</v>
      </c>
      <c r="N375" s="28" t="str">
        <f t="shared" si="130"/>
        <v>,{"CollectableType":"HomeCollector.Models.StampBase, HomeCollector, Version=1.0.0.0, Culture=neutral, PublicKeyToken=null"</v>
      </c>
      <c r="O375" s="16" t="str">
        <f t="shared" si="109"/>
        <v xml:space="preserve">,"DisplayName":"Presidents" </v>
      </c>
      <c r="P375" s="16" t="str">
        <f t="shared" si="110"/>
        <v xml:space="preserve">,"Description":"" </v>
      </c>
      <c r="Q375" s="16" t="str">
        <f t="shared" si="111"/>
        <v xml:space="preserve">,"Country":"USA" </v>
      </c>
      <c r="R375" s="16" t="str">
        <f t="shared" si="112"/>
        <v xml:space="preserve">,"IsPostageStamp":true </v>
      </c>
      <c r="S375" s="16" t="str">
        <f t="shared" si="113"/>
        <v xml:space="preserve">,"ScottNumber":"2217i" </v>
      </c>
      <c r="T375" s="16" t="str">
        <f t="shared" si="114"/>
        <v xml:space="preserve">,"AlternateId":"" </v>
      </c>
      <c r="U375" s="16" t="str">
        <f t="shared" si="115"/>
        <v>,"IssueYearStart":1986</v>
      </c>
      <c r="V375" s="16" t="str">
        <f t="shared" si="116"/>
        <v>,"IssueYearEnd":0</v>
      </c>
      <c r="W375" s="16" t="str">
        <f t="shared" si="117"/>
        <v xml:space="preserve">,"FirstDayOfIssue":" " </v>
      </c>
      <c r="X375" s="16" t="str">
        <f t="shared" si="131"/>
        <v xml:space="preserve">,"Perforation":"" </v>
      </c>
      <c r="Y375" s="16" t="str">
        <f t="shared" si="118"/>
        <v xml:space="preserve">,"IsWatermarked":false </v>
      </c>
      <c r="Z375" s="16" t="str">
        <f t="shared" si="119"/>
        <v xml:space="preserve">,"CatalogImageCode":"" </v>
      </c>
      <c r="AA375" s="16" t="str">
        <f t="shared" si="120"/>
        <v xml:space="preserve">,"Color":"" </v>
      </c>
      <c r="AB375" s="16" t="str">
        <f t="shared" si="121"/>
        <v xml:space="preserve">,"Denomination":"22" </v>
      </c>
      <c r="AD375" s="16" t="str">
        <f t="shared" si="122"/>
        <v/>
      </c>
      <c r="AE375" s="16" t="str">
        <f t="shared" si="123"/>
        <v>{"CollectableType":"HomeCollector.Models.StampBase, HomeCollector, Version=1.0.0.0, Culture=neutral, PublicKeyToken=null"</v>
      </c>
      <c r="AF375" s="16" t="str">
        <f t="shared" si="124"/>
        <v xml:space="preserve">,"ItemDetails":"" </v>
      </c>
      <c r="AG375" s="16" t="str">
        <f t="shared" si="125"/>
        <v xml:space="preserve">,"IsFavorite":false </v>
      </c>
      <c r="AH375" s="16" t="str">
        <f t="shared" si="126"/>
        <v xml:space="preserve">,"EstimatedValue":0 </v>
      </c>
      <c r="AI375" s="16" t="str">
        <f t="shared" si="127"/>
        <v xml:space="preserve">,"IsMintCondition":false </v>
      </c>
      <c r="AJ375" s="16" t="str">
        <f t="shared" si="128"/>
        <v xml:space="preserve">,"Condition":"UNDEFINED" </v>
      </c>
      <c r="AK375" s="16" t="str">
        <f xml:space="preserve"> IF($D375+$E375&gt;0,  CONCATENATE($AD375,$AE375,$AF375,$AG375,$AH375,$AI375,$AJ375) &amp; "} ]}","}")</f>
        <v>}</v>
      </c>
      <c r="AL375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,"ScottNumber":"2217i" ,"AlternateId":"" ,"IssueYearStart":1986,"IssueYearEnd":0,"FirstDayOfIssue":" " ,"Perforation":"" ,"IsWatermarked":false ,"CatalogImageCode":"" ,"Color":"" ,"Denomination":"22" }</v>
      </c>
    </row>
    <row r="376" spans="1:38" x14ac:dyDescent="0.25">
      <c r="A376" s="34" t="s">
        <v>532</v>
      </c>
      <c r="B376" s="29" t="s">
        <v>157</v>
      </c>
      <c r="C376" s="19"/>
      <c r="D376" s="31">
        <v>1</v>
      </c>
      <c r="E376" s="32"/>
      <c r="F376" s="42"/>
      <c r="G376" s="38" t="s">
        <v>1145</v>
      </c>
      <c r="H376" s="19" t="s">
        <v>1146</v>
      </c>
      <c r="I376" s="19" t="s">
        <v>38</v>
      </c>
      <c r="J376" s="19">
        <v>1986</v>
      </c>
      <c r="K376" s="21"/>
      <c r="L376" s="34">
        <v>3.5</v>
      </c>
      <c r="M376" s="29"/>
      <c r="N376" s="28" t="str">
        <f t="shared" si="130"/>
        <v>,{"CollectableType":"HomeCollector.Models.StampBase, HomeCollector, Version=1.0.0.0, Culture=neutral, PublicKeyToken=null"</v>
      </c>
      <c r="O376" s="16" t="str">
        <f t="shared" si="109"/>
        <v xml:space="preserve">,"DisplayName":"Presidents" </v>
      </c>
      <c r="P376" s="16" t="str">
        <f t="shared" si="110"/>
        <v xml:space="preserve">,"Description":"sheet 9" </v>
      </c>
      <c r="Q376" s="16" t="str">
        <f t="shared" si="111"/>
        <v xml:space="preserve">,"Country":"USA" </v>
      </c>
      <c r="R376" s="16" t="str">
        <f t="shared" si="112"/>
        <v xml:space="preserve">,"IsPostageStamp":true </v>
      </c>
      <c r="S376" s="16" t="str">
        <f t="shared" si="113"/>
        <v xml:space="preserve">,"ScottNumber":"2218" </v>
      </c>
      <c r="T376" s="16" t="str">
        <f t="shared" si="114"/>
        <v xml:space="preserve">,"AlternateId":"" </v>
      </c>
      <c r="U376" s="16" t="str">
        <f t="shared" si="115"/>
        <v>,"IssueYearStart":1986</v>
      </c>
      <c r="V376" s="16" t="str">
        <f t="shared" si="116"/>
        <v>,"IssueYearEnd":0</v>
      </c>
      <c r="W376" s="16" t="str">
        <f t="shared" si="117"/>
        <v xml:space="preserve">,"FirstDayOfIssue":" " </v>
      </c>
      <c r="X376" s="16" t="str">
        <f t="shared" si="131"/>
        <v xml:space="preserve">,"Perforation":"" </v>
      </c>
      <c r="Y376" s="16" t="str">
        <f t="shared" si="118"/>
        <v xml:space="preserve">,"IsWatermarked":false </v>
      </c>
      <c r="Z376" s="16" t="str">
        <f t="shared" si="119"/>
        <v xml:space="preserve">,"CatalogImageCode":"" </v>
      </c>
      <c r="AA376" s="16" t="str">
        <f t="shared" si="120"/>
        <v xml:space="preserve">,"Color":"" </v>
      </c>
      <c r="AB376" s="16" t="str">
        <f t="shared" si="121"/>
        <v xml:space="preserve">,"Denomination":"22" </v>
      </c>
      <c r="AD376" s="16" t="str">
        <f t="shared" si="122"/>
        <v>,"ItemInstances":[</v>
      </c>
      <c r="AE376" s="16" t="str">
        <f t="shared" si="123"/>
        <v>{"CollectableType":"HomeCollector.Models.StampBase, HomeCollector, Version=1.0.0.0, Culture=neutral, PublicKeyToken=null"</v>
      </c>
      <c r="AF376" s="16" t="str">
        <f t="shared" si="124"/>
        <v xml:space="preserve">,"ItemDetails":"sheet 9" </v>
      </c>
      <c r="AG376" s="16" t="str">
        <f t="shared" si="125"/>
        <v xml:space="preserve">,"IsFavorite":false </v>
      </c>
      <c r="AH376" s="16" t="str">
        <f t="shared" si="126"/>
        <v xml:space="preserve">,"EstimatedValue":0 </v>
      </c>
      <c r="AI376" s="16" t="str">
        <f t="shared" si="127"/>
        <v xml:space="preserve">,"IsMintCondition":true </v>
      </c>
      <c r="AJ376" s="16" t="str">
        <f t="shared" si="128"/>
        <v xml:space="preserve">,"Condition":"UNDEFINED" </v>
      </c>
      <c r="AK376" s="16" t="str">
        <f xml:space="preserve"> IF($D376+$E376&gt;0,  CONCATENATE($AD376,$AE376,$AF376,$AG376,$AH376,$AI376,$AJ376) &amp; "} ]}","}")</f>
        <v>,"ItemInstances":[{"CollectableType":"HomeCollector.Models.StampBase, HomeCollector, Version=1.0.0.0, Culture=neutral, PublicKeyToken=null","ItemDetails":"sheet 9" ,"IsFavorite":false ,"EstimatedValue":0 ,"IsMintCondition":true ,"Condition":"UNDEFINED" } ]}</v>
      </c>
      <c r="AL376" s="16" t="str">
        <f t="shared" si="129"/>
        <v>,{"CollectableType":"HomeCollector.Models.StampBase, HomeCollector, Version=1.0.0.0, Culture=neutral, PublicKeyToken=null","DisplayName":"Presidents" ,"Description":"sheet 9" ,"Country":"USA" ,"IsPostageStamp":true ,"ScottNumber":"2218"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PublicKeyToken=null","ItemDetails":"sheet 9" ,"IsFavorite":false ,"EstimatedValue":0 ,"IsMintCondition":true ,"Condition":"UNDEFINED" } ]}</v>
      </c>
    </row>
    <row r="377" spans="1:38" x14ac:dyDescent="0.25">
      <c r="A377" s="34" t="s">
        <v>533</v>
      </c>
      <c r="B377" s="29" t="s">
        <v>157</v>
      </c>
      <c r="C377" s="19"/>
      <c r="D377" s="31"/>
      <c r="E377" s="32"/>
      <c r="F377" s="42"/>
      <c r="G377" s="38"/>
      <c r="H377" s="19" t="s">
        <v>1146</v>
      </c>
      <c r="I377" s="19" t="s">
        <v>38</v>
      </c>
      <c r="J377" s="19">
        <v>1986</v>
      </c>
      <c r="K377" s="21"/>
      <c r="L377" s="34">
        <v>0.38</v>
      </c>
      <c r="M377" s="29">
        <v>0.2</v>
      </c>
      <c r="N377" s="28" t="str">
        <f t="shared" si="130"/>
        <v>,{"CollectableType":"HomeCollector.Models.StampBase, HomeCollector, Version=1.0.0.0, Culture=neutral, PublicKeyToken=null"</v>
      </c>
      <c r="O377" s="16" t="str">
        <f t="shared" si="109"/>
        <v xml:space="preserve">,"DisplayName":"Presidents" </v>
      </c>
      <c r="P377" s="16" t="str">
        <f t="shared" si="110"/>
        <v xml:space="preserve">,"Description":"" </v>
      </c>
      <c r="Q377" s="16" t="str">
        <f t="shared" si="111"/>
        <v xml:space="preserve">,"Country":"USA" </v>
      </c>
      <c r="R377" s="16" t="str">
        <f t="shared" si="112"/>
        <v xml:space="preserve">,"IsPostageStamp":true </v>
      </c>
      <c r="S377" s="16" t="str">
        <f t="shared" si="113"/>
        <v xml:space="preserve">,"ScottNumber":"2218a" </v>
      </c>
      <c r="T377" s="16" t="str">
        <f t="shared" si="114"/>
        <v xml:space="preserve">,"AlternateId":"" </v>
      </c>
      <c r="U377" s="16" t="str">
        <f t="shared" si="115"/>
        <v>,"IssueYearStart":1986</v>
      </c>
      <c r="V377" s="16" t="str">
        <f t="shared" si="116"/>
        <v>,"IssueYearEnd":0</v>
      </c>
      <c r="W377" s="16" t="str">
        <f t="shared" si="117"/>
        <v xml:space="preserve">,"FirstDayOfIssue":" " </v>
      </c>
      <c r="X377" s="16" t="str">
        <f t="shared" si="131"/>
        <v xml:space="preserve">,"Perforation":"" </v>
      </c>
      <c r="Y377" s="16" t="str">
        <f t="shared" si="118"/>
        <v xml:space="preserve">,"IsWatermarked":false </v>
      </c>
      <c r="Z377" s="16" t="str">
        <f t="shared" si="119"/>
        <v xml:space="preserve">,"CatalogImageCode":"" </v>
      </c>
      <c r="AA377" s="16" t="str">
        <f t="shared" si="120"/>
        <v xml:space="preserve">,"Color":"" </v>
      </c>
      <c r="AB377" s="16" t="str">
        <f t="shared" si="121"/>
        <v xml:space="preserve">,"Denomination":"22" </v>
      </c>
      <c r="AD377" s="16" t="str">
        <f t="shared" si="122"/>
        <v/>
      </c>
      <c r="AE377" s="16" t="str">
        <f t="shared" si="123"/>
        <v>{"CollectableType":"HomeCollector.Models.StampBase, HomeCollector, Version=1.0.0.0, Culture=neutral, PublicKeyToken=null"</v>
      </c>
      <c r="AF377" s="16" t="str">
        <f t="shared" si="124"/>
        <v xml:space="preserve">,"ItemDetails":"" </v>
      </c>
      <c r="AG377" s="16" t="str">
        <f t="shared" si="125"/>
        <v xml:space="preserve">,"IsFavorite":false </v>
      </c>
      <c r="AH377" s="16" t="str">
        <f t="shared" si="126"/>
        <v xml:space="preserve">,"EstimatedValue":0 </v>
      </c>
      <c r="AI377" s="16" t="str">
        <f t="shared" si="127"/>
        <v xml:space="preserve">,"IsMintCondition":false </v>
      </c>
      <c r="AJ377" s="16" t="str">
        <f t="shared" si="128"/>
        <v xml:space="preserve">,"Condition":"UNDEFINED" </v>
      </c>
      <c r="AK377" s="16" t="str">
        <f xml:space="preserve"> IF($D377+$E377&gt;0,  CONCATENATE($AD377,$AE377,$AF377,$AG377,$AH377,$AI377,$AJ377) &amp; "} ]}","}")</f>
        <v>}</v>
      </c>
      <c r="AL377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,"ScottNumber":"2218a" ,"AlternateId":"" ,"IssueYearStart":1986,"IssueYearEnd":0,"FirstDayOfIssue":" " ,"Perforation":"" ,"IsWatermarked":false ,"CatalogImageCode":"" ,"Color":"" ,"Denomination":"22" }</v>
      </c>
    </row>
    <row r="378" spans="1:38" x14ac:dyDescent="0.25">
      <c r="A378" s="34" t="s">
        <v>534</v>
      </c>
      <c r="B378" s="29" t="s">
        <v>157</v>
      </c>
      <c r="C378" s="19"/>
      <c r="D378" s="31"/>
      <c r="E378" s="32"/>
      <c r="F378" s="43"/>
      <c r="G378" s="38"/>
      <c r="H378" s="19" t="s">
        <v>1146</v>
      </c>
      <c r="I378" s="29">
        <v>1909</v>
      </c>
      <c r="J378" s="29">
        <v>1986</v>
      </c>
      <c r="K378" s="33"/>
      <c r="L378" s="34">
        <v>0.38</v>
      </c>
      <c r="M378" s="29">
        <v>0.2</v>
      </c>
      <c r="N378" s="28" t="str">
        <f t="shared" si="130"/>
        <v>,{"CollectableType":"HomeCollector.Models.StampBase, HomeCollector, Version=1.0.0.0, Culture=neutral, PublicKeyToken=null"</v>
      </c>
      <c r="O378" s="16" t="str">
        <f t="shared" si="109"/>
        <v xml:space="preserve">,"DisplayName":"Presidents" </v>
      </c>
      <c r="P378" s="16" t="str">
        <f t="shared" si="110"/>
        <v xml:space="preserve">,"Description":"" </v>
      </c>
      <c r="Q378" s="16" t="str">
        <f t="shared" si="111"/>
        <v xml:space="preserve">,"Country":"USA" </v>
      </c>
      <c r="R378" s="16" t="str">
        <f t="shared" si="112"/>
        <v xml:space="preserve">,"IsPostageStamp":true </v>
      </c>
      <c r="S378" s="16" t="str">
        <f t="shared" si="113"/>
        <v xml:space="preserve">,"ScottNumber":"2218b" </v>
      </c>
      <c r="T378" s="16" t="str">
        <f t="shared" si="114"/>
        <v xml:space="preserve">,"AlternateId":"" </v>
      </c>
      <c r="U378" s="16" t="str">
        <f t="shared" si="115"/>
        <v>,"IssueYearStart":1986</v>
      </c>
      <c r="V378" s="16" t="str">
        <f t="shared" si="116"/>
        <v>,"IssueYearEnd":0</v>
      </c>
      <c r="W378" s="16" t="str">
        <f t="shared" si="117"/>
        <v xml:space="preserve">,"FirstDayOfIssue":" " </v>
      </c>
      <c r="X378" s="16" t="str">
        <f t="shared" si="131"/>
        <v xml:space="preserve">,"Perforation":"" </v>
      </c>
      <c r="Y378" s="16" t="str">
        <f t="shared" si="118"/>
        <v xml:space="preserve">,"IsWatermarked":false </v>
      </c>
      <c r="Z378" s="16" t="str">
        <f t="shared" si="119"/>
        <v xml:space="preserve">,"CatalogImageCode":"" </v>
      </c>
      <c r="AA378" s="16" t="str">
        <f t="shared" si="120"/>
        <v xml:space="preserve">,"Color":"" </v>
      </c>
      <c r="AB378" s="16" t="str">
        <f t="shared" si="121"/>
        <v xml:space="preserve">,"Denomination":"22" </v>
      </c>
      <c r="AD378" s="16" t="str">
        <f t="shared" si="122"/>
        <v/>
      </c>
      <c r="AE378" s="16" t="str">
        <f t="shared" si="123"/>
        <v>{"CollectableType":"HomeCollector.Models.StampBase, HomeCollector, Version=1.0.0.0, Culture=neutral, PublicKeyToken=null"</v>
      </c>
      <c r="AF378" s="16" t="str">
        <f t="shared" si="124"/>
        <v xml:space="preserve">,"ItemDetails":"" </v>
      </c>
      <c r="AG378" s="16" t="str">
        <f t="shared" si="125"/>
        <v xml:space="preserve">,"IsFavorite":false </v>
      </c>
      <c r="AH378" s="16" t="str">
        <f t="shared" si="126"/>
        <v xml:space="preserve">,"EstimatedValue":0 </v>
      </c>
      <c r="AI378" s="16" t="str">
        <f t="shared" si="127"/>
        <v xml:space="preserve">,"IsMintCondition":false </v>
      </c>
      <c r="AJ378" s="16" t="str">
        <f t="shared" si="128"/>
        <v xml:space="preserve">,"Condition":"UNDEFINED" </v>
      </c>
      <c r="AK378" s="16" t="str">
        <f xml:space="preserve"> IF($D378+$E378&gt;0,  CONCATENATE($AD378,$AE378,$AF378,$AG378,$AH378,$AI378,$AJ378) &amp; "} ]}","}")</f>
        <v>}</v>
      </c>
      <c r="AL378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,"ScottNumber":"2218b" ,"AlternateId":"" ,"IssueYearStart":1986,"IssueYearEnd":0,"FirstDayOfIssue":" " ,"Perforation":"" ,"IsWatermarked":false ,"CatalogImageCode":"" ,"Color":"" ,"Denomination":"22" }</v>
      </c>
    </row>
    <row r="379" spans="1:38" x14ac:dyDescent="0.25">
      <c r="A379" s="34" t="s">
        <v>535</v>
      </c>
      <c r="B379" s="29" t="s">
        <v>157</v>
      </c>
      <c r="C379" s="19"/>
      <c r="D379" s="31"/>
      <c r="E379" s="32">
        <v>1</v>
      </c>
      <c r="F379" s="43"/>
      <c r="G379" s="38"/>
      <c r="H379" s="19" t="s">
        <v>1146</v>
      </c>
      <c r="I379" s="29">
        <v>1909</v>
      </c>
      <c r="J379" s="29">
        <v>1986</v>
      </c>
      <c r="K379" s="33"/>
      <c r="L379" s="34">
        <v>0.38</v>
      </c>
      <c r="M379" s="29">
        <v>0.2</v>
      </c>
      <c r="N379" s="28" t="str">
        <f t="shared" si="130"/>
        <v>,{"CollectableType":"HomeCollector.Models.StampBase, HomeCollector, Version=1.0.0.0, Culture=neutral, PublicKeyToken=null"</v>
      </c>
      <c r="O379" s="16" t="str">
        <f t="shared" si="109"/>
        <v xml:space="preserve">,"DisplayName":"Presidents" </v>
      </c>
      <c r="P379" s="16" t="str">
        <f t="shared" si="110"/>
        <v xml:space="preserve">,"Description":"" </v>
      </c>
      <c r="Q379" s="16" t="str">
        <f t="shared" si="111"/>
        <v xml:space="preserve">,"Country":"USA" </v>
      </c>
      <c r="R379" s="16" t="str">
        <f t="shared" si="112"/>
        <v xml:space="preserve">,"IsPostageStamp":true </v>
      </c>
      <c r="S379" s="16" t="str">
        <f t="shared" si="113"/>
        <v xml:space="preserve">,"ScottNumber":"2218c" </v>
      </c>
      <c r="T379" s="16" t="str">
        <f t="shared" si="114"/>
        <v xml:space="preserve">,"AlternateId":"" </v>
      </c>
      <c r="U379" s="16" t="str">
        <f t="shared" si="115"/>
        <v>,"IssueYearStart":1986</v>
      </c>
      <c r="V379" s="16" t="str">
        <f t="shared" si="116"/>
        <v>,"IssueYearEnd":0</v>
      </c>
      <c r="W379" s="16" t="str">
        <f t="shared" si="117"/>
        <v xml:space="preserve">,"FirstDayOfIssue":" " </v>
      </c>
      <c r="X379" s="16" t="str">
        <f t="shared" si="131"/>
        <v xml:space="preserve">,"Perforation":"" </v>
      </c>
      <c r="Y379" s="16" t="str">
        <f t="shared" si="118"/>
        <v xml:space="preserve">,"IsWatermarked":false </v>
      </c>
      <c r="Z379" s="16" t="str">
        <f t="shared" si="119"/>
        <v xml:space="preserve">,"CatalogImageCode":"" </v>
      </c>
      <c r="AA379" s="16" t="str">
        <f t="shared" si="120"/>
        <v xml:space="preserve">,"Color":"" </v>
      </c>
      <c r="AB379" s="16" t="str">
        <f t="shared" si="121"/>
        <v xml:space="preserve">,"Denomination":"22" </v>
      </c>
      <c r="AD379" s="16" t="str">
        <f t="shared" si="122"/>
        <v>,"ItemInstances":[</v>
      </c>
      <c r="AE379" s="16" t="str">
        <f t="shared" si="123"/>
        <v>{"CollectableType":"HomeCollector.Models.StampBase, HomeCollector, Version=1.0.0.0, Culture=neutral, PublicKeyToken=null"</v>
      </c>
      <c r="AF379" s="16" t="str">
        <f t="shared" si="124"/>
        <v xml:space="preserve">,"ItemDetails":"" </v>
      </c>
      <c r="AG379" s="16" t="str">
        <f t="shared" si="125"/>
        <v xml:space="preserve">,"IsFavorite":false </v>
      </c>
      <c r="AH379" s="16" t="str">
        <f t="shared" si="126"/>
        <v xml:space="preserve">,"EstimatedValue":0 </v>
      </c>
      <c r="AI379" s="16" t="str">
        <f t="shared" si="127"/>
        <v xml:space="preserve">,"IsMintCondition":false </v>
      </c>
      <c r="AJ379" s="16" t="str">
        <f t="shared" si="128"/>
        <v xml:space="preserve">,"Condition":"UNDEFINED" </v>
      </c>
      <c r="AK379" s="16" t="str">
        <f xml:space="preserve"> IF($D379+$E379&gt;0,  CONCATENATE($AD379,$AE379,$AF379,$AG379,$AH379,$AI379,$AJ379)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79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,"ScottNumber":"2218c"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80" spans="1:38" x14ac:dyDescent="0.25">
      <c r="A380" s="34" t="s">
        <v>536</v>
      </c>
      <c r="B380" s="29" t="s">
        <v>157</v>
      </c>
      <c r="C380" s="19"/>
      <c r="D380" s="28"/>
      <c r="E380" s="30"/>
      <c r="F380" s="43"/>
      <c r="G380" s="38"/>
      <c r="H380" s="19" t="s">
        <v>1146</v>
      </c>
      <c r="I380" s="29">
        <v>1909</v>
      </c>
      <c r="J380" s="29">
        <v>1986</v>
      </c>
      <c r="K380" s="33"/>
      <c r="L380" s="34">
        <v>0.38</v>
      </c>
      <c r="M380" s="29">
        <v>0.2</v>
      </c>
      <c r="N380" s="28" t="str">
        <f t="shared" si="130"/>
        <v>,{"CollectableType":"HomeCollector.Models.StampBase, HomeCollector, Version=1.0.0.0, Culture=neutral, PublicKeyToken=null"</v>
      </c>
      <c r="O380" s="16" t="str">
        <f t="shared" si="109"/>
        <v xml:space="preserve">,"DisplayName":"Presidents" </v>
      </c>
      <c r="P380" s="16" t="str">
        <f t="shared" si="110"/>
        <v xml:space="preserve">,"Description":"" </v>
      </c>
      <c r="Q380" s="16" t="str">
        <f t="shared" si="111"/>
        <v xml:space="preserve">,"Country":"USA" </v>
      </c>
      <c r="R380" s="16" t="str">
        <f t="shared" si="112"/>
        <v xml:space="preserve">,"IsPostageStamp":true </v>
      </c>
      <c r="S380" s="16" t="str">
        <f t="shared" si="113"/>
        <v xml:space="preserve">,"ScottNumber":"2218d" </v>
      </c>
      <c r="T380" s="16" t="str">
        <f t="shared" si="114"/>
        <v xml:space="preserve">,"AlternateId":"" </v>
      </c>
      <c r="U380" s="16" t="str">
        <f t="shared" si="115"/>
        <v>,"IssueYearStart":1986</v>
      </c>
      <c r="V380" s="16" t="str">
        <f t="shared" si="116"/>
        <v>,"IssueYearEnd":0</v>
      </c>
      <c r="W380" s="16" t="str">
        <f t="shared" si="117"/>
        <v xml:space="preserve">,"FirstDayOfIssue":" " </v>
      </c>
      <c r="X380" s="16" t="str">
        <f t="shared" si="131"/>
        <v xml:space="preserve">,"Perforation":"" </v>
      </c>
      <c r="Y380" s="16" t="str">
        <f t="shared" si="118"/>
        <v xml:space="preserve">,"IsWatermarked":false </v>
      </c>
      <c r="Z380" s="16" t="str">
        <f t="shared" si="119"/>
        <v xml:space="preserve">,"CatalogImageCode":"" </v>
      </c>
      <c r="AA380" s="16" t="str">
        <f t="shared" si="120"/>
        <v xml:space="preserve">,"Color":"" </v>
      </c>
      <c r="AB380" s="16" t="str">
        <f t="shared" si="121"/>
        <v xml:space="preserve">,"Denomination":"22" </v>
      </c>
      <c r="AD380" s="16" t="str">
        <f t="shared" si="122"/>
        <v/>
      </c>
      <c r="AE380" s="16" t="str">
        <f t="shared" si="123"/>
        <v>{"CollectableType":"HomeCollector.Models.StampBase, HomeCollector, Version=1.0.0.0, Culture=neutral, PublicKeyToken=null"</v>
      </c>
      <c r="AF380" s="16" t="str">
        <f t="shared" si="124"/>
        <v xml:space="preserve">,"ItemDetails":"" </v>
      </c>
      <c r="AG380" s="16" t="str">
        <f t="shared" si="125"/>
        <v xml:space="preserve">,"IsFavorite":false </v>
      </c>
      <c r="AH380" s="16" t="str">
        <f t="shared" si="126"/>
        <v xml:space="preserve">,"EstimatedValue":0 </v>
      </c>
      <c r="AI380" s="16" t="str">
        <f t="shared" si="127"/>
        <v xml:space="preserve">,"IsMintCondition":false </v>
      </c>
      <c r="AJ380" s="16" t="str">
        <f t="shared" si="128"/>
        <v xml:space="preserve">,"Condition":"UNDEFINED" </v>
      </c>
      <c r="AK380" s="16" t="str">
        <f xml:space="preserve"> IF($D380+$E380&gt;0,  CONCATENATE($AD380,$AE380,$AF380,$AG380,$AH380,$AI380,$AJ380) &amp; "} ]}","}")</f>
        <v>}</v>
      </c>
      <c r="AL380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,"ScottNumber":"2218d" ,"AlternateId":"" ,"IssueYearStart":1986,"IssueYearEnd":0,"FirstDayOfIssue":" " ,"Perforation":"" ,"IsWatermarked":false ,"CatalogImageCode":"" ,"Color":"" ,"Denomination":"22" }</v>
      </c>
    </row>
    <row r="381" spans="1:38" x14ac:dyDescent="0.25">
      <c r="A381" s="34" t="s">
        <v>537</v>
      </c>
      <c r="B381" s="29" t="s">
        <v>157</v>
      </c>
      <c r="C381" s="19"/>
      <c r="D381" s="28"/>
      <c r="E381" s="30"/>
      <c r="F381" s="43"/>
      <c r="G381" s="38"/>
      <c r="H381" s="19" t="s">
        <v>1146</v>
      </c>
      <c r="I381" s="29">
        <v>1909</v>
      </c>
      <c r="J381" s="29">
        <v>1986</v>
      </c>
      <c r="K381" s="33"/>
      <c r="L381" s="34">
        <v>0.38</v>
      </c>
      <c r="M381" s="29">
        <v>0.2</v>
      </c>
      <c r="N381" s="28" t="str">
        <f t="shared" si="130"/>
        <v>,{"CollectableType":"HomeCollector.Models.StampBase, HomeCollector, Version=1.0.0.0, Culture=neutral, PublicKeyToken=null"</v>
      </c>
      <c r="O381" s="16" t="str">
        <f t="shared" si="109"/>
        <v xml:space="preserve">,"DisplayName":"Presidents" </v>
      </c>
      <c r="P381" s="16" t="str">
        <f t="shared" si="110"/>
        <v xml:space="preserve">,"Description":"" </v>
      </c>
      <c r="Q381" s="16" t="str">
        <f t="shared" si="111"/>
        <v xml:space="preserve">,"Country":"USA" </v>
      </c>
      <c r="R381" s="16" t="str">
        <f t="shared" si="112"/>
        <v xml:space="preserve">,"IsPostageStamp":true </v>
      </c>
      <c r="S381" s="16" t="str">
        <f t="shared" si="113"/>
        <v xml:space="preserve">,"ScottNumber":"2218e" </v>
      </c>
      <c r="T381" s="16" t="str">
        <f t="shared" si="114"/>
        <v xml:space="preserve">,"AlternateId":"" </v>
      </c>
      <c r="U381" s="16" t="str">
        <f t="shared" si="115"/>
        <v>,"IssueYearStart":1986</v>
      </c>
      <c r="V381" s="16" t="str">
        <f t="shared" si="116"/>
        <v>,"IssueYearEnd":0</v>
      </c>
      <c r="W381" s="16" t="str">
        <f t="shared" si="117"/>
        <v xml:space="preserve">,"FirstDayOfIssue":" " </v>
      </c>
      <c r="X381" s="16" t="str">
        <f t="shared" si="131"/>
        <v xml:space="preserve">,"Perforation":"" </v>
      </c>
      <c r="Y381" s="16" t="str">
        <f t="shared" si="118"/>
        <v xml:space="preserve">,"IsWatermarked":false </v>
      </c>
      <c r="Z381" s="16" t="str">
        <f t="shared" si="119"/>
        <v xml:space="preserve">,"CatalogImageCode":"" </v>
      </c>
      <c r="AA381" s="16" t="str">
        <f t="shared" si="120"/>
        <v xml:space="preserve">,"Color":"" </v>
      </c>
      <c r="AB381" s="16" t="str">
        <f t="shared" si="121"/>
        <v xml:space="preserve">,"Denomination":"22" </v>
      </c>
      <c r="AD381" s="16" t="str">
        <f t="shared" si="122"/>
        <v/>
      </c>
      <c r="AE381" s="16" t="str">
        <f t="shared" si="123"/>
        <v>{"CollectableType":"HomeCollector.Models.StampBase, HomeCollector, Version=1.0.0.0, Culture=neutral, PublicKeyToken=null"</v>
      </c>
      <c r="AF381" s="16" t="str">
        <f t="shared" si="124"/>
        <v xml:space="preserve">,"ItemDetails":"" </v>
      </c>
      <c r="AG381" s="16" t="str">
        <f t="shared" si="125"/>
        <v xml:space="preserve">,"IsFavorite":false </v>
      </c>
      <c r="AH381" s="16" t="str">
        <f t="shared" si="126"/>
        <v xml:space="preserve">,"EstimatedValue":0 </v>
      </c>
      <c r="AI381" s="16" t="str">
        <f t="shared" si="127"/>
        <v xml:space="preserve">,"IsMintCondition":false </v>
      </c>
      <c r="AJ381" s="16" t="str">
        <f t="shared" si="128"/>
        <v xml:space="preserve">,"Condition":"UNDEFINED" </v>
      </c>
      <c r="AK381" s="16" t="str">
        <f xml:space="preserve"> IF($D381+$E381&gt;0,  CONCATENATE($AD381,$AE381,$AF381,$AG381,$AH381,$AI381,$AJ381) &amp; "} ]}","}")</f>
        <v>}</v>
      </c>
      <c r="AL381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,"ScottNumber":"2218e" ,"AlternateId":"" ,"IssueYearStart":1986,"IssueYearEnd":0,"FirstDayOfIssue":" " ,"Perforation":"" ,"IsWatermarked":false ,"CatalogImageCode":"" ,"Color":"" ,"Denomination":"22" }</v>
      </c>
    </row>
    <row r="382" spans="1:38" x14ac:dyDescent="0.25">
      <c r="A382" s="34" t="s">
        <v>538</v>
      </c>
      <c r="B382" s="29" t="s">
        <v>157</v>
      </c>
      <c r="C382" s="19"/>
      <c r="D382" s="28"/>
      <c r="E382" s="30"/>
      <c r="F382" s="43"/>
      <c r="G382" s="38"/>
      <c r="H382" s="19" t="s">
        <v>1146</v>
      </c>
      <c r="I382" s="29">
        <v>1909</v>
      </c>
      <c r="J382" s="29">
        <v>1986</v>
      </c>
      <c r="K382" s="33"/>
      <c r="L382" s="34">
        <v>0.38</v>
      </c>
      <c r="M382" s="29">
        <v>0.2</v>
      </c>
      <c r="N382" s="28" t="str">
        <f t="shared" si="130"/>
        <v>,{"CollectableType":"HomeCollector.Models.StampBase, HomeCollector, Version=1.0.0.0, Culture=neutral, PublicKeyToken=null"</v>
      </c>
      <c r="O382" s="16" t="str">
        <f t="shared" si="109"/>
        <v xml:space="preserve">,"DisplayName":"Presidents" </v>
      </c>
      <c r="P382" s="16" t="str">
        <f t="shared" si="110"/>
        <v xml:space="preserve">,"Description":"" </v>
      </c>
      <c r="Q382" s="16" t="str">
        <f t="shared" si="111"/>
        <v xml:space="preserve">,"Country":"USA" </v>
      </c>
      <c r="R382" s="16" t="str">
        <f t="shared" si="112"/>
        <v xml:space="preserve">,"IsPostageStamp":true </v>
      </c>
      <c r="S382" s="16" t="str">
        <f t="shared" si="113"/>
        <v xml:space="preserve">,"ScottNumber":"2218f" </v>
      </c>
      <c r="T382" s="16" t="str">
        <f t="shared" si="114"/>
        <v xml:space="preserve">,"AlternateId":"" </v>
      </c>
      <c r="U382" s="16" t="str">
        <f t="shared" si="115"/>
        <v>,"IssueYearStart":1986</v>
      </c>
      <c r="V382" s="16" t="str">
        <f t="shared" si="116"/>
        <v>,"IssueYearEnd":0</v>
      </c>
      <c r="W382" s="16" t="str">
        <f t="shared" si="117"/>
        <v xml:space="preserve">,"FirstDayOfIssue":" " </v>
      </c>
      <c r="X382" s="16" t="str">
        <f t="shared" si="131"/>
        <v xml:space="preserve">,"Perforation":"" </v>
      </c>
      <c r="Y382" s="16" t="str">
        <f t="shared" si="118"/>
        <v xml:space="preserve">,"IsWatermarked":false </v>
      </c>
      <c r="Z382" s="16" t="str">
        <f t="shared" si="119"/>
        <v xml:space="preserve">,"CatalogImageCode":"" </v>
      </c>
      <c r="AA382" s="16" t="str">
        <f t="shared" si="120"/>
        <v xml:space="preserve">,"Color":"" </v>
      </c>
      <c r="AB382" s="16" t="str">
        <f t="shared" si="121"/>
        <v xml:space="preserve">,"Denomination":"22" </v>
      </c>
      <c r="AD382" s="16" t="str">
        <f t="shared" si="122"/>
        <v/>
      </c>
      <c r="AE382" s="16" t="str">
        <f t="shared" si="123"/>
        <v>{"CollectableType":"HomeCollector.Models.StampBase, HomeCollector, Version=1.0.0.0, Culture=neutral, PublicKeyToken=null"</v>
      </c>
      <c r="AF382" s="16" t="str">
        <f t="shared" si="124"/>
        <v xml:space="preserve">,"ItemDetails":"" </v>
      </c>
      <c r="AG382" s="16" t="str">
        <f t="shared" si="125"/>
        <v xml:space="preserve">,"IsFavorite":false </v>
      </c>
      <c r="AH382" s="16" t="str">
        <f t="shared" si="126"/>
        <v xml:space="preserve">,"EstimatedValue":0 </v>
      </c>
      <c r="AI382" s="16" t="str">
        <f t="shared" si="127"/>
        <v xml:space="preserve">,"IsMintCondition":false </v>
      </c>
      <c r="AJ382" s="16" t="str">
        <f t="shared" si="128"/>
        <v xml:space="preserve">,"Condition":"UNDEFINED" </v>
      </c>
      <c r="AK382" s="16" t="str">
        <f xml:space="preserve"> IF($D382+$E382&gt;0,  CONCATENATE($AD382,$AE382,$AF382,$AG382,$AH382,$AI382,$AJ382) &amp; "} ]}","}")</f>
        <v>}</v>
      </c>
      <c r="AL382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,"ScottNumber":"2218f" ,"AlternateId":"" ,"IssueYearStart":1986,"IssueYearEnd":0,"FirstDayOfIssue":" " ,"Perforation":"" ,"IsWatermarked":false ,"CatalogImageCode":"" ,"Color":"" ,"Denomination":"22" }</v>
      </c>
    </row>
    <row r="383" spans="1:38" x14ac:dyDescent="0.25">
      <c r="A383" s="34" t="s">
        <v>539</v>
      </c>
      <c r="B383" s="29" t="s">
        <v>157</v>
      </c>
      <c r="C383" s="19"/>
      <c r="D383" s="31"/>
      <c r="E383" s="32"/>
      <c r="F383" s="43"/>
      <c r="G383" s="38"/>
      <c r="H383" s="19" t="s">
        <v>1146</v>
      </c>
      <c r="I383" s="29">
        <v>1909</v>
      </c>
      <c r="J383" s="29">
        <v>1986</v>
      </c>
      <c r="K383" s="33"/>
      <c r="L383" s="34">
        <v>0.38</v>
      </c>
      <c r="M383" s="29">
        <v>0.2</v>
      </c>
      <c r="N383" s="28" t="str">
        <f t="shared" si="130"/>
        <v>,{"CollectableType":"HomeCollector.Models.StampBase, HomeCollector, Version=1.0.0.0, Culture=neutral, PublicKeyToken=null"</v>
      </c>
      <c r="O383" s="16" t="str">
        <f t="shared" si="109"/>
        <v xml:space="preserve">,"DisplayName":"Presidents" </v>
      </c>
      <c r="P383" s="16" t="str">
        <f t="shared" si="110"/>
        <v xml:space="preserve">,"Description":"" </v>
      </c>
      <c r="Q383" s="16" t="str">
        <f t="shared" si="111"/>
        <v xml:space="preserve">,"Country":"USA" </v>
      </c>
      <c r="R383" s="16" t="str">
        <f t="shared" si="112"/>
        <v xml:space="preserve">,"IsPostageStamp":true </v>
      </c>
      <c r="S383" s="16" t="str">
        <f t="shared" si="113"/>
        <v xml:space="preserve">,"ScottNumber":"2218g" </v>
      </c>
      <c r="T383" s="16" t="str">
        <f t="shared" si="114"/>
        <v xml:space="preserve">,"AlternateId":"" </v>
      </c>
      <c r="U383" s="16" t="str">
        <f t="shared" si="115"/>
        <v>,"IssueYearStart":1986</v>
      </c>
      <c r="V383" s="16" t="str">
        <f t="shared" si="116"/>
        <v>,"IssueYearEnd":0</v>
      </c>
      <c r="W383" s="16" t="str">
        <f t="shared" si="117"/>
        <v xml:space="preserve">,"FirstDayOfIssue":" " </v>
      </c>
      <c r="X383" s="16" t="str">
        <f t="shared" si="131"/>
        <v xml:space="preserve">,"Perforation":"" </v>
      </c>
      <c r="Y383" s="16" t="str">
        <f t="shared" si="118"/>
        <v xml:space="preserve">,"IsWatermarked":false </v>
      </c>
      <c r="Z383" s="16" t="str">
        <f t="shared" si="119"/>
        <v xml:space="preserve">,"CatalogImageCode":"" </v>
      </c>
      <c r="AA383" s="16" t="str">
        <f t="shared" si="120"/>
        <v xml:space="preserve">,"Color":"" </v>
      </c>
      <c r="AB383" s="16" t="str">
        <f t="shared" si="121"/>
        <v xml:space="preserve">,"Denomination":"22" </v>
      </c>
      <c r="AD383" s="16" t="str">
        <f t="shared" si="122"/>
        <v/>
      </c>
      <c r="AE383" s="16" t="str">
        <f t="shared" si="123"/>
        <v>{"CollectableType":"HomeCollector.Models.StampBase, HomeCollector, Version=1.0.0.0, Culture=neutral, PublicKeyToken=null"</v>
      </c>
      <c r="AF383" s="16" t="str">
        <f t="shared" si="124"/>
        <v xml:space="preserve">,"ItemDetails":"" </v>
      </c>
      <c r="AG383" s="16" t="str">
        <f t="shared" si="125"/>
        <v xml:space="preserve">,"IsFavorite":false </v>
      </c>
      <c r="AH383" s="16" t="str">
        <f t="shared" si="126"/>
        <v xml:space="preserve">,"EstimatedValue":0 </v>
      </c>
      <c r="AI383" s="16" t="str">
        <f t="shared" si="127"/>
        <v xml:space="preserve">,"IsMintCondition":false </v>
      </c>
      <c r="AJ383" s="16" t="str">
        <f t="shared" si="128"/>
        <v xml:space="preserve">,"Condition":"UNDEFINED" </v>
      </c>
      <c r="AK383" s="16" t="str">
        <f xml:space="preserve"> IF($D383+$E383&gt;0,  CONCATENATE($AD383,$AE383,$AF383,$AG383,$AH383,$AI383,$AJ383) &amp; "} ]}","}")</f>
        <v>}</v>
      </c>
      <c r="AL383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,"ScottNumber":"2218g" ,"AlternateId":"" ,"IssueYearStart":1986,"IssueYearEnd":0,"FirstDayOfIssue":" " ,"Perforation":"" ,"IsWatermarked":false ,"CatalogImageCode":"" ,"Color":"" ,"Denomination":"22" }</v>
      </c>
    </row>
    <row r="384" spans="1:38" x14ac:dyDescent="0.25">
      <c r="A384" s="34" t="s">
        <v>540</v>
      </c>
      <c r="B384" s="29" t="s">
        <v>157</v>
      </c>
      <c r="C384" s="19"/>
      <c r="D384" s="31"/>
      <c r="E384" s="32"/>
      <c r="F384" s="43"/>
      <c r="G384" s="38"/>
      <c r="H384" s="19" t="s">
        <v>1146</v>
      </c>
      <c r="I384" s="29">
        <v>1909</v>
      </c>
      <c r="J384" s="29">
        <v>1986</v>
      </c>
      <c r="K384" s="33"/>
      <c r="L384" s="34">
        <v>0.38</v>
      </c>
      <c r="M384" s="29">
        <v>0.2</v>
      </c>
      <c r="N384" s="28" t="str">
        <f t="shared" si="130"/>
        <v>,{"CollectableType":"HomeCollector.Models.StampBase, HomeCollector, Version=1.0.0.0, Culture=neutral, PublicKeyToken=null"</v>
      </c>
      <c r="O384" s="16" t="str">
        <f t="shared" si="109"/>
        <v xml:space="preserve">,"DisplayName":"Presidents" </v>
      </c>
      <c r="P384" s="16" t="str">
        <f t="shared" si="110"/>
        <v xml:space="preserve">,"Description":"" </v>
      </c>
      <c r="Q384" s="16" t="str">
        <f t="shared" si="111"/>
        <v xml:space="preserve">,"Country":"USA" </v>
      </c>
      <c r="R384" s="16" t="str">
        <f t="shared" si="112"/>
        <v xml:space="preserve">,"IsPostageStamp":true </v>
      </c>
      <c r="S384" s="16" t="str">
        <f t="shared" si="113"/>
        <v xml:space="preserve">,"ScottNumber":"2218h" </v>
      </c>
      <c r="T384" s="16" t="str">
        <f t="shared" si="114"/>
        <v xml:space="preserve">,"AlternateId":"" </v>
      </c>
      <c r="U384" s="16" t="str">
        <f t="shared" si="115"/>
        <v>,"IssueYearStart":1986</v>
      </c>
      <c r="V384" s="16" t="str">
        <f t="shared" si="116"/>
        <v>,"IssueYearEnd":0</v>
      </c>
      <c r="W384" s="16" t="str">
        <f t="shared" si="117"/>
        <v xml:space="preserve">,"FirstDayOfIssue":" " </v>
      </c>
      <c r="X384" s="16" t="str">
        <f t="shared" si="131"/>
        <v xml:space="preserve">,"Perforation":"" </v>
      </c>
      <c r="Y384" s="16" t="str">
        <f t="shared" si="118"/>
        <v xml:space="preserve">,"IsWatermarked":false </v>
      </c>
      <c r="Z384" s="16" t="str">
        <f t="shared" si="119"/>
        <v xml:space="preserve">,"CatalogImageCode":"" </v>
      </c>
      <c r="AA384" s="16" t="str">
        <f t="shared" si="120"/>
        <v xml:space="preserve">,"Color":"" </v>
      </c>
      <c r="AB384" s="16" t="str">
        <f t="shared" si="121"/>
        <v xml:space="preserve">,"Denomination":"22" </v>
      </c>
      <c r="AD384" s="16" t="str">
        <f t="shared" si="122"/>
        <v/>
      </c>
      <c r="AE384" s="16" t="str">
        <f t="shared" si="123"/>
        <v>{"CollectableType":"HomeCollector.Models.StampBase, HomeCollector, Version=1.0.0.0, Culture=neutral, PublicKeyToken=null"</v>
      </c>
      <c r="AF384" s="16" t="str">
        <f t="shared" si="124"/>
        <v xml:space="preserve">,"ItemDetails":"" </v>
      </c>
      <c r="AG384" s="16" t="str">
        <f t="shared" si="125"/>
        <v xml:space="preserve">,"IsFavorite":false </v>
      </c>
      <c r="AH384" s="16" t="str">
        <f t="shared" si="126"/>
        <v xml:space="preserve">,"EstimatedValue":0 </v>
      </c>
      <c r="AI384" s="16" t="str">
        <f t="shared" si="127"/>
        <v xml:space="preserve">,"IsMintCondition":false </v>
      </c>
      <c r="AJ384" s="16" t="str">
        <f t="shared" si="128"/>
        <v xml:space="preserve">,"Condition":"UNDEFINED" </v>
      </c>
      <c r="AK384" s="16" t="str">
        <f xml:space="preserve"> IF($D384+$E384&gt;0,  CONCATENATE($AD384,$AE384,$AF384,$AG384,$AH384,$AI384,$AJ384) &amp; "} ]}","}")</f>
        <v>}</v>
      </c>
      <c r="AL384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,"ScottNumber":"2218h" ,"AlternateId":"" ,"IssueYearStart":1986,"IssueYearEnd":0,"FirstDayOfIssue":" " ,"Perforation":"" ,"IsWatermarked":false ,"CatalogImageCode":"" ,"Color":"" ,"Denomination":"22" }</v>
      </c>
    </row>
    <row r="385" spans="1:38" x14ac:dyDescent="0.25">
      <c r="A385" s="34" t="s">
        <v>541</v>
      </c>
      <c r="B385" s="29" t="s">
        <v>157</v>
      </c>
      <c r="C385" s="19"/>
      <c r="D385" s="28"/>
      <c r="E385" s="30"/>
      <c r="F385" s="43"/>
      <c r="G385" s="38"/>
      <c r="H385" s="19" t="s">
        <v>1146</v>
      </c>
      <c r="I385" s="29">
        <v>1909</v>
      </c>
      <c r="J385" s="29">
        <v>1986</v>
      </c>
      <c r="K385" s="33"/>
      <c r="L385" s="34">
        <v>0.38</v>
      </c>
      <c r="M385" s="29">
        <v>0.2</v>
      </c>
      <c r="N385" s="28" t="str">
        <f t="shared" si="130"/>
        <v>,{"CollectableType":"HomeCollector.Models.StampBase, HomeCollector, Version=1.0.0.0, Culture=neutral, PublicKeyToken=null"</v>
      </c>
      <c r="O385" s="16" t="str">
        <f t="shared" si="109"/>
        <v xml:space="preserve">,"DisplayName":"Presidents" </v>
      </c>
      <c r="P385" s="16" t="str">
        <f t="shared" si="110"/>
        <v xml:space="preserve">,"Description":"" </v>
      </c>
      <c r="Q385" s="16" t="str">
        <f t="shared" si="111"/>
        <v xml:space="preserve">,"Country":"USA" </v>
      </c>
      <c r="R385" s="16" t="str">
        <f t="shared" si="112"/>
        <v xml:space="preserve">,"IsPostageStamp":true </v>
      </c>
      <c r="S385" s="16" t="str">
        <f t="shared" si="113"/>
        <v xml:space="preserve">,"ScottNumber":"2218i" </v>
      </c>
      <c r="T385" s="16" t="str">
        <f t="shared" si="114"/>
        <v xml:space="preserve">,"AlternateId":"" </v>
      </c>
      <c r="U385" s="16" t="str">
        <f t="shared" si="115"/>
        <v>,"IssueYearStart":1986</v>
      </c>
      <c r="V385" s="16" t="str">
        <f t="shared" si="116"/>
        <v>,"IssueYearEnd":0</v>
      </c>
      <c r="W385" s="16" t="str">
        <f t="shared" si="117"/>
        <v xml:space="preserve">,"FirstDayOfIssue":" " </v>
      </c>
      <c r="X385" s="16" t="str">
        <f t="shared" si="131"/>
        <v xml:space="preserve">,"Perforation":"" </v>
      </c>
      <c r="Y385" s="16" t="str">
        <f t="shared" si="118"/>
        <v xml:space="preserve">,"IsWatermarked":false </v>
      </c>
      <c r="Z385" s="16" t="str">
        <f t="shared" si="119"/>
        <v xml:space="preserve">,"CatalogImageCode":"" </v>
      </c>
      <c r="AA385" s="16" t="str">
        <f t="shared" si="120"/>
        <v xml:space="preserve">,"Color":"" </v>
      </c>
      <c r="AB385" s="16" t="str">
        <f t="shared" si="121"/>
        <v xml:space="preserve">,"Denomination":"22" </v>
      </c>
      <c r="AD385" s="16" t="str">
        <f t="shared" si="122"/>
        <v/>
      </c>
      <c r="AE385" s="16" t="str">
        <f t="shared" si="123"/>
        <v>{"CollectableType":"HomeCollector.Models.StampBase, HomeCollector, Version=1.0.0.0, Culture=neutral, PublicKeyToken=null"</v>
      </c>
      <c r="AF385" s="16" t="str">
        <f t="shared" si="124"/>
        <v xml:space="preserve">,"ItemDetails":"" </v>
      </c>
      <c r="AG385" s="16" t="str">
        <f t="shared" si="125"/>
        <v xml:space="preserve">,"IsFavorite":false </v>
      </c>
      <c r="AH385" s="16" t="str">
        <f t="shared" si="126"/>
        <v xml:space="preserve">,"EstimatedValue":0 </v>
      </c>
      <c r="AI385" s="16" t="str">
        <f t="shared" si="127"/>
        <v xml:space="preserve">,"IsMintCondition":false </v>
      </c>
      <c r="AJ385" s="16" t="str">
        <f t="shared" si="128"/>
        <v xml:space="preserve">,"Condition":"UNDEFINED" </v>
      </c>
      <c r="AK385" s="16" t="str">
        <f xml:space="preserve"> IF($D385+$E385&gt;0,  CONCATENATE($AD385,$AE385,$AF385,$AG385,$AH385,$AI385,$AJ385) &amp; "} ]}","}")</f>
        <v>}</v>
      </c>
      <c r="AL385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,"ScottNumber":"2218i" ,"AlternateId":"" ,"IssueYearStart":1986,"IssueYearEnd":0,"FirstDayOfIssue":" " ,"Perforation":"" ,"IsWatermarked":false ,"CatalogImageCode":"" ,"Color":"" ,"Denomination":"22" }</v>
      </c>
    </row>
    <row r="386" spans="1:38" x14ac:dyDescent="0.25">
      <c r="A386" s="34" t="s">
        <v>542</v>
      </c>
      <c r="B386" s="29" t="s">
        <v>157</v>
      </c>
      <c r="C386" s="19"/>
      <c r="D386" s="28">
        <v>1</v>
      </c>
      <c r="E386" s="30"/>
      <c r="F386" s="43"/>
      <c r="G386" s="38" t="s">
        <v>1145</v>
      </c>
      <c r="H386" s="19" t="s">
        <v>1146</v>
      </c>
      <c r="I386" s="29">
        <v>1909</v>
      </c>
      <c r="J386" s="29">
        <v>1986</v>
      </c>
      <c r="K386" s="33"/>
      <c r="L386" s="34">
        <v>3.5</v>
      </c>
      <c r="M386" s="29"/>
      <c r="N386" s="28" t="str">
        <f t="shared" si="130"/>
        <v>,{"CollectableType":"HomeCollector.Models.StampBase, HomeCollector, Version=1.0.0.0, Culture=neutral, PublicKeyToken=null"</v>
      </c>
      <c r="O386" s="16" t="str">
        <f t="shared" si="109"/>
        <v xml:space="preserve">,"DisplayName":"Presidents" </v>
      </c>
      <c r="P386" s="16" t="str">
        <f t="shared" si="110"/>
        <v xml:space="preserve">,"Description":"sheet 9" </v>
      </c>
      <c r="Q386" s="16" t="str">
        <f t="shared" si="111"/>
        <v xml:space="preserve">,"Country":"USA" </v>
      </c>
      <c r="R386" s="16" t="str">
        <f t="shared" si="112"/>
        <v xml:space="preserve">,"IsPostageStamp":true </v>
      </c>
      <c r="S386" s="16" t="str">
        <f t="shared" si="113"/>
        <v xml:space="preserve">,"ScottNumber":"2219" </v>
      </c>
      <c r="T386" s="16" t="str">
        <f t="shared" si="114"/>
        <v xml:space="preserve">,"AlternateId":"" </v>
      </c>
      <c r="U386" s="16" t="str">
        <f t="shared" si="115"/>
        <v>,"IssueYearStart":1986</v>
      </c>
      <c r="V386" s="16" t="str">
        <f t="shared" si="116"/>
        <v>,"IssueYearEnd":0</v>
      </c>
      <c r="W386" s="16" t="str">
        <f t="shared" si="117"/>
        <v xml:space="preserve">,"FirstDayOfIssue":" " </v>
      </c>
      <c r="X386" s="16" t="str">
        <f t="shared" si="131"/>
        <v xml:space="preserve">,"Perforation":"" </v>
      </c>
      <c r="Y386" s="16" t="str">
        <f t="shared" si="118"/>
        <v xml:space="preserve">,"IsWatermarked":false </v>
      </c>
      <c r="Z386" s="16" t="str">
        <f t="shared" si="119"/>
        <v xml:space="preserve">,"CatalogImageCode":"" </v>
      </c>
      <c r="AA386" s="16" t="str">
        <f t="shared" si="120"/>
        <v xml:space="preserve">,"Color":"" </v>
      </c>
      <c r="AB386" s="16" t="str">
        <f t="shared" si="121"/>
        <v xml:space="preserve">,"Denomination":"22" </v>
      </c>
      <c r="AD386" s="16" t="str">
        <f t="shared" si="122"/>
        <v>,"ItemInstances":[</v>
      </c>
      <c r="AE386" s="16" t="str">
        <f t="shared" si="123"/>
        <v>{"CollectableType":"HomeCollector.Models.StampBase, HomeCollector, Version=1.0.0.0, Culture=neutral, PublicKeyToken=null"</v>
      </c>
      <c r="AF386" s="16" t="str">
        <f t="shared" si="124"/>
        <v xml:space="preserve">,"ItemDetails":"sheet 9" </v>
      </c>
      <c r="AG386" s="16" t="str">
        <f t="shared" si="125"/>
        <v xml:space="preserve">,"IsFavorite":false </v>
      </c>
      <c r="AH386" s="16" t="str">
        <f t="shared" si="126"/>
        <v xml:space="preserve">,"EstimatedValue":0 </v>
      </c>
      <c r="AI386" s="16" t="str">
        <f t="shared" si="127"/>
        <v xml:space="preserve">,"IsMintCondition":true </v>
      </c>
      <c r="AJ386" s="16" t="str">
        <f t="shared" si="128"/>
        <v xml:space="preserve">,"Condition":"UNDEFINED" </v>
      </c>
      <c r="AK386" s="16" t="str">
        <f xml:space="preserve"> IF($D386+$E386&gt;0,  CONCATENATE($AD386,$AE386,$AF386,$AG386,$AH386,$AI386,$AJ386) &amp; "} ]}","}")</f>
        <v>,"ItemInstances":[{"CollectableType":"HomeCollector.Models.StampBase, HomeCollector, Version=1.0.0.0, Culture=neutral, PublicKeyToken=null","ItemDetails":"sheet 9" ,"IsFavorite":false ,"EstimatedValue":0 ,"IsMintCondition":true ,"Condition":"UNDEFINED" } ]}</v>
      </c>
      <c r="AL386" s="16" t="str">
        <f t="shared" si="129"/>
        <v>,{"CollectableType":"HomeCollector.Models.StampBase, HomeCollector, Version=1.0.0.0, Culture=neutral, PublicKeyToken=null","DisplayName":"Presidents" ,"Description":"sheet 9" ,"Country":"USA" ,"IsPostageStamp":true ,"ScottNumber":"2219"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PublicKeyToken=null","ItemDetails":"sheet 9" ,"IsFavorite":false ,"EstimatedValue":0 ,"IsMintCondition":true ,"Condition":"UNDEFINED" } ]}</v>
      </c>
    </row>
    <row r="387" spans="1:38" x14ac:dyDescent="0.25">
      <c r="A387" s="34" t="s">
        <v>543</v>
      </c>
      <c r="B387" s="29" t="s">
        <v>157</v>
      </c>
      <c r="C387" s="19"/>
      <c r="D387" s="31"/>
      <c r="E387" s="32">
        <v>1</v>
      </c>
      <c r="F387" s="43"/>
      <c r="G387" s="38"/>
      <c r="H387" s="19" t="s">
        <v>1146</v>
      </c>
      <c r="I387" s="29">
        <v>1909</v>
      </c>
      <c r="J387" s="29">
        <v>1986</v>
      </c>
      <c r="K387" s="33"/>
      <c r="L387" s="34">
        <v>0.38</v>
      </c>
      <c r="M387" s="29">
        <v>0.2</v>
      </c>
      <c r="N387" s="28" t="str">
        <f t="shared" si="130"/>
        <v>,{"CollectableType":"HomeCollector.Models.StampBase, HomeCollector, Version=1.0.0.0, Culture=neutral, PublicKeyToken=null"</v>
      </c>
      <c r="O387" s="16" t="str">
        <f t="shared" si="109"/>
        <v xml:space="preserve">,"DisplayName":"Presidents" </v>
      </c>
      <c r="P387" s="16" t="str">
        <f t="shared" si="110"/>
        <v xml:space="preserve">,"Description":"" </v>
      </c>
      <c r="Q387" s="16" t="str">
        <f t="shared" si="111"/>
        <v xml:space="preserve">,"Country":"USA" </v>
      </c>
      <c r="R387" s="16" t="str">
        <f t="shared" si="112"/>
        <v xml:space="preserve">,"IsPostageStamp":true </v>
      </c>
      <c r="S387" s="16" t="str">
        <f t="shared" si="113"/>
        <v xml:space="preserve">,"ScottNumber":"2219a" </v>
      </c>
      <c r="T387" s="16" t="str">
        <f t="shared" si="114"/>
        <v xml:space="preserve">,"AlternateId":"" </v>
      </c>
      <c r="U387" s="16" t="str">
        <f t="shared" si="115"/>
        <v>,"IssueYearStart":1986</v>
      </c>
      <c r="V387" s="16" t="str">
        <f t="shared" si="116"/>
        <v>,"IssueYearEnd":0</v>
      </c>
      <c r="W387" s="16" t="str">
        <f t="shared" si="117"/>
        <v xml:space="preserve">,"FirstDayOfIssue":" " </v>
      </c>
      <c r="X387" s="16" t="str">
        <f t="shared" si="131"/>
        <v xml:space="preserve">,"Perforation":"" </v>
      </c>
      <c r="Y387" s="16" t="str">
        <f t="shared" si="118"/>
        <v xml:space="preserve">,"IsWatermarked":false </v>
      </c>
      <c r="Z387" s="16" t="str">
        <f t="shared" si="119"/>
        <v xml:space="preserve">,"CatalogImageCode":"" </v>
      </c>
      <c r="AA387" s="16" t="str">
        <f t="shared" si="120"/>
        <v xml:space="preserve">,"Color":"" </v>
      </c>
      <c r="AB387" s="16" t="str">
        <f t="shared" si="121"/>
        <v xml:space="preserve">,"Denomination":"22" </v>
      </c>
      <c r="AD387" s="16" t="str">
        <f t="shared" si="122"/>
        <v>,"ItemInstances":[</v>
      </c>
      <c r="AE387" s="16" t="str">
        <f t="shared" si="123"/>
        <v>{"CollectableType":"HomeCollector.Models.StampBase, HomeCollector, Version=1.0.0.0, Culture=neutral, PublicKeyToken=null"</v>
      </c>
      <c r="AF387" s="16" t="str">
        <f t="shared" si="124"/>
        <v xml:space="preserve">,"ItemDetails":"" </v>
      </c>
      <c r="AG387" s="16" t="str">
        <f t="shared" si="125"/>
        <v xml:space="preserve">,"IsFavorite":false </v>
      </c>
      <c r="AH387" s="16" t="str">
        <f t="shared" si="126"/>
        <v xml:space="preserve">,"EstimatedValue":0 </v>
      </c>
      <c r="AI387" s="16" t="str">
        <f t="shared" si="127"/>
        <v xml:space="preserve">,"IsMintCondition":false </v>
      </c>
      <c r="AJ387" s="16" t="str">
        <f t="shared" si="128"/>
        <v xml:space="preserve">,"Condition":"UNDEFINED" </v>
      </c>
      <c r="AK387" s="16" t="str">
        <f xml:space="preserve"> IF($D387+$E387&gt;0,  CONCATENATE($AD387,$AE387,$AF387,$AG387,$AH387,$AI387,$AJ387)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87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,"ScottNumber":"2219a"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88" spans="1:38" x14ac:dyDescent="0.25">
      <c r="A388" s="34" t="s">
        <v>544</v>
      </c>
      <c r="B388" s="29" t="s">
        <v>157</v>
      </c>
      <c r="C388" s="30"/>
      <c r="D388" s="31"/>
      <c r="E388" s="32"/>
      <c r="F388" s="43"/>
      <c r="G388" s="30"/>
      <c r="H388" s="19" t="s">
        <v>1146</v>
      </c>
      <c r="I388" s="29">
        <v>1909</v>
      </c>
      <c r="J388" s="29">
        <v>1986</v>
      </c>
      <c r="K388" s="33"/>
      <c r="L388" s="34">
        <v>0.38</v>
      </c>
      <c r="M388" s="29">
        <v>0.2</v>
      </c>
      <c r="N388" s="28" t="str">
        <f t="shared" si="130"/>
        <v>,{"CollectableType":"HomeCollector.Models.StampBase, HomeCollector, Version=1.0.0.0, Culture=neutral, PublicKeyToken=null"</v>
      </c>
      <c r="O388" s="16" t="str">
        <f t="shared" si="109"/>
        <v xml:space="preserve">,"DisplayName":"Presidents" </v>
      </c>
      <c r="P388" s="16" t="str">
        <f t="shared" si="110"/>
        <v xml:space="preserve">,"Description":"" </v>
      </c>
      <c r="Q388" s="16" t="str">
        <f t="shared" si="111"/>
        <v xml:space="preserve">,"Country":"USA" </v>
      </c>
      <c r="R388" s="16" t="str">
        <f t="shared" si="112"/>
        <v xml:space="preserve">,"IsPostageStamp":true </v>
      </c>
      <c r="S388" s="16" t="str">
        <f t="shared" si="113"/>
        <v xml:space="preserve">,"ScottNumber":"2219b" </v>
      </c>
      <c r="T388" s="16" t="str">
        <f t="shared" si="114"/>
        <v xml:space="preserve">,"AlternateId":"" </v>
      </c>
      <c r="U388" s="16" t="str">
        <f t="shared" si="115"/>
        <v>,"IssueYearStart":1986</v>
      </c>
      <c r="V388" s="16" t="str">
        <f t="shared" si="116"/>
        <v>,"IssueYearEnd":0</v>
      </c>
      <c r="W388" s="16" t="str">
        <f t="shared" si="117"/>
        <v xml:space="preserve">,"FirstDayOfIssue":" " </v>
      </c>
      <c r="X388" s="16" t="str">
        <f t="shared" si="131"/>
        <v xml:space="preserve">,"Perforation":"" </v>
      </c>
      <c r="Y388" s="16" t="str">
        <f t="shared" si="118"/>
        <v xml:space="preserve">,"IsWatermarked":false </v>
      </c>
      <c r="Z388" s="16" t="str">
        <f t="shared" si="119"/>
        <v xml:space="preserve">,"CatalogImageCode":"" </v>
      </c>
      <c r="AA388" s="16" t="str">
        <f t="shared" si="120"/>
        <v xml:space="preserve">,"Color":"" </v>
      </c>
      <c r="AB388" s="16" t="str">
        <f t="shared" si="121"/>
        <v xml:space="preserve">,"Denomination":"22" </v>
      </c>
      <c r="AD388" s="16" t="str">
        <f t="shared" si="122"/>
        <v/>
      </c>
      <c r="AE388" s="16" t="str">
        <f t="shared" si="123"/>
        <v>{"CollectableType":"HomeCollector.Models.StampBase, HomeCollector, Version=1.0.0.0, Culture=neutral, PublicKeyToken=null"</v>
      </c>
      <c r="AF388" s="16" t="str">
        <f t="shared" si="124"/>
        <v xml:space="preserve">,"ItemDetails":"" </v>
      </c>
      <c r="AG388" s="16" t="str">
        <f t="shared" si="125"/>
        <v xml:space="preserve">,"IsFavorite":false </v>
      </c>
      <c r="AH388" s="16" t="str">
        <f t="shared" si="126"/>
        <v xml:space="preserve">,"EstimatedValue":0 </v>
      </c>
      <c r="AI388" s="16" t="str">
        <f t="shared" si="127"/>
        <v xml:space="preserve">,"IsMintCondition":false </v>
      </c>
      <c r="AJ388" s="16" t="str">
        <f t="shared" si="128"/>
        <v xml:space="preserve">,"Condition":"UNDEFINED" </v>
      </c>
      <c r="AK388" s="16" t="str">
        <f xml:space="preserve"> IF($D388+$E388&gt;0,  CONCATENATE($AD388,$AE388,$AF388,$AG388,$AH388,$AI388,$AJ388) &amp; "} ]}","}")</f>
        <v>}</v>
      </c>
      <c r="AL388" s="16" t="str">
        <f t="shared" si="129"/>
        <v>,{"CollectableType":"HomeCollector.Models.StampBase, HomeCollector, Version=1.0.0.0, Culture=neutral, PublicKeyToken=null","DisplayName":"Presidents" ,"Description":"" ,"Country":"USA" ,"IsPostageStamp":true ,"ScottNumber":"2219b" ,"AlternateId":"" ,"IssueYearStart":1986,"IssueYearEnd":0,"FirstDayOfIssue":" " ,"Perforation":"" ,"IsWatermarked":false ,"CatalogImageCode":"" ,"Color":"" ,"Denomination":"22" }</v>
      </c>
    </row>
    <row r="389" spans="1:38" x14ac:dyDescent="0.25">
      <c r="A389" s="34" t="s">
        <v>545</v>
      </c>
      <c r="B389" s="29" t="s">
        <v>157</v>
      </c>
      <c r="C389" s="30"/>
      <c r="D389" s="31"/>
      <c r="E389" s="32"/>
      <c r="F389" s="42"/>
      <c r="G389" s="30"/>
      <c r="H389" s="19" t="s">
        <v>1146</v>
      </c>
      <c r="I389" s="29">
        <v>1909</v>
      </c>
      <c r="J389" s="29">
        <v>1986</v>
      </c>
      <c r="K389" s="33"/>
      <c r="L389" s="34">
        <v>0.38</v>
      </c>
      <c r="M389" s="29">
        <v>0.2</v>
      </c>
      <c r="N389" s="28" t="str">
        <f t="shared" si="130"/>
        <v>,{"CollectableType":"HomeCollector.Models.StampBase, HomeCollector, Version=1.0.0.0, Culture=neutral, PublicKeyToken=null"</v>
      </c>
      <c r="O389" s="16" t="str">
        <f t="shared" ref="O389:O452" si="132">",""DisplayName"":""" &amp; $H389 &amp; """ "</f>
        <v xml:space="preserve">,"DisplayName":"Presidents" </v>
      </c>
      <c r="P389" s="16" t="str">
        <f t="shared" ref="P389:P452" si="133">",""Description"":""" &amp; IF(ISBLANK($G389),"",$G389) &amp; """ "</f>
        <v xml:space="preserve">,"Description":"" </v>
      </c>
      <c r="Q389" s="16" t="str">
        <f t="shared" ref="Q389:Q452" si="134">",""Country"":""" &amp; $B$1 &amp; """ "</f>
        <v xml:space="preserve">,"Country":"USA" </v>
      </c>
      <c r="R389" s="16" t="str">
        <f t="shared" ref="R389:R452" si="135">",""IsPostageStamp"":" &amp; "true" &amp; " "</f>
        <v xml:space="preserve">,"IsPostageStamp":true </v>
      </c>
      <c r="S389" s="16" t="str">
        <f t="shared" ref="S389:S452" si="136">",""ScottNumber"":""" &amp; $A389 &amp; """ "</f>
        <v xml:space="preserve">,"ScottNumber":"2219c" </v>
      </c>
      <c r="T389" s="16" t="str">
        <f t="shared" ref="T389:T452" si="137">",""AlternateId"":""" &amp; "" &amp; """ "</f>
        <v xml:space="preserve">,"AlternateId":"" </v>
      </c>
      <c r="U389" s="16" t="str">
        <f t="shared" ref="U389:U452" si="138">",""IssueYearStart"":" &amp; TEXT(IF(ISNUMBER($J389)=0,0,$J389),"0")</f>
        <v>,"IssueYearStart":1986</v>
      </c>
      <c r="V389" s="16" t="str">
        <f t="shared" ref="V389:V452" si="139">",""IssueYearEnd"":" &amp; TEXT(IF(ISNUMBER($K389)=0,0,$K389),"0")</f>
        <v>,"IssueYearEnd":0</v>
      </c>
      <c r="W389" s="16" t="str">
        <f t="shared" ref="W389:W452" si="140">",""FirstDayOfIssue"":""" &amp; " " &amp; """ "</f>
        <v xml:space="preserve">,"FirstDayOfIssue":" " </v>
      </c>
      <c r="X389" s="16" t="str">
        <f t="shared" si="131"/>
        <v xml:space="preserve">,"Perforation":"" </v>
      </c>
      <c r="Y389" s="16" t="str">
        <f t="shared" ref="Y389:Y452" si="141">",""IsWatermarked"":" &amp; IF(ISNUMBER(FIND("mk",$G406)) =1,"true","false") &amp; " "</f>
        <v xml:space="preserve">,"IsWatermarked":false </v>
      </c>
      <c r="Z389" s="16" t="str">
        <f t="shared" ref="Z389:Z452" si="142">",""CatalogImageCode"":""" &amp; "" &amp; """ "</f>
        <v xml:space="preserve">,"CatalogImageCode":"" </v>
      </c>
      <c r="AA389" s="16" t="str">
        <f t="shared" ref="AA389:AA452" si="143">",""Color"":""" &amp; IF(ISBLANK($C389)=1,"",$C389) &amp; """ "</f>
        <v xml:space="preserve">,"Color":"" </v>
      </c>
      <c r="AB389" s="16" t="str">
        <f t="shared" ref="AB389:AB452" si="144">",""Denomination"":""" &amp; IF(ISNUMBER($B389),TEXT($B389,"0"),$B389) &amp; """ "</f>
        <v xml:space="preserve">,"Denomination":"22" </v>
      </c>
      <c r="AD389" s="16" t="str">
        <f t="shared" ref="AD389:AD452" si="145" xml:space="preserve"> IF($D389 + $E389 &gt; 0,",""ItemInstances"":[","")</f>
        <v/>
      </c>
      <c r="AE389" s="16" t="str">
        <f t="shared" ref="AE389:AE452" si="146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389" s="16" t="str">
        <f t="shared" ref="AF389:AF452" si="147">",""ItemDetails"":""" &amp; IF(ISBLANK($G389)=1,"",$G389) &amp; """ "</f>
        <v xml:space="preserve">,"ItemDetails":"" </v>
      </c>
      <c r="AG389" s="16" t="str">
        <f t="shared" ref="AG389:AG452" si="148">",""IsFavorite"":" &amp; "false" &amp; " "</f>
        <v xml:space="preserve">,"IsFavorite":false </v>
      </c>
      <c r="AH389" s="16" t="str">
        <f t="shared" ref="AH389:AH452" si="149">",""EstimatedValue"":" &amp; "0" &amp; " "</f>
        <v xml:space="preserve">,"EstimatedValue":0 </v>
      </c>
      <c r="AI389" s="16" t="str">
        <f t="shared" ref="AI389:AI452" si="150">",""IsMintCondition"":" &amp; IF($D389&gt;0,"true","false") &amp; " "</f>
        <v xml:space="preserve">,"IsMintCondition":false </v>
      </c>
      <c r="AJ389" s="16" t="str">
        <f t="shared" ref="AJ389:AJ452" si="151">",""Condition"":" &amp; """UNDEFINED""" &amp; " "</f>
        <v xml:space="preserve">,"Condition":"UNDEFINED" </v>
      </c>
      <c r="AK389" s="16" t="str">
        <f xml:space="preserve"> IF($D389+$E389&gt;0,  CONCATENATE($AD389,$AE389,$AF389,$AG389,$AH389,$AI389,$AJ389) &amp; "} ]}","}")</f>
        <v>}</v>
      </c>
      <c r="AL389" s="16" t="str">
        <f t="shared" ref="AL389:AL452" si="152">CONCATENATE( $N389, $O389, $P389,$Q389,$R389,$S389,$T389,$U389,$V389,$W389,$X389, $Y389,$Z389,$AA389, $AB389) &amp; $AK389</f>
        <v>,{"CollectableType":"HomeCollector.Models.StampBase, HomeCollector, Version=1.0.0.0, Culture=neutral, PublicKeyToken=null","DisplayName":"Presidents" ,"Description":"" ,"Country":"USA" ,"IsPostageStamp":true ,"ScottNumber":"2219c" ,"AlternateId":"" ,"IssueYearStart":1986,"IssueYearEnd":0,"FirstDayOfIssue":" " ,"Perforation":"" ,"IsWatermarked":false ,"CatalogImageCode":"" ,"Color":"" ,"Denomination":"22" }</v>
      </c>
    </row>
    <row r="390" spans="1:38" x14ac:dyDescent="0.25">
      <c r="A390" s="34" t="s">
        <v>546</v>
      </c>
      <c r="B390" s="29" t="s">
        <v>157</v>
      </c>
      <c r="C390" s="30"/>
      <c r="D390" s="31"/>
      <c r="E390" s="32">
        <v>1</v>
      </c>
      <c r="F390" s="43"/>
      <c r="G390" s="38"/>
      <c r="H390" s="19" t="s">
        <v>1146</v>
      </c>
      <c r="I390" s="29">
        <v>1909</v>
      </c>
      <c r="J390" s="29">
        <v>1986</v>
      </c>
      <c r="K390" s="33"/>
      <c r="L390" s="34">
        <v>0.38</v>
      </c>
      <c r="M390" s="29">
        <v>0.2</v>
      </c>
      <c r="N390" s="28" t="str">
        <f t="shared" ref="N390:N453" si="153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390" s="16" t="str">
        <f t="shared" si="132"/>
        <v xml:space="preserve">,"DisplayName":"Presidents" </v>
      </c>
      <c r="P390" s="16" t="str">
        <f t="shared" si="133"/>
        <v xml:space="preserve">,"Description":"" </v>
      </c>
      <c r="Q390" s="16" t="str">
        <f t="shared" si="134"/>
        <v xml:space="preserve">,"Country":"USA" </v>
      </c>
      <c r="R390" s="16" t="str">
        <f t="shared" si="135"/>
        <v xml:space="preserve">,"IsPostageStamp":true </v>
      </c>
      <c r="S390" s="16" t="str">
        <f t="shared" si="136"/>
        <v xml:space="preserve">,"ScottNumber":"2219d" </v>
      </c>
      <c r="T390" s="16" t="str">
        <f t="shared" si="137"/>
        <v xml:space="preserve">,"AlternateId":"" </v>
      </c>
      <c r="U390" s="16" t="str">
        <f t="shared" si="138"/>
        <v>,"IssueYearStart":1986</v>
      </c>
      <c r="V390" s="16" t="str">
        <f t="shared" si="139"/>
        <v>,"IssueYearEnd":0</v>
      </c>
      <c r="W390" s="16" t="str">
        <f t="shared" si="140"/>
        <v xml:space="preserve">,"FirstDayOfIssue":" " </v>
      </c>
      <c r="X390" s="16" t="str">
        <f t="shared" si="131"/>
        <v xml:space="preserve">,"Perforation":"" </v>
      </c>
      <c r="Y390" s="16" t="str">
        <f t="shared" si="141"/>
        <v xml:space="preserve">,"IsWatermarked":false </v>
      </c>
      <c r="Z390" s="16" t="str">
        <f t="shared" si="142"/>
        <v xml:space="preserve">,"CatalogImageCode":"" </v>
      </c>
      <c r="AA390" s="16" t="str">
        <f t="shared" si="143"/>
        <v xml:space="preserve">,"Color":"" </v>
      </c>
      <c r="AB390" s="16" t="str">
        <f t="shared" si="144"/>
        <v xml:space="preserve">,"Denomination":"22" </v>
      </c>
      <c r="AD390" s="16" t="str">
        <f t="shared" si="145"/>
        <v>,"ItemInstances":[</v>
      </c>
      <c r="AE390" s="16" t="str">
        <f t="shared" si="146"/>
        <v>{"CollectableType":"HomeCollector.Models.StampBase, HomeCollector, Version=1.0.0.0, Culture=neutral, PublicKeyToken=null"</v>
      </c>
      <c r="AF390" s="16" t="str">
        <f t="shared" si="147"/>
        <v xml:space="preserve">,"ItemDetails":"" </v>
      </c>
      <c r="AG390" s="16" t="str">
        <f t="shared" si="148"/>
        <v xml:space="preserve">,"IsFavorite":false </v>
      </c>
      <c r="AH390" s="16" t="str">
        <f t="shared" si="149"/>
        <v xml:space="preserve">,"EstimatedValue":0 </v>
      </c>
      <c r="AI390" s="16" t="str">
        <f t="shared" si="150"/>
        <v xml:space="preserve">,"IsMintCondition":false </v>
      </c>
      <c r="AJ390" s="16" t="str">
        <f t="shared" si="151"/>
        <v xml:space="preserve">,"Condition":"UNDEFINED" </v>
      </c>
      <c r="AK390" s="16" t="str">
        <f xml:space="preserve"> IF($D390+$E390&gt;0,  CONCATENATE($AD390,$AE390,$AF390,$AG390,$AH390,$AI390,$AJ390)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0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,"ScottNumber":"2219d"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1" spans="1:38" x14ac:dyDescent="0.25">
      <c r="A391" s="34" t="s">
        <v>547</v>
      </c>
      <c r="B391" s="29" t="s">
        <v>157</v>
      </c>
      <c r="C391" s="30"/>
      <c r="D391" s="31"/>
      <c r="E391" s="32">
        <v>1</v>
      </c>
      <c r="F391" s="43"/>
      <c r="G391" s="30"/>
      <c r="H391" s="19" t="s">
        <v>1146</v>
      </c>
      <c r="I391" s="29">
        <v>1909</v>
      </c>
      <c r="J391" s="29">
        <v>1986</v>
      </c>
      <c r="K391" s="33"/>
      <c r="L391" s="34">
        <v>0.38</v>
      </c>
      <c r="M391" s="29">
        <v>0.2</v>
      </c>
      <c r="N391" s="28" t="str">
        <f t="shared" si="153"/>
        <v>,{"CollectableType":"HomeCollector.Models.StampBase, HomeCollector, Version=1.0.0.0, Culture=neutral, PublicKeyToken=null"</v>
      </c>
      <c r="O391" s="16" t="str">
        <f t="shared" si="132"/>
        <v xml:space="preserve">,"DisplayName":"Presidents" </v>
      </c>
      <c r="P391" s="16" t="str">
        <f t="shared" si="133"/>
        <v xml:space="preserve">,"Description":"" </v>
      </c>
      <c r="Q391" s="16" t="str">
        <f t="shared" si="134"/>
        <v xml:space="preserve">,"Country":"USA" </v>
      </c>
      <c r="R391" s="16" t="str">
        <f t="shared" si="135"/>
        <v xml:space="preserve">,"IsPostageStamp":true </v>
      </c>
      <c r="S391" s="16" t="str">
        <f t="shared" si="136"/>
        <v xml:space="preserve">,"ScottNumber":"2219e" </v>
      </c>
      <c r="T391" s="16" t="str">
        <f t="shared" si="137"/>
        <v xml:space="preserve">,"AlternateId":"" </v>
      </c>
      <c r="U391" s="16" t="str">
        <f t="shared" si="138"/>
        <v>,"IssueYearStart":1986</v>
      </c>
      <c r="V391" s="16" t="str">
        <f t="shared" si="139"/>
        <v>,"IssueYearEnd":0</v>
      </c>
      <c r="W391" s="16" t="str">
        <f t="shared" si="140"/>
        <v xml:space="preserve">,"FirstDayOfIssue":" " </v>
      </c>
      <c r="X391" s="16" t="str">
        <f t="shared" si="131"/>
        <v xml:space="preserve">,"Perforation":"" </v>
      </c>
      <c r="Y391" s="16" t="str">
        <f t="shared" si="141"/>
        <v xml:space="preserve">,"IsWatermarked":false </v>
      </c>
      <c r="Z391" s="16" t="str">
        <f t="shared" si="142"/>
        <v xml:space="preserve">,"CatalogImageCode":"" </v>
      </c>
      <c r="AA391" s="16" t="str">
        <f t="shared" si="143"/>
        <v xml:space="preserve">,"Color":"" </v>
      </c>
      <c r="AB391" s="16" t="str">
        <f t="shared" si="144"/>
        <v xml:space="preserve">,"Denomination":"22" </v>
      </c>
      <c r="AD391" s="16" t="str">
        <f t="shared" si="145"/>
        <v>,"ItemInstances":[</v>
      </c>
      <c r="AE391" s="16" t="str">
        <f t="shared" si="146"/>
        <v>{"CollectableType":"HomeCollector.Models.StampBase, HomeCollector, Version=1.0.0.0, Culture=neutral, PublicKeyToken=null"</v>
      </c>
      <c r="AF391" s="16" t="str">
        <f t="shared" si="147"/>
        <v xml:space="preserve">,"ItemDetails":"" </v>
      </c>
      <c r="AG391" s="16" t="str">
        <f t="shared" si="148"/>
        <v xml:space="preserve">,"IsFavorite":false </v>
      </c>
      <c r="AH391" s="16" t="str">
        <f t="shared" si="149"/>
        <v xml:space="preserve">,"EstimatedValue":0 </v>
      </c>
      <c r="AI391" s="16" t="str">
        <f t="shared" si="150"/>
        <v xml:space="preserve">,"IsMintCondition":false </v>
      </c>
      <c r="AJ391" s="16" t="str">
        <f t="shared" si="151"/>
        <v xml:space="preserve">,"Condition":"UNDEFINED" </v>
      </c>
      <c r="AK391" s="16" t="str">
        <f xml:space="preserve"> IF($D391+$E391&gt;0,  CONCATENATE($AD391,$AE391,$AF391,$AG391,$AH391,$AI391,$AJ391)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1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,"ScottNumber":"2219e"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2" spans="1:38" x14ac:dyDescent="0.25">
      <c r="A392" s="34" t="s">
        <v>548</v>
      </c>
      <c r="B392" s="29" t="s">
        <v>157</v>
      </c>
      <c r="C392" s="30"/>
      <c r="D392" s="31"/>
      <c r="E392" s="32"/>
      <c r="F392" s="42"/>
      <c r="G392" s="30"/>
      <c r="H392" s="19" t="s">
        <v>1146</v>
      </c>
      <c r="I392" s="29">
        <v>1909</v>
      </c>
      <c r="J392" s="29">
        <v>1986</v>
      </c>
      <c r="K392" s="33"/>
      <c r="L392" s="34">
        <v>0.38</v>
      </c>
      <c r="M392" s="29">
        <v>0.2</v>
      </c>
      <c r="N392" s="28" t="str">
        <f t="shared" si="153"/>
        <v>,{"CollectableType":"HomeCollector.Models.StampBase, HomeCollector, Version=1.0.0.0, Culture=neutral, PublicKeyToken=null"</v>
      </c>
      <c r="O392" s="16" t="str">
        <f t="shared" si="132"/>
        <v xml:space="preserve">,"DisplayName":"Presidents" </v>
      </c>
      <c r="P392" s="16" t="str">
        <f t="shared" si="133"/>
        <v xml:space="preserve">,"Description":"" </v>
      </c>
      <c r="Q392" s="16" t="str">
        <f t="shared" si="134"/>
        <v xml:space="preserve">,"Country":"USA" </v>
      </c>
      <c r="R392" s="16" t="str">
        <f t="shared" si="135"/>
        <v xml:space="preserve">,"IsPostageStamp":true </v>
      </c>
      <c r="S392" s="16" t="str">
        <f t="shared" si="136"/>
        <v xml:space="preserve">,"ScottNumber":"2219f" </v>
      </c>
      <c r="T392" s="16" t="str">
        <f t="shared" si="137"/>
        <v xml:space="preserve">,"AlternateId":"" </v>
      </c>
      <c r="U392" s="16" t="str">
        <f t="shared" si="138"/>
        <v>,"IssueYearStart":1986</v>
      </c>
      <c r="V392" s="16" t="str">
        <f t="shared" si="139"/>
        <v>,"IssueYearEnd":0</v>
      </c>
      <c r="W392" s="16" t="str">
        <f t="shared" si="140"/>
        <v xml:space="preserve">,"FirstDayOfIssue":" " </v>
      </c>
      <c r="X392" s="16" t="str">
        <f t="shared" si="131"/>
        <v xml:space="preserve">,"Perforation":"" </v>
      </c>
      <c r="Y392" s="16" t="str">
        <f t="shared" si="141"/>
        <v xml:space="preserve">,"IsWatermarked":false </v>
      </c>
      <c r="Z392" s="16" t="str">
        <f t="shared" si="142"/>
        <v xml:space="preserve">,"CatalogImageCode":"" </v>
      </c>
      <c r="AA392" s="16" t="str">
        <f t="shared" si="143"/>
        <v xml:space="preserve">,"Color":"" </v>
      </c>
      <c r="AB392" s="16" t="str">
        <f t="shared" si="144"/>
        <v xml:space="preserve">,"Denomination":"22" </v>
      </c>
      <c r="AD392" s="16" t="str">
        <f t="shared" si="145"/>
        <v/>
      </c>
      <c r="AE392" s="16" t="str">
        <f t="shared" si="146"/>
        <v>{"CollectableType":"HomeCollector.Models.StampBase, HomeCollector, Version=1.0.0.0, Culture=neutral, PublicKeyToken=null"</v>
      </c>
      <c r="AF392" s="16" t="str">
        <f t="shared" si="147"/>
        <v xml:space="preserve">,"ItemDetails":"" </v>
      </c>
      <c r="AG392" s="16" t="str">
        <f t="shared" si="148"/>
        <v xml:space="preserve">,"IsFavorite":false </v>
      </c>
      <c r="AH392" s="16" t="str">
        <f t="shared" si="149"/>
        <v xml:space="preserve">,"EstimatedValue":0 </v>
      </c>
      <c r="AI392" s="16" t="str">
        <f t="shared" si="150"/>
        <v xml:space="preserve">,"IsMintCondition":false </v>
      </c>
      <c r="AJ392" s="16" t="str">
        <f t="shared" si="151"/>
        <v xml:space="preserve">,"Condition":"UNDEFINED" </v>
      </c>
      <c r="AK392" s="16" t="str">
        <f xml:space="preserve"> IF($D392+$E392&gt;0,  CONCATENATE($AD392,$AE392,$AF392,$AG392,$AH392,$AI392,$AJ392) &amp; "} ]}","}")</f>
        <v>}</v>
      </c>
      <c r="AL392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,"ScottNumber":"2219f" ,"AlternateId":"" ,"IssueYearStart":1986,"IssueYearEnd":0,"FirstDayOfIssue":" " ,"Perforation":"" ,"IsWatermarked":false ,"CatalogImageCode":"" ,"Color":"" ,"Denomination":"22" }</v>
      </c>
    </row>
    <row r="393" spans="1:38" x14ac:dyDescent="0.25">
      <c r="A393" s="34" t="s">
        <v>549</v>
      </c>
      <c r="B393" s="29" t="s">
        <v>157</v>
      </c>
      <c r="C393" s="30"/>
      <c r="D393" s="31"/>
      <c r="E393" s="32"/>
      <c r="F393" s="43"/>
      <c r="G393" s="30"/>
      <c r="H393" s="19" t="s">
        <v>1146</v>
      </c>
      <c r="I393" s="29">
        <v>1909</v>
      </c>
      <c r="J393" s="29">
        <v>1986</v>
      </c>
      <c r="K393" s="33"/>
      <c r="L393" s="34">
        <v>0.38</v>
      </c>
      <c r="M393" s="29">
        <v>0.2</v>
      </c>
      <c r="N393" s="28" t="str">
        <f t="shared" si="153"/>
        <v>,{"CollectableType":"HomeCollector.Models.StampBase, HomeCollector, Version=1.0.0.0, Culture=neutral, PublicKeyToken=null"</v>
      </c>
      <c r="O393" s="16" t="str">
        <f t="shared" si="132"/>
        <v xml:space="preserve">,"DisplayName":"Presidents" </v>
      </c>
      <c r="P393" s="16" t="str">
        <f t="shared" si="133"/>
        <v xml:space="preserve">,"Description":"" </v>
      </c>
      <c r="Q393" s="16" t="str">
        <f t="shared" si="134"/>
        <v xml:space="preserve">,"Country":"USA" </v>
      </c>
      <c r="R393" s="16" t="str">
        <f t="shared" si="135"/>
        <v xml:space="preserve">,"IsPostageStamp":true </v>
      </c>
      <c r="S393" s="16" t="str">
        <f t="shared" si="136"/>
        <v xml:space="preserve">,"ScottNumber":"2219g" </v>
      </c>
      <c r="T393" s="16" t="str">
        <f t="shared" si="137"/>
        <v xml:space="preserve">,"AlternateId":"" </v>
      </c>
      <c r="U393" s="16" t="str">
        <f t="shared" si="138"/>
        <v>,"IssueYearStart":1986</v>
      </c>
      <c r="V393" s="16" t="str">
        <f t="shared" si="139"/>
        <v>,"IssueYearEnd":0</v>
      </c>
      <c r="W393" s="16" t="str">
        <f t="shared" si="140"/>
        <v xml:space="preserve">,"FirstDayOfIssue":" " </v>
      </c>
      <c r="X393" s="16" t="str">
        <f t="shared" si="131"/>
        <v xml:space="preserve">,"Perforation":"" </v>
      </c>
      <c r="Y393" s="16" t="str">
        <f t="shared" si="141"/>
        <v xml:space="preserve">,"IsWatermarked":false </v>
      </c>
      <c r="Z393" s="16" t="str">
        <f t="shared" si="142"/>
        <v xml:space="preserve">,"CatalogImageCode":"" </v>
      </c>
      <c r="AA393" s="16" t="str">
        <f t="shared" si="143"/>
        <v xml:space="preserve">,"Color":"" </v>
      </c>
      <c r="AB393" s="16" t="str">
        <f t="shared" si="144"/>
        <v xml:space="preserve">,"Denomination":"22" </v>
      </c>
      <c r="AD393" s="16" t="str">
        <f t="shared" si="145"/>
        <v/>
      </c>
      <c r="AE393" s="16" t="str">
        <f t="shared" si="146"/>
        <v>{"CollectableType":"HomeCollector.Models.StampBase, HomeCollector, Version=1.0.0.0, Culture=neutral, PublicKeyToken=null"</v>
      </c>
      <c r="AF393" s="16" t="str">
        <f t="shared" si="147"/>
        <v xml:space="preserve">,"ItemDetails":"" </v>
      </c>
      <c r="AG393" s="16" t="str">
        <f t="shared" si="148"/>
        <v xml:space="preserve">,"IsFavorite":false </v>
      </c>
      <c r="AH393" s="16" t="str">
        <f t="shared" si="149"/>
        <v xml:space="preserve">,"EstimatedValue":0 </v>
      </c>
      <c r="AI393" s="16" t="str">
        <f t="shared" si="150"/>
        <v xml:space="preserve">,"IsMintCondition":false </v>
      </c>
      <c r="AJ393" s="16" t="str">
        <f t="shared" si="151"/>
        <v xml:space="preserve">,"Condition":"UNDEFINED" </v>
      </c>
      <c r="AK393" s="16" t="str">
        <f xml:space="preserve"> IF($D393+$E393&gt;0,  CONCATENATE($AD393,$AE393,$AF393,$AG393,$AH393,$AI393,$AJ393) &amp; "} ]}","}")</f>
        <v>}</v>
      </c>
      <c r="AL393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,"ScottNumber":"2219g" ,"AlternateId":"" ,"IssueYearStart":1986,"IssueYearEnd":0,"FirstDayOfIssue":" " ,"Perforation":"" ,"IsWatermarked":false ,"CatalogImageCode":"" ,"Color":"" ,"Denomination":"22" }</v>
      </c>
    </row>
    <row r="394" spans="1:38" x14ac:dyDescent="0.25">
      <c r="A394" s="34" t="s">
        <v>550</v>
      </c>
      <c r="B394" s="29" t="s">
        <v>157</v>
      </c>
      <c r="C394" s="30"/>
      <c r="D394" s="31"/>
      <c r="E394" s="32">
        <v>1</v>
      </c>
      <c r="F394" s="42"/>
      <c r="G394" s="30"/>
      <c r="H394" s="19" t="s">
        <v>1146</v>
      </c>
      <c r="I394" s="29">
        <v>1909</v>
      </c>
      <c r="J394" s="29">
        <v>1986</v>
      </c>
      <c r="K394" s="33"/>
      <c r="L394" s="34">
        <v>0.38</v>
      </c>
      <c r="M394" s="29">
        <v>0.2</v>
      </c>
      <c r="N394" s="28" t="str">
        <f t="shared" si="153"/>
        <v>,{"CollectableType":"HomeCollector.Models.StampBase, HomeCollector, Version=1.0.0.0, Culture=neutral, PublicKeyToken=null"</v>
      </c>
      <c r="O394" s="16" t="str">
        <f t="shared" si="132"/>
        <v xml:space="preserve">,"DisplayName":"Presidents" </v>
      </c>
      <c r="P394" s="16" t="str">
        <f t="shared" si="133"/>
        <v xml:space="preserve">,"Description":"" </v>
      </c>
      <c r="Q394" s="16" t="str">
        <f t="shared" si="134"/>
        <v xml:space="preserve">,"Country":"USA" </v>
      </c>
      <c r="R394" s="16" t="str">
        <f t="shared" si="135"/>
        <v xml:space="preserve">,"IsPostageStamp":true </v>
      </c>
      <c r="S394" s="16" t="str">
        <f t="shared" si="136"/>
        <v xml:space="preserve">,"ScottNumber":"2219h" </v>
      </c>
      <c r="T394" s="16" t="str">
        <f t="shared" si="137"/>
        <v xml:space="preserve">,"AlternateId":"" </v>
      </c>
      <c r="U394" s="16" t="str">
        <f t="shared" si="138"/>
        <v>,"IssueYearStart":1986</v>
      </c>
      <c r="V394" s="16" t="str">
        <f t="shared" si="139"/>
        <v>,"IssueYearEnd":0</v>
      </c>
      <c r="W394" s="16" t="str">
        <f t="shared" si="140"/>
        <v xml:space="preserve">,"FirstDayOfIssue":" " </v>
      </c>
      <c r="X394" s="16" t="str">
        <f t="shared" si="131"/>
        <v xml:space="preserve">,"Perforation":"" </v>
      </c>
      <c r="Y394" s="16" t="str">
        <f t="shared" si="141"/>
        <v xml:space="preserve">,"IsWatermarked":false </v>
      </c>
      <c r="Z394" s="16" t="str">
        <f t="shared" si="142"/>
        <v xml:space="preserve">,"CatalogImageCode":"" </v>
      </c>
      <c r="AA394" s="16" t="str">
        <f t="shared" si="143"/>
        <v xml:space="preserve">,"Color":"" </v>
      </c>
      <c r="AB394" s="16" t="str">
        <f t="shared" si="144"/>
        <v xml:space="preserve">,"Denomination":"22" </v>
      </c>
      <c r="AD394" s="16" t="str">
        <f t="shared" si="145"/>
        <v>,"ItemInstances":[</v>
      </c>
      <c r="AE394" s="16" t="str">
        <f t="shared" si="146"/>
        <v>{"CollectableType":"HomeCollector.Models.StampBase, HomeCollector, Version=1.0.0.0, Culture=neutral, PublicKeyToken=null"</v>
      </c>
      <c r="AF394" s="16" t="str">
        <f t="shared" si="147"/>
        <v xml:space="preserve">,"ItemDetails":"" </v>
      </c>
      <c r="AG394" s="16" t="str">
        <f t="shared" si="148"/>
        <v xml:space="preserve">,"IsFavorite":false </v>
      </c>
      <c r="AH394" s="16" t="str">
        <f t="shared" si="149"/>
        <v xml:space="preserve">,"EstimatedValue":0 </v>
      </c>
      <c r="AI394" s="16" t="str">
        <f t="shared" si="150"/>
        <v xml:space="preserve">,"IsMintCondition":false </v>
      </c>
      <c r="AJ394" s="16" t="str">
        <f t="shared" si="151"/>
        <v xml:space="preserve">,"Condition":"UNDEFINED" </v>
      </c>
      <c r="AK394" s="16" t="str">
        <f xml:space="preserve"> IF($D394+$E394&gt;0,  CONCATENATE($AD394,$AE394,$AF394,$AG394,$AH394,$AI394,$AJ394)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4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,"ScottNumber":"2219h"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5" spans="1:38" x14ac:dyDescent="0.25">
      <c r="A395" s="34" t="s">
        <v>551</v>
      </c>
      <c r="B395" s="29" t="s">
        <v>157</v>
      </c>
      <c r="C395" s="19"/>
      <c r="D395" s="31"/>
      <c r="E395" s="32"/>
      <c r="F395" s="43"/>
      <c r="G395" s="38"/>
      <c r="H395" s="19" t="s">
        <v>1146</v>
      </c>
      <c r="I395" s="19" t="s">
        <v>39</v>
      </c>
      <c r="J395" s="19">
        <v>1986</v>
      </c>
      <c r="K395" s="21"/>
      <c r="L395" s="34">
        <v>0.38</v>
      </c>
      <c r="M395" s="29">
        <v>0.2</v>
      </c>
      <c r="N395" s="28" t="str">
        <f t="shared" si="153"/>
        <v>,{"CollectableType":"HomeCollector.Models.StampBase, HomeCollector, Version=1.0.0.0, Culture=neutral, PublicKeyToken=null"</v>
      </c>
      <c r="O395" s="16" t="str">
        <f t="shared" si="132"/>
        <v xml:space="preserve">,"DisplayName":"Presidents" </v>
      </c>
      <c r="P395" s="16" t="str">
        <f t="shared" si="133"/>
        <v xml:space="preserve">,"Description":"" </v>
      </c>
      <c r="Q395" s="16" t="str">
        <f t="shared" si="134"/>
        <v xml:space="preserve">,"Country":"USA" </v>
      </c>
      <c r="R395" s="16" t="str">
        <f t="shared" si="135"/>
        <v xml:space="preserve">,"IsPostageStamp":true </v>
      </c>
      <c r="S395" s="16" t="str">
        <f t="shared" si="136"/>
        <v xml:space="preserve">,"ScottNumber":"2219i" </v>
      </c>
      <c r="T395" s="16" t="str">
        <f t="shared" si="137"/>
        <v xml:space="preserve">,"AlternateId":"" </v>
      </c>
      <c r="U395" s="16" t="str">
        <f t="shared" si="138"/>
        <v>,"IssueYearStart":1986</v>
      </c>
      <c r="V395" s="16" t="str">
        <f t="shared" si="139"/>
        <v>,"IssueYearEnd":0</v>
      </c>
      <c r="W395" s="16" t="str">
        <f t="shared" si="140"/>
        <v xml:space="preserve">,"FirstDayOfIssue":" " </v>
      </c>
      <c r="X395" s="16" t="str">
        <f t="shared" si="131"/>
        <v xml:space="preserve">,"Perforation":"" </v>
      </c>
      <c r="Y395" s="16" t="str">
        <f t="shared" si="141"/>
        <v xml:space="preserve">,"IsWatermarked":false </v>
      </c>
      <c r="Z395" s="16" t="str">
        <f t="shared" si="142"/>
        <v xml:space="preserve">,"CatalogImageCode":"" </v>
      </c>
      <c r="AA395" s="16" t="str">
        <f t="shared" si="143"/>
        <v xml:space="preserve">,"Color":"" </v>
      </c>
      <c r="AB395" s="16" t="str">
        <f t="shared" si="144"/>
        <v xml:space="preserve">,"Denomination":"22" </v>
      </c>
      <c r="AD395" s="16" t="str">
        <f t="shared" si="145"/>
        <v/>
      </c>
      <c r="AE395" s="16" t="str">
        <f t="shared" si="146"/>
        <v>{"CollectableType":"HomeCollector.Models.StampBase, HomeCollector, Version=1.0.0.0, Culture=neutral, PublicKeyToken=null"</v>
      </c>
      <c r="AF395" s="16" t="str">
        <f t="shared" si="147"/>
        <v xml:space="preserve">,"ItemDetails":"" </v>
      </c>
      <c r="AG395" s="16" t="str">
        <f t="shared" si="148"/>
        <v xml:space="preserve">,"IsFavorite":false </v>
      </c>
      <c r="AH395" s="16" t="str">
        <f t="shared" si="149"/>
        <v xml:space="preserve">,"EstimatedValue":0 </v>
      </c>
      <c r="AI395" s="16" t="str">
        <f t="shared" si="150"/>
        <v xml:space="preserve">,"IsMintCondition":false </v>
      </c>
      <c r="AJ395" s="16" t="str">
        <f t="shared" si="151"/>
        <v xml:space="preserve">,"Condition":"UNDEFINED" </v>
      </c>
      <c r="AK395" s="16" t="str">
        <f xml:space="preserve"> IF($D395+$E395&gt;0,  CONCATENATE($AD395,$AE395,$AF395,$AG395,$AH395,$AI395,$AJ395) &amp; "} ]}","}")</f>
        <v>}</v>
      </c>
      <c r="AL395" s="16" t="str">
        <f t="shared" si="152"/>
        <v>,{"CollectableType":"HomeCollector.Models.StampBase, HomeCollector, Version=1.0.0.0, Culture=neutral, PublicKeyToken=null","DisplayName":"Presidents" ,"Description":"" ,"Country":"USA" ,"IsPostageStamp":true ,"ScottNumber":"2219i" ,"AlternateId":"" ,"IssueYearStart":1986,"IssueYearEnd":0,"FirstDayOfIssue":" " ,"Perforation":"" ,"IsWatermarked":false ,"CatalogImageCode":"" ,"Color":"" ,"Denomination":"22" }</v>
      </c>
    </row>
    <row r="396" spans="1:38" x14ac:dyDescent="0.25">
      <c r="A396" s="34" t="s">
        <v>552</v>
      </c>
      <c r="B396" s="29" t="s">
        <v>157</v>
      </c>
      <c r="C396" s="19"/>
      <c r="D396" s="31"/>
      <c r="E396" s="32">
        <v>1</v>
      </c>
      <c r="F396" s="43"/>
      <c r="G396" s="38"/>
      <c r="H396" s="19" t="s">
        <v>1147</v>
      </c>
      <c r="I396" s="19" t="s">
        <v>39</v>
      </c>
      <c r="J396" s="19">
        <v>1986</v>
      </c>
      <c r="K396" s="21"/>
      <c r="L396" s="34">
        <v>0.45</v>
      </c>
      <c r="M396" s="29">
        <v>0.15</v>
      </c>
      <c r="N396" s="28" t="str">
        <f t="shared" si="153"/>
        <v>,{"CollectableType":"HomeCollector.Models.StampBase, HomeCollector, Version=1.0.0.0, Culture=neutral, PublicKeyToken=null"</v>
      </c>
      <c r="O396" s="16" t="str">
        <f t="shared" si="132"/>
        <v xml:space="preserve">,"DisplayName":"Polar Explorer" </v>
      </c>
      <c r="P396" s="16" t="str">
        <f t="shared" si="133"/>
        <v xml:space="preserve">,"Description":"" </v>
      </c>
      <c r="Q396" s="16" t="str">
        <f t="shared" si="134"/>
        <v xml:space="preserve">,"Country":"USA" </v>
      </c>
      <c r="R396" s="16" t="str">
        <f t="shared" si="135"/>
        <v xml:space="preserve">,"IsPostageStamp":true </v>
      </c>
      <c r="S396" s="16" t="str">
        <f t="shared" si="136"/>
        <v xml:space="preserve">,"ScottNumber":"2220" </v>
      </c>
      <c r="T396" s="16" t="str">
        <f t="shared" si="137"/>
        <v xml:space="preserve">,"AlternateId":"" </v>
      </c>
      <c r="U396" s="16" t="str">
        <f t="shared" si="138"/>
        <v>,"IssueYearStart":1986</v>
      </c>
      <c r="V396" s="16" t="str">
        <f t="shared" si="139"/>
        <v>,"IssueYearEnd":0</v>
      </c>
      <c r="W396" s="16" t="str">
        <f t="shared" si="140"/>
        <v xml:space="preserve">,"FirstDayOfIssue":" " </v>
      </c>
      <c r="X396" s="16" t="str">
        <f t="shared" si="131"/>
        <v xml:space="preserve">,"Perforation":"" </v>
      </c>
      <c r="Y396" s="16" t="str">
        <f t="shared" si="141"/>
        <v xml:space="preserve">,"IsWatermarked":false </v>
      </c>
      <c r="Z396" s="16" t="str">
        <f t="shared" si="142"/>
        <v xml:space="preserve">,"CatalogImageCode":"" </v>
      </c>
      <c r="AA396" s="16" t="str">
        <f t="shared" si="143"/>
        <v xml:space="preserve">,"Color":"" </v>
      </c>
      <c r="AB396" s="16" t="str">
        <f t="shared" si="144"/>
        <v xml:space="preserve">,"Denomination":"22" </v>
      </c>
      <c r="AD396" s="16" t="str">
        <f t="shared" si="145"/>
        <v>,"ItemInstances":[</v>
      </c>
      <c r="AE396" s="16" t="str">
        <f t="shared" si="146"/>
        <v>{"CollectableType":"HomeCollector.Models.StampBase, HomeCollector, Version=1.0.0.0, Culture=neutral, PublicKeyToken=null"</v>
      </c>
      <c r="AF396" s="16" t="str">
        <f t="shared" si="147"/>
        <v xml:space="preserve">,"ItemDetails":"" </v>
      </c>
      <c r="AG396" s="16" t="str">
        <f t="shared" si="148"/>
        <v xml:space="preserve">,"IsFavorite":false </v>
      </c>
      <c r="AH396" s="16" t="str">
        <f t="shared" si="149"/>
        <v xml:space="preserve">,"EstimatedValue":0 </v>
      </c>
      <c r="AI396" s="16" t="str">
        <f t="shared" si="150"/>
        <v xml:space="preserve">,"IsMintCondition":false </v>
      </c>
      <c r="AJ396" s="16" t="str">
        <f t="shared" si="151"/>
        <v xml:space="preserve">,"Condition":"UNDEFINED" </v>
      </c>
      <c r="AK396" s="16" t="str">
        <f xml:space="preserve"> IF($D396+$E396&gt;0,  CONCATENATE($AD396,$AE396,$AF396,$AG396,$AH396,$AI396,$AJ396)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6" s="16" t="str">
        <f t="shared" si="152"/>
        <v>,{"CollectableType":"HomeCollector.Models.StampBase, HomeCollector, Version=1.0.0.0, Culture=neutral, PublicKeyToken=null","DisplayName":"Polar Explorer" ,"Description":"" ,"Country":"USA" ,"IsPostageStamp":true ,"ScottNumber":"2220"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7" spans="1:38" x14ac:dyDescent="0.25">
      <c r="A397" s="34" t="s">
        <v>553</v>
      </c>
      <c r="B397" s="29" t="s">
        <v>157</v>
      </c>
      <c r="C397" s="19"/>
      <c r="D397" s="31"/>
      <c r="E397" s="32">
        <v>1</v>
      </c>
      <c r="F397" s="43"/>
      <c r="G397" s="38"/>
      <c r="H397" s="19" t="s">
        <v>1147</v>
      </c>
      <c r="I397" s="19" t="s">
        <v>39</v>
      </c>
      <c r="J397" s="19">
        <v>1986</v>
      </c>
      <c r="K397" s="21"/>
      <c r="L397" s="34">
        <v>0.45</v>
      </c>
      <c r="M397" s="29">
        <v>0.15</v>
      </c>
      <c r="N397" s="28" t="str">
        <f t="shared" si="153"/>
        <v>,{"CollectableType":"HomeCollector.Models.StampBase, HomeCollector, Version=1.0.0.0, Culture=neutral, PublicKeyToken=null"</v>
      </c>
      <c r="O397" s="16" t="str">
        <f t="shared" si="132"/>
        <v xml:space="preserve">,"DisplayName":"Polar Explorer" </v>
      </c>
      <c r="P397" s="16" t="str">
        <f t="shared" si="133"/>
        <v xml:space="preserve">,"Description":"" </v>
      </c>
      <c r="Q397" s="16" t="str">
        <f t="shared" si="134"/>
        <v xml:space="preserve">,"Country":"USA" </v>
      </c>
      <c r="R397" s="16" t="str">
        <f t="shared" si="135"/>
        <v xml:space="preserve">,"IsPostageStamp":true </v>
      </c>
      <c r="S397" s="16" t="str">
        <f t="shared" si="136"/>
        <v xml:space="preserve">,"ScottNumber":"2221" </v>
      </c>
      <c r="T397" s="16" t="str">
        <f t="shared" si="137"/>
        <v xml:space="preserve">,"AlternateId":"" </v>
      </c>
      <c r="U397" s="16" t="str">
        <f t="shared" si="138"/>
        <v>,"IssueYearStart":1986</v>
      </c>
      <c r="V397" s="16" t="str">
        <f t="shared" si="139"/>
        <v>,"IssueYearEnd":0</v>
      </c>
      <c r="W397" s="16" t="str">
        <f t="shared" si="140"/>
        <v xml:space="preserve">,"FirstDayOfIssue":" " </v>
      </c>
      <c r="X397" s="16" t="str">
        <f t="shared" si="131"/>
        <v xml:space="preserve">,"Perforation":"" </v>
      </c>
      <c r="Y397" s="16" t="str">
        <f t="shared" si="141"/>
        <v xml:space="preserve">,"IsWatermarked":false </v>
      </c>
      <c r="Z397" s="16" t="str">
        <f t="shared" si="142"/>
        <v xml:space="preserve">,"CatalogImageCode":"" </v>
      </c>
      <c r="AA397" s="16" t="str">
        <f t="shared" si="143"/>
        <v xml:space="preserve">,"Color":"" </v>
      </c>
      <c r="AB397" s="16" t="str">
        <f t="shared" si="144"/>
        <v xml:space="preserve">,"Denomination":"22" </v>
      </c>
      <c r="AD397" s="16" t="str">
        <f t="shared" si="145"/>
        <v>,"ItemInstances":[</v>
      </c>
      <c r="AE397" s="16" t="str">
        <f t="shared" si="146"/>
        <v>{"CollectableType":"HomeCollector.Models.StampBase, HomeCollector, Version=1.0.0.0, Culture=neutral, PublicKeyToken=null"</v>
      </c>
      <c r="AF397" s="16" t="str">
        <f t="shared" si="147"/>
        <v xml:space="preserve">,"ItemDetails":"" </v>
      </c>
      <c r="AG397" s="16" t="str">
        <f t="shared" si="148"/>
        <v xml:space="preserve">,"IsFavorite":false </v>
      </c>
      <c r="AH397" s="16" t="str">
        <f t="shared" si="149"/>
        <v xml:space="preserve">,"EstimatedValue":0 </v>
      </c>
      <c r="AI397" s="16" t="str">
        <f t="shared" si="150"/>
        <v xml:space="preserve">,"IsMintCondition":false </v>
      </c>
      <c r="AJ397" s="16" t="str">
        <f t="shared" si="151"/>
        <v xml:space="preserve">,"Condition":"UNDEFINED" </v>
      </c>
      <c r="AK397" s="16" t="str">
        <f xml:space="preserve"> IF($D397+$E397&gt;0,  CONCATENATE($AD397,$AE397,$AF397,$AG397,$AH397,$AI397,$AJ397)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7" s="16" t="str">
        <f t="shared" si="152"/>
        <v>,{"CollectableType":"HomeCollector.Models.StampBase, HomeCollector, Version=1.0.0.0, Culture=neutral, PublicKeyToken=null","DisplayName":"Polar Explorer" ,"Description":"" ,"Country":"USA" ,"IsPostageStamp":true ,"ScottNumber":"2221"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8" spans="1:38" x14ac:dyDescent="0.25">
      <c r="A398" s="34" t="s">
        <v>554</v>
      </c>
      <c r="B398" s="29" t="s">
        <v>157</v>
      </c>
      <c r="C398" s="19"/>
      <c r="D398" s="31"/>
      <c r="E398" s="32">
        <v>1</v>
      </c>
      <c r="F398" s="43"/>
      <c r="G398" s="38"/>
      <c r="H398" s="19" t="s">
        <v>1147</v>
      </c>
      <c r="I398" s="19" t="s">
        <v>39</v>
      </c>
      <c r="J398" s="19">
        <v>1986</v>
      </c>
      <c r="K398" s="21"/>
      <c r="L398" s="34">
        <v>0.45</v>
      </c>
      <c r="M398" s="29">
        <v>0.15</v>
      </c>
      <c r="N398" s="28" t="str">
        <f t="shared" si="153"/>
        <v>,{"CollectableType":"HomeCollector.Models.StampBase, HomeCollector, Version=1.0.0.0, Culture=neutral, PublicKeyToken=null"</v>
      </c>
      <c r="O398" s="16" t="str">
        <f t="shared" si="132"/>
        <v xml:space="preserve">,"DisplayName":"Polar Explorer" </v>
      </c>
      <c r="P398" s="16" t="str">
        <f t="shared" si="133"/>
        <v xml:space="preserve">,"Description":"" </v>
      </c>
      <c r="Q398" s="16" t="str">
        <f t="shared" si="134"/>
        <v xml:space="preserve">,"Country":"USA" </v>
      </c>
      <c r="R398" s="16" t="str">
        <f t="shared" si="135"/>
        <v xml:space="preserve">,"IsPostageStamp":true </v>
      </c>
      <c r="S398" s="16" t="str">
        <f t="shared" si="136"/>
        <v xml:space="preserve">,"ScottNumber":"2222" </v>
      </c>
      <c r="T398" s="16" t="str">
        <f t="shared" si="137"/>
        <v xml:space="preserve">,"AlternateId":"" </v>
      </c>
      <c r="U398" s="16" t="str">
        <f t="shared" si="138"/>
        <v>,"IssueYearStart":1986</v>
      </c>
      <c r="V398" s="16" t="str">
        <f t="shared" si="139"/>
        <v>,"IssueYearEnd":0</v>
      </c>
      <c r="W398" s="16" t="str">
        <f t="shared" si="140"/>
        <v xml:space="preserve">,"FirstDayOfIssue":" " </v>
      </c>
      <c r="X398" s="16" t="str">
        <f t="shared" si="131"/>
        <v xml:space="preserve">,"Perforation":"" </v>
      </c>
      <c r="Y398" s="16" t="str">
        <f t="shared" si="141"/>
        <v xml:space="preserve">,"IsWatermarked":false </v>
      </c>
      <c r="Z398" s="16" t="str">
        <f t="shared" si="142"/>
        <v xml:space="preserve">,"CatalogImageCode":"" </v>
      </c>
      <c r="AA398" s="16" t="str">
        <f t="shared" si="143"/>
        <v xml:space="preserve">,"Color":"" </v>
      </c>
      <c r="AB398" s="16" t="str">
        <f t="shared" si="144"/>
        <v xml:space="preserve">,"Denomination":"22" </v>
      </c>
      <c r="AD398" s="16" t="str">
        <f t="shared" si="145"/>
        <v>,"ItemInstances":[</v>
      </c>
      <c r="AE398" s="16" t="str">
        <f t="shared" si="146"/>
        <v>{"CollectableType":"HomeCollector.Models.StampBase, HomeCollector, Version=1.0.0.0, Culture=neutral, PublicKeyToken=null"</v>
      </c>
      <c r="AF398" s="16" t="str">
        <f t="shared" si="147"/>
        <v xml:space="preserve">,"ItemDetails":"" </v>
      </c>
      <c r="AG398" s="16" t="str">
        <f t="shared" si="148"/>
        <v xml:space="preserve">,"IsFavorite":false </v>
      </c>
      <c r="AH398" s="16" t="str">
        <f t="shared" si="149"/>
        <v xml:space="preserve">,"EstimatedValue":0 </v>
      </c>
      <c r="AI398" s="16" t="str">
        <f t="shared" si="150"/>
        <v xml:space="preserve">,"IsMintCondition":false </v>
      </c>
      <c r="AJ398" s="16" t="str">
        <f t="shared" si="151"/>
        <v xml:space="preserve">,"Condition":"UNDEFINED" </v>
      </c>
      <c r="AK398" s="16" t="str">
        <f xml:space="preserve"> IF($D398+$E398&gt;0,  CONCATENATE($AD398,$AE398,$AF398,$AG398,$AH398,$AI398,$AJ398)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8" s="16" t="str">
        <f t="shared" si="152"/>
        <v>,{"CollectableType":"HomeCollector.Models.StampBase, HomeCollector, Version=1.0.0.0, Culture=neutral, PublicKeyToken=null","DisplayName":"Polar Explorer" ,"Description":"" ,"Country":"USA" ,"IsPostageStamp":true ,"ScottNumber":"2222"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399" spans="1:38" x14ac:dyDescent="0.25">
      <c r="A399" s="34" t="s">
        <v>555</v>
      </c>
      <c r="B399" s="29" t="s">
        <v>157</v>
      </c>
      <c r="C399" s="19"/>
      <c r="D399" s="31"/>
      <c r="E399" s="32">
        <v>1</v>
      </c>
      <c r="F399" s="43"/>
      <c r="G399" s="38"/>
      <c r="H399" s="19" t="s">
        <v>1147</v>
      </c>
      <c r="I399" s="19" t="s">
        <v>39</v>
      </c>
      <c r="J399" s="19">
        <v>1986</v>
      </c>
      <c r="K399" s="21"/>
      <c r="L399" s="34">
        <v>0.45</v>
      </c>
      <c r="M399" s="29">
        <v>0.15</v>
      </c>
      <c r="N399" s="28" t="str">
        <f t="shared" si="153"/>
        <v>,{"CollectableType":"HomeCollector.Models.StampBase, HomeCollector, Version=1.0.0.0, Culture=neutral, PublicKeyToken=null"</v>
      </c>
      <c r="O399" s="16" t="str">
        <f t="shared" si="132"/>
        <v xml:space="preserve">,"DisplayName":"Polar Explorer" </v>
      </c>
      <c r="P399" s="16" t="str">
        <f t="shared" si="133"/>
        <v xml:space="preserve">,"Description":"" </v>
      </c>
      <c r="Q399" s="16" t="str">
        <f t="shared" si="134"/>
        <v xml:space="preserve">,"Country":"USA" </v>
      </c>
      <c r="R399" s="16" t="str">
        <f t="shared" si="135"/>
        <v xml:space="preserve">,"IsPostageStamp":true </v>
      </c>
      <c r="S399" s="16" t="str">
        <f t="shared" si="136"/>
        <v xml:space="preserve">,"ScottNumber":"2223" </v>
      </c>
      <c r="T399" s="16" t="str">
        <f t="shared" si="137"/>
        <v xml:space="preserve">,"AlternateId":"" </v>
      </c>
      <c r="U399" s="16" t="str">
        <f t="shared" si="138"/>
        <v>,"IssueYearStart":1986</v>
      </c>
      <c r="V399" s="16" t="str">
        <f t="shared" si="139"/>
        <v>,"IssueYearEnd":0</v>
      </c>
      <c r="W399" s="16" t="str">
        <f t="shared" si="140"/>
        <v xml:space="preserve">,"FirstDayOfIssue":" " </v>
      </c>
      <c r="X399" s="16" t="str">
        <f t="shared" si="131"/>
        <v xml:space="preserve">,"Perforation":"" </v>
      </c>
      <c r="Y399" s="16" t="str">
        <f t="shared" si="141"/>
        <v xml:space="preserve">,"IsWatermarked":false </v>
      </c>
      <c r="Z399" s="16" t="str">
        <f t="shared" si="142"/>
        <v xml:space="preserve">,"CatalogImageCode":"" </v>
      </c>
      <c r="AA399" s="16" t="str">
        <f t="shared" si="143"/>
        <v xml:space="preserve">,"Color":"" </v>
      </c>
      <c r="AB399" s="16" t="str">
        <f t="shared" si="144"/>
        <v xml:space="preserve">,"Denomination":"22" </v>
      </c>
      <c r="AD399" s="16" t="str">
        <f t="shared" si="145"/>
        <v>,"ItemInstances":[</v>
      </c>
      <c r="AE399" s="16" t="str">
        <f t="shared" si="146"/>
        <v>{"CollectableType":"HomeCollector.Models.StampBase, HomeCollector, Version=1.0.0.0, Culture=neutral, PublicKeyToken=null"</v>
      </c>
      <c r="AF399" s="16" t="str">
        <f t="shared" si="147"/>
        <v xml:space="preserve">,"ItemDetails":"" </v>
      </c>
      <c r="AG399" s="16" t="str">
        <f t="shared" si="148"/>
        <v xml:space="preserve">,"IsFavorite":false </v>
      </c>
      <c r="AH399" s="16" t="str">
        <f t="shared" si="149"/>
        <v xml:space="preserve">,"EstimatedValue":0 </v>
      </c>
      <c r="AI399" s="16" t="str">
        <f t="shared" si="150"/>
        <v xml:space="preserve">,"IsMintCondition":false </v>
      </c>
      <c r="AJ399" s="16" t="str">
        <f t="shared" si="151"/>
        <v xml:space="preserve">,"Condition":"UNDEFINED" </v>
      </c>
      <c r="AK399" s="16" t="str">
        <f xml:space="preserve"> IF($D399+$E399&gt;0,  CONCATENATE($AD399,$AE399,$AF399,$AG399,$AH399,$AI399,$AJ399)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399" s="16" t="str">
        <f t="shared" si="152"/>
        <v>,{"CollectableType":"HomeCollector.Models.StampBase, HomeCollector, Version=1.0.0.0, Culture=neutral, PublicKeyToken=null","DisplayName":"Polar Explorer" ,"Description":"" ,"Country":"USA" ,"IsPostageStamp":true ,"ScottNumber":"2223"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00" spans="1:38" x14ac:dyDescent="0.25">
      <c r="A400" s="34" t="s">
        <v>556</v>
      </c>
      <c r="B400" s="29" t="s">
        <v>157</v>
      </c>
      <c r="C400" s="19"/>
      <c r="D400" s="31"/>
      <c r="E400" s="32"/>
      <c r="F400" s="43"/>
      <c r="G400" s="38" t="s">
        <v>81</v>
      </c>
      <c r="H400" s="19" t="s">
        <v>1147</v>
      </c>
      <c r="I400" s="19" t="s">
        <v>39</v>
      </c>
      <c r="J400" s="19">
        <v>1986</v>
      </c>
      <c r="K400" s="21"/>
      <c r="L400" s="34">
        <v>2</v>
      </c>
      <c r="M400" s="29">
        <v>1</v>
      </c>
      <c r="N400" s="28" t="str">
        <f t="shared" si="153"/>
        <v>,{"CollectableType":"HomeCollector.Models.StampBase, HomeCollector, Version=1.0.0.0, Culture=neutral, PublicKeyToken=null"</v>
      </c>
      <c r="O400" s="16" t="str">
        <f t="shared" si="132"/>
        <v xml:space="preserve">,"DisplayName":"Polar Explorer" </v>
      </c>
      <c r="P400" s="16" t="str">
        <f t="shared" si="133"/>
        <v xml:space="preserve">,"Description":"block 4" </v>
      </c>
      <c r="Q400" s="16" t="str">
        <f t="shared" si="134"/>
        <v xml:space="preserve">,"Country":"USA" </v>
      </c>
      <c r="R400" s="16" t="str">
        <f t="shared" si="135"/>
        <v xml:space="preserve">,"IsPostageStamp":true </v>
      </c>
      <c r="S400" s="16" t="str">
        <f t="shared" si="136"/>
        <v xml:space="preserve">,"ScottNumber":"2223a" </v>
      </c>
      <c r="T400" s="16" t="str">
        <f t="shared" si="137"/>
        <v xml:space="preserve">,"AlternateId":"" </v>
      </c>
      <c r="U400" s="16" t="str">
        <f t="shared" si="138"/>
        <v>,"IssueYearStart":1986</v>
      </c>
      <c r="V400" s="16" t="str">
        <f t="shared" si="139"/>
        <v>,"IssueYearEnd":0</v>
      </c>
      <c r="W400" s="16" t="str">
        <f t="shared" si="140"/>
        <v xml:space="preserve">,"FirstDayOfIssue":" " </v>
      </c>
      <c r="X400" s="16" t="str">
        <f t="shared" si="131"/>
        <v xml:space="preserve">,"Perforation":"" </v>
      </c>
      <c r="Y400" s="16" t="str">
        <f t="shared" si="141"/>
        <v xml:space="preserve">,"IsWatermarked":false </v>
      </c>
      <c r="Z400" s="16" t="str">
        <f t="shared" si="142"/>
        <v xml:space="preserve">,"CatalogImageCode":"" </v>
      </c>
      <c r="AA400" s="16" t="str">
        <f t="shared" si="143"/>
        <v xml:space="preserve">,"Color":"" </v>
      </c>
      <c r="AB400" s="16" t="str">
        <f t="shared" si="144"/>
        <v xml:space="preserve">,"Denomination":"22" </v>
      </c>
      <c r="AD400" s="16" t="str">
        <f t="shared" si="145"/>
        <v/>
      </c>
      <c r="AE400" s="16" t="str">
        <f t="shared" si="146"/>
        <v>{"CollectableType":"HomeCollector.Models.StampBase, HomeCollector, Version=1.0.0.0, Culture=neutral, PublicKeyToken=null"</v>
      </c>
      <c r="AF400" s="16" t="str">
        <f t="shared" si="147"/>
        <v xml:space="preserve">,"ItemDetails":"block 4" </v>
      </c>
      <c r="AG400" s="16" t="str">
        <f t="shared" si="148"/>
        <v xml:space="preserve">,"IsFavorite":false </v>
      </c>
      <c r="AH400" s="16" t="str">
        <f t="shared" si="149"/>
        <v xml:space="preserve">,"EstimatedValue":0 </v>
      </c>
      <c r="AI400" s="16" t="str">
        <f t="shared" si="150"/>
        <v xml:space="preserve">,"IsMintCondition":false </v>
      </c>
      <c r="AJ400" s="16" t="str">
        <f t="shared" si="151"/>
        <v xml:space="preserve">,"Condition":"UNDEFINED" </v>
      </c>
      <c r="AK400" s="16" t="str">
        <f xml:space="preserve"> IF($D400+$E400&gt;0,  CONCATENATE($AD400,$AE400,$AF400,$AG400,$AH400,$AI400,$AJ400) &amp; "} ]}","}")</f>
        <v>}</v>
      </c>
      <c r="AL400" s="16" t="str">
        <f t="shared" si="152"/>
        <v>,{"CollectableType":"HomeCollector.Models.StampBase, HomeCollector, Version=1.0.0.0, Culture=neutral, PublicKeyToken=null","DisplayName":"Polar Explorer" ,"Description":"block 4" ,"Country":"USA" ,"IsPostageStamp":true ,"ScottNumber":"2223a" ,"AlternateId":"" ,"IssueYearStart":1986,"IssueYearEnd":0,"FirstDayOfIssue":" " ,"Perforation":"" ,"IsWatermarked":false ,"CatalogImageCode":"" ,"Color":"" ,"Denomination":"22" }</v>
      </c>
    </row>
    <row r="401" spans="1:38" x14ac:dyDescent="0.25">
      <c r="A401" s="34" t="s">
        <v>557</v>
      </c>
      <c r="B401" s="29" t="s">
        <v>157</v>
      </c>
      <c r="C401" s="19"/>
      <c r="D401" s="31">
        <v>4</v>
      </c>
      <c r="E401" s="32">
        <v>1</v>
      </c>
      <c r="F401" s="43"/>
      <c r="G401" s="38"/>
      <c r="H401" s="19" t="s">
        <v>67</v>
      </c>
      <c r="I401" s="19" t="s">
        <v>39</v>
      </c>
      <c r="J401" s="19">
        <v>1986</v>
      </c>
      <c r="K401" s="21"/>
      <c r="L401" s="34">
        <v>0.4</v>
      </c>
      <c r="M401" s="29">
        <v>0.15</v>
      </c>
      <c r="N401" s="28" t="str">
        <f t="shared" si="153"/>
        <v>,{"CollectableType":"HomeCollector.Models.StampBase, HomeCollector, Version=1.0.0.0, Culture=neutral, PublicKeyToken=null"</v>
      </c>
      <c r="O401" s="16" t="str">
        <f t="shared" si="132"/>
        <v xml:space="preserve">,"DisplayName":"Liberty" </v>
      </c>
      <c r="P401" s="16" t="str">
        <f t="shared" si="133"/>
        <v xml:space="preserve">,"Description":"" </v>
      </c>
      <c r="Q401" s="16" t="str">
        <f t="shared" si="134"/>
        <v xml:space="preserve">,"Country":"USA" </v>
      </c>
      <c r="R401" s="16" t="str">
        <f t="shared" si="135"/>
        <v xml:space="preserve">,"IsPostageStamp":true </v>
      </c>
      <c r="S401" s="16" t="str">
        <f t="shared" si="136"/>
        <v xml:space="preserve">,"ScottNumber":"2224" </v>
      </c>
      <c r="T401" s="16" t="str">
        <f t="shared" si="137"/>
        <v xml:space="preserve">,"AlternateId":"" </v>
      </c>
      <c r="U401" s="16" t="str">
        <f t="shared" si="138"/>
        <v>,"IssueYearStart":1986</v>
      </c>
      <c r="V401" s="16" t="str">
        <f t="shared" si="139"/>
        <v>,"IssueYearEnd":0</v>
      </c>
      <c r="W401" s="16" t="str">
        <f t="shared" si="140"/>
        <v xml:space="preserve">,"FirstDayOfIssue":" " </v>
      </c>
      <c r="X401" s="16" t="str">
        <f t="shared" si="131"/>
        <v xml:space="preserve">,"Perforation":"" </v>
      </c>
      <c r="Y401" s="16" t="str">
        <f t="shared" si="141"/>
        <v xml:space="preserve">,"IsWatermarked":false </v>
      </c>
      <c r="Z401" s="16" t="str">
        <f t="shared" si="142"/>
        <v xml:space="preserve">,"CatalogImageCode":"" </v>
      </c>
      <c r="AA401" s="16" t="str">
        <f t="shared" si="143"/>
        <v xml:space="preserve">,"Color":"" </v>
      </c>
      <c r="AB401" s="16" t="str">
        <f t="shared" si="144"/>
        <v xml:space="preserve">,"Denomination":"22" </v>
      </c>
      <c r="AD401" s="16" t="str">
        <f t="shared" si="145"/>
        <v>,"ItemInstances":[</v>
      </c>
      <c r="AE401" s="16" t="str">
        <f t="shared" si="146"/>
        <v>{"CollectableType":"HomeCollector.Models.StampBase, HomeCollector, Version=1.0.0.0, Culture=neutral, PublicKeyToken=null"</v>
      </c>
      <c r="AF401" s="16" t="str">
        <f t="shared" si="147"/>
        <v xml:space="preserve">,"ItemDetails":"" </v>
      </c>
      <c r="AG401" s="16" t="str">
        <f t="shared" si="148"/>
        <v xml:space="preserve">,"IsFavorite":false </v>
      </c>
      <c r="AH401" s="16" t="str">
        <f t="shared" si="149"/>
        <v xml:space="preserve">,"EstimatedValue":0 </v>
      </c>
      <c r="AI401" s="16" t="str">
        <f t="shared" si="150"/>
        <v xml:space="preserve">,"IsMintCondition":true </v>
      </c>
      <c r="AJ401" s="16" t="str">
        <f t="shared" si="151"/>
        <v xml:space="preserve">,"Condition":"UNDEFINED" </v>
      </c>
      <c r="AK401" s="16" t="str">
        <f xml:space="preserve"> IF($D401+$E401&gt;0,  CONCATENATE($AD401,$AE401,$AF401,$AG401,$AH401,$AI401,$AJ401)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01" s="16" t="str">
        <f t="shared" si="152"/>
        <v>,{"CollectableType":"HomeCollector.Models.StampBase, HomeCollector, Version=1.0.0.0, Culture=neutral, PublicKeyToken=null","DisplayName":"Liberty" ,"Description":"" ,"Country":"USA" ,"IsPostageStamp":true ,"ScottNumber":"2224"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02" spans="1:38" x14ac:dyDescent="0.25">
      <c r="A402" s="34" t="s">
        <v>558</v>
      </c>
      <c r="B402" s="29" t="s">
        <v>11</v>
      </c>
      <c r="C402" s="19"/>
      <c r="D402" s="31"/>
      <c r="E402" s="32">
        <v>4</v>
      </c>
      <c r="F402" s="43" t="s">
        <v>41</v>
      </c>
      <c r="G402" s="38" t="s">
        <v>1148</v>
      </c>
      <c r="H402" s="19" t="s">
        <v>1149</v>
      </c>
      <c r="I402" s="19" t="s">
        <v>39</v>
      </c>
      <c r="J402" s="19">
        <v>1986</v>
      </c>
      <c r="K402" s="21"/>
      <c r="L402" s="34">
        <v>0.05</v>
      </c>
      <c r="M402" s="29">
        <v>0.15</v>
      </c>
      <c r="N402" s="28" t="str">
        <f t="shared" si="153"/>
        <v>,{"CollectableType":"HomeCollector.Models.StampBase, HomeCollector, Version=1.0.0.0, Culture=neutral, PublicKeyToken=null"</v>
      </c>
      <c r="O402" s="16" t="str">
        <f t="shared" si="132"/>
        <v xml:space="preserve">,"DisplayName":"Omnibus-redr" </v>
      </c>
      <c r="P402" s="16" t="str">
        <f t="shared" si="133"/>
        <v xml:space="preserve">,"Description":"1 bef USA" </v>
      </c>
      <c r="Q402" s="16" t="str">
        <f t="shared" si="134"/>
        <v xml:space="preserve">,"Country":"USA" </v>
      </c>
      <c r="R402" s="16" t="str">
        <f t="shared" si="135"/>
        <v xml:space="preserve">,"IsPostageStamp":true </v>
      </c>
      <c r="S402" s="16" t="str">
        <f t="shared" si="136"/>
        <v xml:space="preserve">,"ScottNumber":"2225" </v>
      </c>
      <c r="T402" s="16" t="str">
        <f t="shared" si="137"/>
        <v xml:space="preserve">,"AlternateId":"" </v>
      </c>
      <c r="U402" s="16" t="str">
        <f t="shared" si="138"/>
        <v>,"IssueYearStart":1986</v>
      </c>
      <c r="V402" s="16" t="str">
        <f t="shared" si="139"/>
        <v>,"IssueYearEnd":0</v>
      </c>
      <c r="W402" s="16" t="str">
        <f t="shared" si="140"/>
        <v xml:space="preserve">,"FirstDayOfIssue":" " </v>
      </c>
      <c r="X402" s="16" t="str">
        <f t="shared" si="131"/>
        <v xml:space="preserve">,"Perforation":"v10" </v>
      </c>
      <c r="Y402" s="16" t="str">
        <f t="shared" si="141"/>
        <v xml:space="preserve">,"IsWatermarked":false </v>
      </c>
      <c r="Z402" s="16" t="str">
        <f t="shared" si="142"/>
        <v xml:space="preserve">,"CatalogImageCode":"" </v>
      </c>
      <c r="AA402" s="16" t="str">
        <f t="shared" si="143"/>
        <v xml:space="preserve">,"Color":"" </v>
      </c>
      <c r="AB402" s="16" t="str">
        <f t="shared" si="144"/>
        <v xml:space="preserve">,"Denomination":"1" </v>
      </c>
      <c r="AD402" s="16" t="str">
        <f t="shared" si="145"/>
        <v>,"ItemInstances":[</v>
      </c>
      <c r="AE402" s="16" t="str">
        <f t="shared" si="146"/>
        <v>{"CollectableType":"HomeCollector.Models.StampBase, HomeCollector, Version=1.0.0.0, Culture=neutral, PublicKeyToken=null"</v>
      </c>
      <c r="AF402" s="16" t="str">
        <f t="shared" si="147"/>
        <v xml:space="preserve">,"ItemDetails":"1 bef USA" </v>
      </c>
      <c r="AG402" s="16" t="str">
        <f t="shared" si="148"/>
        <v xml:space="preserve">,"IsFavorite":false </v>
      </c>
      <c r="AH402" s="16" t="str">
        <f t="shared" si="149"/>
        <v xml:space="preserve">,"EstimatedValue":0 </v>
      </c>
      <c r="AI402" s="16" t="str">
        <f t="shared" si="150"/>
        <v xml:space="preserve">,"IsMintCondition":false </v>
      </c>
      <c r="AJ402" s="16" t="str">
        <f t="shared" si="151"/>
        <v xml:space="preserve">,"Condition":"UNDEFINED" </v>
      </c>
      <c r="AK402" s="16" t="str">
        <f xml:space="preserve"> IF($D402+$E402&gt;0,  CONCATENATE($AD402,$AE402,$AF402,$AG402,$AH402,$AI402,$AJ402) &amp; "} ]}","}")</f>
        <v>,"ItemInstances":[{"CollectableType":"HomeCollector.Models.StampBase, HomeCollector, Version=1.0.0.0, Culture=neutral, PublicKeyToken=null","ItemDetails":"1 bef USA" ,"IsFavorite":false ,"EstimatedValue":0 ,"IsMintCondition":false ,"Condition":"UNDEFINED" } ]}</v>
      </c>
      <c r="AL402" s="16" t="str">
        <f t="shared" si="152"/>
        <v>,{"CollectableType":"HomeCollector.Models.StampBase, HomeCollector, Version=1.0.0.0, Culture=neutral, PublicKeyToken=null","DisplayName":"Omnibus-redr" ,"Description":"1 bef USA" ,"Country":"USA" ,"IsPostageStamp":true ,"ScottNumber":"2225" ,"AlternateId":"" ,"IssueYearStart":1986,"IssueYearEnd":0,"FirstDayOfIssue":" " ,"Perforation":"v10" ,"IsWatermarked":false ,"CatalogImageCode":"" ,"Color":"" ,"Denomination":"1" ,"ItemInstances":[{"CollectableType":"HomeCollector.Models.StampBase, HomeCollector, Version=1.0.0.0, Culture=neutral, PublicKeyToken=null","ItemDetails":"1 bef USA" ,"IsFavorite":false ,"EstimatedValue":0 ,"IsMintCondition":false ,"Condition":"UNDEFINED" } ]}</v>
      </c>
    </row>
    <row r="403" spans="1:38" x14ac:dyDescent="0.25">
      <c r="A403" s="34" t="s">
        <v>559</v>
      </c>
      <c r="B403" s="29" t="s">
        <v>12</v>
      </c>
      <c r="C403" s="19"/>
      <c r="D403" s="31">
        <v>1</v>
      </c>
      <c r="E403" s="32"/>
      <c r="F403" s="43" t="s">
        <v>41</v>
      </c>
      <c r="G403" s="38" t="s">
        <v>1150</v>
      </c>
      <c r="H403" s="19" t="s">
        <v>1151</v>
      </c>
      <c r="I403" s="19" t="s">
        <v>39</v>
      </c>
      <c r="J403" s="19">
        <v>1987</v>
      </c>
      <c r="K403" s="21"/>
      <c r="L403" s="34">
        <v>0.05</v>
      </c>
      <c r="M403" s="29">
        <v>0.15</v>
      </c>
      <c r="N403" s="28" t="str">
        <f t="shared" si="153"/>
        <v>,{"CollectableType":"HomeCollector.Models.StampBase, HomeCollector, Version=1.0.0.0, Culture=neutral, PublicKeyToken=null"</v>
      </c>
      <c r="O403" s="16" t="str">
        <f t="shared" si="132"/>
        <v xml:space="preserve">,"DisplayName":"Locomotive-redr" </v>
      </c>
      <c r="P403" s="16" t="str">
        <f t="shared" si="133"/>
        <v xml:space="preserve">,"Description":"2 bef USA" </v>
      </c>
      <c r="Q403" s="16" t="str">
        <f t="shared" si="134"/>
        <v xml:space="preserve">,"Country":"USA" </v>
      </c>
      <c r="R403" s="16" t="str">
        <f t="shared" si="135"/>
        <v xml:space="preserve">,"IsPostageStamp":true </v>
      </c>
      <c r="S403" s="16" t="str">
        <f t="shared" si="136"/>
        <v xml:space="preserve">,"ScottNumber":"2226" </v>
      </c>
      <c r="T403" s="16" t="str">
        <f t="shared" si="137"/>
        <v xml:space="preserve">,"AlternateId":"" </v>
      </c>
      <c r="U403" s="16" t="str">
        <f t="shared" si="138"/>
        <v>,"IssueYearStart":1987</v>
      </c>
      <c r="V403" s="16" t="str">
        <f t="shared" si="139"/>
        <v>,"IssueYearEnd":0</v>
      </c>
      <c r="W403" s="16" t="str">
        <f t="shared" si="140"/>
        <v xml:space="preserve">,"FirstDayOfIssue":" " </v>
      </c>
      <c r="X403" s="16" t="str">
        <f t="shared" si="131"/>
        <v xml:space="preserve">,"Perforation":"v10" </v>
      </c>
      <c r="Y403" s="16" t="str">
        <f t="shared" si="141"/>
        <v xml:space="preserve">,"IsWatermarked":false </v>
      </c>
      <c r="Z403" s="16" t="str">
        <f t="shared" si="142"/>
        <v xml:space="preserve">,"CatalogImageCode":"" </v>
      </c>
      <c r="AA403" s="16" t="str">
        <f t="shared" si="143"/>
        <v xml:space="preserve">,"Color":"" </v>
      </c>
      <c r="AB403" s="16" t="str">
        <f t="shared" si="144"/>
        <v xml:space="preserve">,"Denomination":"2" </v>
      </c>
      <c r="AD403" s="16" t="str">
        <f t="shared" si="145"/>
        <v>,"ItemInstances":[</v>
      </c>
      <c r="AE403" s="16" t="str">
        <f t="shared" si="146"/>
        <v>{"CollectableType":"HomeCollector.Models.StampBase, HomeCollector, Version=1.0.0.0, Culture=neutral, PublicKeyToken=null"</v>
      </c>
      <c r="AF403" s="16" t="str">
        <f t="shared" si="147"/>
        <v xml:space="preserve">,"ItemDetails":"2 bef USA" </v>
      </c>
      <c r="AG403" s="16" t="str">
        <f t="shared" si="148"/>
        <v xml:space="preserve">,"IsFavorite":false </v>
      </c>
      <c r="AH403" s="16" t="str">
        <f t="shared" si="149"/>
        <v xml:space="preserve">,"EstimatedValue":0 </v>
      </c>
      <c r="AI403" s="16" t="str">
        <f t="shared" si="150"/>
        <v xml:space="preserve">,"IsMintCondition":true </v>
      </c>
      <c r="AJ403" s="16" t="str">
        <f t="shared" si="151"/>
        <v xml:space="preserve">,"Condition":"UNDEFINED" </v>
      </c>
      <c r="AK403" s="16" t="str">
        <f xml:space="preserve"> IF($D403+$E403&gt;0,  CONCATENATE($AD403,$AE403,$AF403,$AG403,$AH403,$AI403,$AJ403) &amp; "} ]}","}")</f>
        <v>,"ItemInstances":[{"CollectableType":"HomeCollector.Models.StampBase, HomeCollector, Version=1.0.0.0, Culture=neutral, PublicKeyToken=null","ItemDetails":"2 bef USA" ,"IsFavorite":false ,"EstimatedValue":0 ,"IsMintCondition":true ,"Condition":"UNDEFINED" } ]}</v>
      </c>
      <c r="AL403" s="16" t="str">
        <f t="shared" si="152"/>
        <v>,{"CollectableType":"HomeCollector.Models.StampBase, HomeCollector, Version=1.0.0.0, Culture=neutral, PublicKeyToken=null","DisplayName":"Locomotive-redr" ,"Description":"2 bef USA" ,"Country":"USA" ,"IsPostageStamp":true ,"ScottNumber":"2226" ,"AlternateId":"" ,"IssueYearStart":1987,"IssueYearEnd":0,"FirstDayOfIssue":" " ,"Perforation":"v10" ,"IsWatermarked":false ,"CatalogImageCode":"" ,"Color":"" ,"Denomination":"2" ,"ItemInstances":[{"CollectableType":"HomeCollector.Models.StampBase, HomeCollector, Version=1.0.0.0, Culture=neutral, PublicKeyToken=null","ItemDetails":"2 bef USA" ,"IsFavorite":false ,"EstimatedValue":0 ,"IsMintCondition":true ,"Condition":"UNDEFINED" } ]}</v>
      </c>
    </row>
    <row r="404" spans="1:38" x14ac:dyDescent="0.25">
      <c r="A404" s="34" t="s">
        <v>560</v>
      </c>
      <c r="B404" s="29" t="s">
        <v>15</v>
      </c>
      <c r="C404" s="19"/>
      <c r="D404" s="31"/>
      <c r="E404" s="32">
        <v>6</v>
      </c>
      <c r="F404" s="42" t="s">
        <v>41</v>
      </c>
      <c r="G404" s="38" t="s">
        <v>1152</v>
      </c>
      <c r="H404" s="19" t="s">
        <v>1153</v>
      </c>
      <c r="I404" s="19" t="s">
        <v>39</v>
      </c>
      <c r="J404" s="19">
        <v>1986</v>
      </c>
      <c r="K404" s="21"/>
      <c r="L404" s="34">
        <v>0.08</v>
      </c>
      <c r="M404" s="29">
        <v>0.15</v>
      </c>
      <c r="N404" s="28" t="str">
        <f t="shared" si="153"/>
        <v>,{"CollectableType":"HomeCollector.Models.StampBase, HomeCollector, Version=1.0.0.0, Culture=neutral, PublicKeyToken=null"</v>
      </c>
      <c r="O404" s="16" t="str">
        <f t="shared" si="132"/>
        <v xml:space="preserve">,"DisplayName":"Stagecoach-redr" </v>
      </c>
      <c r="P404" s="16" t="str">
        <f t="shared" si="133"/>
        <v xml:space="preserve">,"Description":"17mm coach" </v>
      </c>
      <c r="Q404" s="16" t="str">
        <f t="shared" si="134"/>
        <v xml:space="preserve">,"Country":"USA" </v>
      </c>
      <c r="R404" s="16" t="str">
        <f t="shared" si="135"/>
        <v xml:space="preserve">,"IsPostageStamp":true </v>
      </c>
      <c r="S404" s="16" t="str">
        <f t="shared" si="136"/>
        <v xml:space="preserve">,"ScottNumber":"2228" </v>
      </c>
      <c r="T404" s="16" t="str">
        <f t="shared" si="137"/>
        <v xml:space="preserve">,"AlternateId":"" </v>
      </c>
      <c r="U404" s="16" t="str">
        <f t="shared" si="138"/>
        <v>,"IssueYearStart":1986</v>
      </c>
      <c r="V404" s="16" t="str">
        <f t="shared" si="139"/>
        <v>,"IssueYearEnd":0</v>
      </c>
      <c r="W404" s="16" t="str">
        <f t="shared" si="140"/>
        <v xml:space="preserve">,"FirstDayOfIssue":" " </v>
      </c>
      <c r="X404" s="16" t="str">
        <f t="shared" si="131"/>
        <v xml:space="preserve">,"Perforation":"v10" </v>
      </c>
      <c r="Y404" s="16" t="str">
        <f t="shared" si="141"/>
        <v xml:space="preserve">,"IsWatermarked":false </v>
      </c>
      <c r="Z404" s="16" t="str">
        <f t="shared" si="142"/>
        <v xml:space="preserve">,"CatalogImageCode":"" </v>
      </c>
      <c r="AA404" s="16" t="str">
        <f t="shared" si="143"/>
        <v xml:space="preserve">,"Color":"" </v>
      </c>
      <c r="AB404" s="16" t="str">
        <f t="shared" si="144"/>
        <v xml:space="preserve">,"Denomination":"4" </v>
      </c>
      <c r="AD404" s="16" t="str">
        <f t="shared" si="145"/>
        <v>,"ItemInstances":[</v>
      </c>
      <c r="AE404" s="16" t="str">
        <f t="shared" si="146"/>
        <v>{"CollectableType":"HomeCollector.Models.StampBase, HomeCollector, Version=1.0.0.0, Culture=neutral, PublicKeyToken=null"</v>
      </c>
      <c r="AF404" s="16" t="str">
        <f t="shared" si="147"/>
        <v xml:space="preserve">,"ItemDetails":"17mm coach" </v>
      </c>
      <c r="AG404" s="16" t="str">
        <f t="shared" si="148"/>
        <v xml:space="preserve">,"IsFavorite":false </v>
      </c>
      <c r="AH404" s="16" t="str">
        <f t="shared" si="149"/>
        <v xml:space="preserve">,"EstimatedValue":0 </v>
      </c>
      <c r="AI404" s="16" t="str">
        <f t="shared" si="150"/>
        <v xml:space="preserve">,"IsMintCondition":false </v>
      </c>
      <c r="AJ404" s="16" t="str">
        <f t="shared" si="151"/>
        <v xml:space="preserve">,"Condition":"UNDEFINED" </v>
      </c>
      <c r="AK404" s="16" t="str">
        <f xml:space="preserve"> IF($D404+$E404&gt;0,  CONCATENATE($AD404,$AE404,$AF404,$AG404,$AH404,$AI404,$AJ404) &amp; "} ]}","}")</f>
        <v>,"ItemInstances":[{"CollectableType":"HomeCollector.Models.StampBase, HomeCollector, Version=1.0.0.0, Culture=neutral, PublicKeyToken=null","ItemDetails":"17mm coach" ,"IsFavorite":false ,"EstimatedValue":0 ,"IsMintCondition":false ,"Condition":"UNDEFINED" } ]}</v>
      </c>
      <c r="AL404" s="16" t="str">
        <f t="shared" si="152"/>
        <v>,{"CollectableType":"HomeCollector.Models.StampBase, HomeCollector, Version=1.0.0.0, Culture=neutral, PublicKeyToken=null","DisplayName":"Stagecoach-redr" ,"Description":"17mm coach" ,"Country":"USA" ,"IsPostageStamp":true ,"ScottNumber":"2228" ,"AlternateId":"" ,"IssueYearStart":1986,"IssueYearEnd":0,"FirstDayOfIssue":" " ,"Perforation":"v10" ,"IsWatermarked":false ,"CatalogImageCode":"" ,"Color":"" ,"Denomination":"4" ,"ItemInstances":[{"CollectableType":"HomeCollector.Models.StampBase, HomeCollector, Version=1.0.0.0, Culture=neutral, PublicKeyToken=null","ItemDetails":"17mm coach" ,"IsFavorite":false ,"EstimatedValue":0 ,"IsMintCondition":false ,"Condition":"UNDEFINED" } ]}</v>
      </c>
    </row>
    <row r="405" spans="1:38" x14ac:dyDescent="0.25">
      <c r="A405" s="34" t="s">
        <v>561</v>
      </c>
      <c r="B405" s="29" t="s">
        <v>964</v>
      </c>
      <c r="C405" s="19"/>
      <c r="D405" s="31"/>
      <c r="E405" s="32">
        <v>2</v>
      </c>
      <c r="F405" s="42" t="s">
        <v>41</v>
      </c>
      <c r="G405" s="38" t="s">
        <v>1154</v>
      </c>
      <c r="H405" s="19" t="s">
        <v>1155</v>
      </c>
      <c r="I405" s="19" t="s">
        <v>39</v>
      </c>
      <c r="J405" s="19">
        <v>1986</v>
      </c>
      <c r="K405" s="21"/>
      <c r="L405" s="34">
        <v>0.16</v>
      </c>
      <c r="M405" s="29">
        <v>0.16</v>
      </c>
      <c r="N405" s="28" t="str">
        <f t="shared" si="153"/>
        <v>,{"CollectableType":"HomeCollector.Models.StampBase, HomeCollector, Version=1.0.0.0, Culture=neutral, PublicKeyToken=null"</v>
      </c>
      <c r="O405" s="16" t="str">
        <f t="shared" si="132"/>
        <v xml:space="preserve">,"DisplayName":"Ambulance-redr" </v>
      </c>
      <c r="P405" s="16" t="str">
        <f t="shared" si="133"/>
        <v xml:space="preserve">,"Description":"18mm,prec." </v>
      </c>
      <c r="Q405" s="16" t="str">
        <f t="shared" si="134"/>
        <v xml:space="preserve">,"Country":"USA" </v>
      </c>
      <c r="R405" s="16" t="str">
        <f t="shared" si="135"/>
        <v xml:space="preserve">,"IsPostageStamp":true </v>
      </c>
      <c r="S405" s="16" t="str">
        <f t="shared" si="136"/>
        <v xml:space="preserve">,"ScottNumber":"2231" </v>
      </c>
      <c r="T405" s="16" t="str">
        <f t="shared" si="137"/>
        <v xml:space="preserve">,"AlternateId":"" </v>
      </c>
      <c r="U405" s="16" t="str">
        <f t="shared" si="138"/>
        <v>,"IssueYearStart":1986</v>
      </c>
      <c r="V405" s="16" t="str">
        <f t="shared" si="139"/>
        <v>,"IssueYearEnd":0</v>
      </c>
      <c r="W405" s="16" t="str">
        <f t="shared" si="140"/>
        <v xml:space="preserve">,"FirstDayOfIssue":" " </v>
      </c>
      <c r="X405" s="16" t="str">
        <f t="shared" si="131"/>
        <v xml:space="preserve">,"Perforation":"v10" </v>
      </c>
      <c r="Y405" s="16" t="str">
        <f t="shared" si="141"/>
        <v xml:space="preserve">,"IsWatermarked":false </v>
      </c>
      <c r="Z405" s="16" t="str">
        <f t="shared" si="142"/>
        <v xml:space="preserve">,"CatalogImageCode":"" </v>
      </c>
      <c r="AA405" s="16" t="str">
        <f t="shared" si="143"/>
        <v xml:space="preserve">,"Color":"" </v>
      </c>
      <c r="AB405" s="16" t="str">
        <f t="shared" si="144"/>
        <v xml:space="preserve">,"Denomination":"8.3" </v>
      </c>
      <c r="AD405" s="16" t="str">
        <f t="shared" si="145"/>
        <v>,"ItemInstances":[</v>
      </c>
      <c r="AE405" s="16" t="str">
        <f t="shared" si="146"/>
        <v>{"CollectableType":"HomeCollector.Models.StampBase, HomeCollector, Version=1.0.0.0, Culture=neutral, PublicKeyToken=null"</v>
      </c>
      <c r="AF405" s="16" t="str">
        <f t="shared" si="147"/>
        <v xml:space="preserve">,"ItemDetails":"18mm,prec." </v>
      </c>
      <c r="AG405" s="16" t="str">
        <f t="shared" si="148"/>
        <v xml:space="preserve">,"IsFavorite":false </v>
      </c>
      <c r="AH405" s="16" t="str">
        <f t="shared" si="149"/>
        <v xml:space="preserve">,"EstimatedValue":0 </v>
      </c>
      <c r="AI405" s="16" t="str">
        <f t="shared" si="150"/>
        <v xml:space="preserve">,"IsMintCondition":false </v>
      </c>
      <c r="AJ405" s="16" t="str">
        <f t="shared" si="151"/>
        <v xml:space="preserve">,"Condition":"UNDEFINED" </v>
      </c>
      <c r="AK405" s="16" t="str">
        <f xml:space="preserve"> IF($D405+$E405&gt;0,  CONCATENATE($AD405,$AE405,$AF405,$AG405,$AH405,$AI405,$AJ405) &amp; "} ]}","}")</f>
        <v>,"ItemInstances":[{"CollectableType":"HomeCollector.Models.StampBase, HomeCollector, Version=1.0.0.0, Culture=neutral, PublicKeyToken=null","ItemDetails":"18mm,prec." ,"IsFavorite":false ,"EstimatedValue":0 ,"IsMintCondition":false ,"Condition":"UNDEFINED" } ]}</v>
      </c>
      <c r="AL405" s="16" t="str">
        <f t="shared" si="152"/>
        <v>,{"CollectableType":"HomeCollector.Models.StampBase, HomeCollector, Version=1.0.0.0, Culture=neutral, PublicKeyToken=null","DisplayName":"Ambulance-redr" ,"Description":"18mm,prec." ,"Country":"USA" ,"IsPostageStamp":true ,"ScottNumber":"2231" ,"AlternateId":"" ,"IssueYearStart":1986,"IssueYearEnd":0,"FirstDayOfIssue":" " ,"Perforation":"v10" ,"IsWatermarked":false ,"CatalogImageCode":"" ,"Color":"" ,"Denomination":"8.3" ,"ItemInstances":[{"CollectableType":"HomeCollector.Models.StampBase, HomeCollector, Version=1.0.0.0, Culture=neutral, PublicKeyToken=null","ItemDetails":"18mm,prec." ,"IsFavorite":false ,"EstimatedValue":0 ,"IsMintCondition":false ,"Condition":"UNDEFINED" } ]}</v>
      </c>
    </row>
    <row r="406" spans="1:38" x14ac:dyDescent="0.25">
      <c r="A406" s="34" t="s">
        <v>562</v>
      </c>
      <c r="B406" s="29" t="s">
        <v>157</v>
      </c>
      <c r="C406" s="19"/>
      <c r="D406" s="31"/>
      <c r="E406" s="32">
        <v>1</v>
      </c>
      <c r="F406" s="42"/>
      <c r="G406" s="38"/>
      <c r="H406" s="19" t="s">
        <v>1156</v>
      </c>
      <c r="I406" s="29">
        <v>1910</v>
      </c>
      <c r="J406" s="29">
        <v>1986</v>
      </c>
      <c r="K406" s="33"/>
      <c r="L406" s="34">
        <v>0.4</v>
      </c>
      <c r="M406" s="29">
        <v>0.15</v>
      </c>
      <c r="N406" s="28" t="str">
        <f t="shared" si="153"/>
        <v>,{"CollectableType":"HomeCollector.Models.StampBase, HomeCollector, Version=1.0.0.0, Culture=neutral, PublicKeyToken=null"</v>
      </c>
      <c r="O406" s="16" t="str">
        <f t="shared" si="132"/>
        <v xml:space="preserve">,"DisplayName":"Navajo Art" </v>
      </c>
      <c r="P406" s="16" t="str">
        <f t="shared" si="133"/>
        <v xml:space="preserve">,"Description":"" </v>
      </c>
      <c r="Q406" s="16" t="str">
        <f t="shared" si="134"/>
        <v xml:space="preserve">,"Country":"USA" </v>
      </c>
      <c r="R406" s="16" t="str">
        <f t="shared" si="135"/>
        <v xml:space="preserve">,"IsPostageStamp":true </v>
      </c>
      <c r="S406" s="16" t="str">
        <f t="shared" si="136"/>
        <v xml:space="preserve">,"ScottNumber":"2235" </v>
      </c>
      <c r="T406" s="16" t="str">
        <f t="shared" si="137"/>
        <v xml:space="preserve">,"AlternateId":"" </v>
      </c>
      <c r="U406" s="16" t="str">
        <f t="shared" si="138"/>
        <v>,"IssueYearStart":1986</v>
      </c>
      <c r="V406" s="16" t="str">
        <f t="shared" si="139"/>
        <v>,"IssueYearEnd":0</v>
      </c>
      <c r="W406" s="16" t="str">
        <f t="shared" si="140"/>
        <v xml:space="preserve">,"FirstDayOfIssue":" " </v>
      </c>
      <c r="X406" s="16" t="str">
        <f t="shared" si="131"/>
        <v xml:space="preserve">,"Perforation":"" </v>
      </c>
      <c r="Y406" s="16" t="str">
        <f t="shared" si="141"/>
        <v xml:space="preserve">,"IsWatermarked":false </v>
      </c>
      <c r="Z406" s="16" t="str">
        <f t="shared" si="142"/>
        <v xml:space="preserve">,"CatalogImageCode":"" </v>
      </c>
      <c r="AA406" s="16" t="str">
        <f t="shared" si="143"/>
        <v xml:space="preserve">,"Color":"" </v>
      </c>
      <c r="AB406" s="16" t="str">
        <f t="shared" si="144"/>
        <v xml:space="preserve">,"Denomination":"22" </v>
      </c>
      <c r="AD406" s="16" t="str">
        <f t="shared" si="145"/>
        <v>,"ItemInstances":[</v>
      </c>
      <c r="AE406" s="16" t="str">
        <f t="shared" si="146"/>
        <v>{"CollectableType":"HomeCollector.Models.StampBase, HomeCollector, Version=1.0.0.0, Culture=neutral, PublicKeyToken=null"</v>
      </c>
      <c r="AF406" s="16" t="str">
        <f t="shared" si="147"/>
        <v xml:space="preserve">,"ItemDetails":"" </v>
      </c>
      <c r="AG406" s="16" t="str">
        <f t="shared" si="148"/>
        <v xml:space="preserve">,"IsFavorite":false </v>
      </c>
      <c r="AH406" s="16" t="str">
        <f t="shared" si="149"/>
        <v xml:space="preserve">,"EstimatedValue":0 </v>
      </c>
      <c r="AI406" s="16" t="str">
        <f t="shared" si="150"/>
        <v xml:space="preserve">,"IsMintCondition":false </v>
      </c>
      <c r="AJ406" s="16" t="str">
        <f t="shared" si="151"/>
        <v xml:space="preserve">,"Condition":"UNDEFINED" </v>
      </c>
      <c r="AK406" s="16" t="str">
        <f xml:space="preserve"> IF($D406+$E406&gt;0,  CONCATENATE($AD406,$AE406,$AF406,$AG406,$AH406,$AI406,$AJ406)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6" s="16" t="str">
        <f t="shared" si="152"/>
        <v>,{"CollectableType":"HomeCollector.Models.StampBase, HomeCollector, Version=1.0.0.0, Culture=neutral, PublicKeyToken=null","DisplayName":"Navajo Art" ,"Description":"" ,"Country":"USA" ,"IsPostageStamp":true ,"ScottNumber":"2235"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07" spans="1:38" x14ac:dyDescent="0.25">
      <c r="A407" s="34" t="s">
        <v>563</v>
      </c>
      <c r="B407" s="29" t="s">
        <v>157</v>
      </c>
      <c r="C407" s="19"/>
      <c r="D407" s="31"/>
      <c r="E407" s="32">
        <v>1</v>
      </c>
      <c r="F407" s="42"/>
      <c r="G407" s="38"/>
      <c r="H407" s="19" t="s">
        <v>1156</v>
      </c>
      <c r="I407" s="29">
        <v>1910</v>
      </c>
      <c r="J407" s="29">
        <v>1986</v>
      </c>
      <c r="K407" s="33"/>
      <c r="L407" s="34">
        <v>0.4</v>
      </c>
      <c r="M407" s="29">
        <v>0.15</v>
      </c>
      <c r="N407" s="28" t="str">
        <f t="shared" si="153"/>
        <v>,{"CollectableType":"HomeCollector.Models.StampBase, HomeCollector, Version=1.0.0.0, Culture=neutral, PublicKeyToken=null"</v>
      </c>
      <c r="O407" s="16" t="str">
        <f t="shared" si="132"/>
        <v xml:space="preserve">,"DisplayName":"Navajo Art" </v>
      </c>
      <c r="P407" s="16" t="str">
        <f t="shared" si="133"/>
        <v xml:space="preserve">,"Description":"" </v>
      </c>
      <c r="Q407" s="16" t="str">
        <f t="shared" si="134"/>
        <v xml:space="preserve">,"Country":"USA" </v>
      </c>
      <c r="R407" s="16" t="str">
        <f t="shared" si="135"/>
        <v xml:space="preserve">,"IsPostageStamp":true </v>
      </c>
      <c r="S407" s="16" t="str">
        <f t="shared" si="136"/>
        <v xml:space="preserve">,"ScottNumber":"2236" </v>
      </c>
      <c r="T407" s="16" t="str">
        <f t="shared" si="137"/>
        <v xml:space="preserve">,"AlternateId":"" </v>
      </c>
      <c r="U407" s="16" t="str">
        <f t="shared" si="138"/>
        <v>,"IssueYearStart":1986</v>
      </c>
      <c r="V407" s="16" t="str">
        <f t="shared" si="139"/>
        <v>,"IssueYearEnd":0</v>
      </c>
      <c r="W407" s="16" t="str">
        <f t="shared" si="140"/>
        <v xml:space="preserve">,"FirstDayOfIssue":" " </v>
      </c>
      <c r="X407" s="16" t="str">
        <f t="shared" si="131"/>
        <v xml:space="preserve">,"Perforation":"" </v>
      </c>
      <c r="Y407" s="16" t="str">
        <f t="shared" si="141"/>
        <v xml:space="preserve">,"IsWatermarked":false </v>
      </c>
      <c r="Z407" s="16" t="str">
        <f t="shared" si="142"/>
        <v xml:space="preserve">,"CatalogImageCode":"" </v>
      </c>
      <c r="AA407" s="16" t="str">
        <f t="shared" si="143"/>
        <v xml:space="preserve">,"Color":"" </v>
      </c>
      <c r="AB407" s="16" t="str">
        <f t="shared" si="144"/>
        <v xml:space="preserve">,"Denomination":"22" </v>
      </c>
      <c r="AD407" s="16" t="str">
        <f t="shared" si="145"/>
        <v>,"ItemInstances":[</v>
      </c>
      <c r="AE407" s="16" t="str">
        <f t="shared" si="146"/>
        <v>{"CollectableType":"HomeCollector.Models.StampBase, HomeCollector, Version=1.0.0.0, Culture=neutral, PublicKeyToken=null"</v>
      </c>
      <c r="AF407" s="16" t="str">
        <f t="shared" si="147"/>
        <v xml:space="preserve">,"ItemDetails":"" </v>
      </c>
      <c r="AG407" s="16" t="str">
        <f t="shared" si="148"/>
        <v xml:space="preserve">,"IsFavorite":false </v>
      </c>
      <c r="AH407" s="16" t="str">
        <f t="shared" si="149"/>
        <v xml:space="preserve">,"EstimatedValue":0 </v>
      </c>
      <c r="AI407" s="16" t="str">
        <f t="shared" si="150"/>
        <v xml:space="preserve">,"IsMintCondition":false </v>
      </c>
      <c r="AJ407" s="16" t="str">
        <f t="shared" si="151"/>
        <v xml:space="preserve">,"Condition":"UNDEFINED" </v>
      </c>
      <c r="AK407" s="16" t="str">
        <f xml:space="preserve"> IF($D407+$E407&gt;0,  CONCATENATE($AD407,$AE407,$AF407,$AG407,$AH407,$AI407,$AJ407)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7" s="16" t="str">
        <f t="shared" si="152"/>
        <v>,{"CollectableType":"HomeCollector.Models.StampBase, HomeCollector, Version=1.0.0.0, Culture=neutral, PublicKeyToken=null","DisplayName":"Navajo Art" ,"Description":"" ,"Country":"USA" ,"IsPostageStamp":true ,"ScottNumber":"2236"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08" spans="1:38" x14ac:dyDescent="0.25">
      <c r="A408" s="34" t="s">
        <v>564</v>
      </c>
      <c r="B408" s="29" t="s">
        <v>157</v>
      </c>
      <c r="C408" s="19"/>
      <c r="D408" s="31"/>
      <c r="E408" s="32">
        <v>1</v>
      </c>
      <c r="F408" s="42"/>
      <c r="G408" s="38"/>
      <c r="H408" s="19" t="s">
        <v>1156</v>
      </c>
      <c r="I408" s="19" t="s">
        <v>39</v>
      </c>
      <c r="J408" s="19">
        <v>1986</v>
      </c>
      <c r="K408" s="21"/>
      <c r="L408" s="34">
        <v>0.4</v>
      </c>
      <c r="M408" s="29">
        <v>0.15</v>
      </c>
      <c r="N408" s="28" t="str">
        <f t="shared" si="153"/>
        <v>,{"CollectableType":"HomeCollector.Models.StampBase, HomeCollector, Version=1.0.0.0, Culture=neutral, PublicKeyToken=null"</v>
      </c>
      <c r="O408" s="16" t="str">
        <f t="shared" si="132"/>
        <v xml:space="preserve">,"DisplayName":"Navajo Art" </v>
      </c>
      <c r="P408" s="16" t="str">
        <f t="shared" si="133"/>
        <v xml:space="preserve">,"Description":"" </v>
      </c>
      <c r="Q408" s="16" t="str">
        <f t="shared" si="134"/>
        <v xml:space="preserve">,"Country":"USA" </v>
      </c>
      <c r="R408" s="16" t="str">
        <f t="shared" si="135"/>
        <v xml:space="preserve">,"IsPostageStamp":true </v>
      </c>
      <c r="S408" s="16" t="str">
        <f t="shared" si="136"/>
        <v xml:space="preserve">,"ScottNumber":"2237" </v>
      </c>
      <c r="T408" s="16" t="str">
        <f t="shared" si="137"/>
        <v xml:space="preserve">,"AlternateId":"" </v>
      </c>
      <c r="U408" s="16" t="str">
        <f t="shared" si="138"/>
        <v>,"IssueYearStart":1986</v>
      </c>
      <c r="V408" s="16" t="str">
        <f t="shared" si="139"/>
        <v>,"IssueYearEnd":0</v>
      </c>
      <c r="W408" s="16" t="str">
        <f t="shared" si="140"/>
        <v xml:space="preserve">,"FirstDayOfIssue":" " </v>
      </c>
      <c r="X408" s="16" t="str">
        <f t="shared" si="131"/>
        <v xml:space="preserve">,"Perforation":"" </v>
      </c>
      <c r="Y408" s="16" t="str">
        <f t="shared" si="141"/>
        <v xml:space="preserve">,"IsWatermarked":false </v>
      </c>
      <c r="Z408" s="16" t="str">
        <f t="shared" si="142"/>
        <v xml:space="preserve">,"CatalogImageCode":"" </v>
      </c>
      <c r="AA408" s="16" t="str">
        <f t="shared" si="143"/>
        <v xml:space="preserve">,"Color":"" </v>
      </c>
      <c r="AB408" s="16" t="str">
        <f t="shared" si="144"/>
        <v xml:space="preserve">,"Denomination":"22" </v>
      </c>
      <c r="AD408" s="16" t="str">
        <f t="shared" si="145"/>
        <v>,"ItemInstances":[</v>
      </c>
      <c r="AE408" s="16" t="str">
        <f t="shared" si="146"/>
        <v>{"CollectableType":"HomeCollector.Models.StampBase, HomeCollector, Version=1.0.0.0, Culture=neutral, PublicKeyToken=null"</v>
      </c>
      <c r="AF408" s="16" t="str">
        <f t="shared" si="147"/>
        <v xml:space="preserve">,"ItemDetails":"" </v>
      </c>
      <c r="AG408" s="16" t="str">
        <f t="shared" si="148"/>
        <v xml:space="preserve">,"IsFavorite":false </v>
      </c>
      <c r="AH408" s="16" t="str">
        <f t="shared" si="149"/>
        <v xml:space="preserve">,"EstimatedValue":0 </v>
      </c>
      <c r="AI408" s="16" t="str">
        <f t="shared" si="150"/>
        <v xml:space="preserve">,"IsMintCondition":false </v>
      </c>
      <c r="AJ408" s="16" t="str">
        <f t="shared" si="151"/>
        <v xml:space="preserve">,"Condition":"UNDEFINED" </v>
      </c>
      <c r="AK408" s="16" t="str">
        <f xml:space="preserve"> IF($D408+$E408&gt;0,  CONCATENATE($AD408,$AE408,$AF408,$AG408,$AH408,$AI408,$AJ408)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8" s="16" t="str">
        <f t="shared" si="152"/>
        <v>,{"CollectableType":"HomeCollector.Models.StampBase, HomeCollector, Version=1.0.0.0, Culture=neutral, PublicKeyToken=null","DisplayName":"Navajo Art" ,"Description":"" ,"Country":"USA" ,"IsPostageStamp":true ,"ScottNumber":"2237"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09" spans="1:38" x14ac:dyDescent="0.25">
      <c r="A409" s="34" t="s">
        <v>565</v>
      </c>
      <c r="B409" s="29" t="s">
        <v>157</v>
      </c>
      <c r="C409" s="19"/>
      <c r="D409" s="31"/>
      <c r="E409" s="32">
        <v>1</v>
      </c>
      <c r="F409" s="42"/>
      <c r="G409" s="38"/>
      <c r="H409" s="19" t="s">
        <v>1156</v>
      </c>
      <c r="I409" s="19" t="s">
        <v>39</v>
      </c>
      <c r="J409" s="19">
        <v>1986</v>
      </c>
      <c r="K409" s="21"/>
      <c r="L409" s="34">
        <v>0.4</v>
      </c>
      <c r="M409" s="29">
        <v>0.15</v>
      </c>
      <c r="N409" s="28" t="str">
        <f t="shared" si="153"/>
        <v>,{"CollectableType":"HomeCollector.Models.StampBase, HomeCollector, Version=1.0.0.0, Culture=neutral, PublicKeyToken=null"</v>
      </c>
      <c r="O409" s="16" t="str">
        <f t="shared" si="132"/>
        <v xml:space="preserve">,"DisplayName":"Navajo Art" </v>
      </c>
      <c r="P409" s="16" t="str">
        <f t="shared" si="133"/>
        <v xml:space="preserve">,"Description":"" </v>
      </c>
      <c r="Q409" s="16" t="str">
        <f t="shared" si="134"/>
        <v xml:space="preserve">,"Country":"USA" </v>
      </c>
      <c r="R409" s="16" t="str">
        <f t="shared" si="135"/>
        <v xml:space="preserve">,"IsPostageStamp":true </v>
      </c>
      <c r="S409" s="16" t="str">
        <f t="shared" si="136"/>
        <v xml:space="preserve">,"ScottNumber":"2238" </v>
      </c>
      <c r="T409" s="16" t="str">
        <f t="shared" si="137"/>
        <v xml:space="preserve">,"AlternateId":"" </v>
      </c>
      <c r="U409" s="16" t="str">
        <f t="shared" si="138"/>
        <v>,"IssueYearStart":1986</v>
      </c>
      <c r="V409" s="16" t="str">
        <f t="shared" si="139"/>
        <v>,"IssueYearEnd":0</v>
      </c>
      <c r="W409" s="16" t="str">
        <f t="shared" si="140"/>
        <v xml:space="preserve">,"FirstDayOfIssue":" " </v>
      </c>
      <c r="X409" s="16" t="str">
        <f t="shared" ref="X409:X472" si="154">",""Perforation"":""" &amp; IF(ISBLANK($F409)=1,"",$F409) &amp; """ "</f>
        <v xml:space="preserve">,"Perforation":"" </v>
      </c>
      <c r="Y409" s="16" t="str">
        <f t="shared" si="141"/>
        <v xml:space="preserve">,"IsWatermarked":false </v>
      </c>
      <c r="Z409" s="16" t="str">
        <f t="shared" si="142"/>
        <v xml:space="preserve">,"CatalogImageCode":"" </v>
      </c>
      <c r="AA409" s="16" t="str">
        <f t="shared" si="143"/>
        <v xml:space="preserve">,"Color":"" </v>
      </c>
      <c r="AB409" s="16" t="str">
        <f t="shared" si="144"/>
        <v xml:space="preserve">,"Denomination":"22" </v>
      </c>
      <c r="AD409" s="16" t="str">
        <f t="shared" si="145"/>
        <v>,"ItemInstances":[</v>
      </c>
      <c r="AE409" s="16" t="str">
        <f t="shared" si="146"/>
        <v>{"CollectableType":"HomeCollector.Models.StampBase, HomeCollector, Version=1.0.0.0, Culture=neutral, PublicKeyToken=null"</v>
      </c>
      <c r="AF409" s="16" t="str">
        <f t="shared" si="147"/>
        <v xml:space="preserve">,"ItemDetails":"" </v>
      </c>
      <c r="AG409" s="16" t="str">
        <f t="shared" si="148"/>
        <v xml:space="preserve">,"IsFavorite":false </v>
      </c>
      <c r="AH409" s="16" t="str">
        <f t="shared" si="149"/>
        <v xml:space="preserve">,"EstimatedValue":0 </v>
      </c>
      <c r="AI409" s="16" t="str">
        <f t="shared" si="150"/>
        <v xml:space="preserve">,"IsMintCondition":false </v>
      </c>
      <c r="AJ409" s="16" t="str">
        <f t="shared" si="151"/>
        <v xml:space="preserve">,"Condition":"UNDEFINED" </v>
      </c>
      <c r="AK409" s="16" t="str">
        <f xml:space="preserve"> IF($D409+$E409&gt;0,  CONCATENATE($AD409,$AE409,$AF409,$AG409,$AH409,$AI409,$AJ409)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09" s="16" t="str">
        <f t="shared" si="152"/>
        <v>,{"CollectableType":"HomeCollector.Models.StampBase, HomeCollector, Version=1.0.0.0, Culture=neutral, PublicKeyToken=null","DisplayName":"Navajo Art" ,"Description":"" ,"Country":"USA" ,"IsPostageStamp":true ,"ScottNumber":"2238"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0" spans="1:38" x14ac:dyDescent="0.25">
      <c r="A410" s="34" t="s">
        <v>566</v>
      </c>
      <c r="B410" s="29" t="s">
        <v>157</v>
      </c>
      <c r="C410" s="19"/>
      <c r="D410" s="28">
        <v>1</v>
      </c>
      <c r="E410" s="30"/>
      <c r="F410" s="42"/>
      <c r="G410" s="30" t="s">
        <v>81</v>
      </c>
      <c r="H410" s="19" t="s">
        <v>1156</v>
      </c>
      <c r="I410" s="19" t="s">
        <v>39</v>
      </c>
      <c r="J410" s="19">
        <v>1986</v>
      </c>
      <c r="K410" s="21"/>
      <c r="L410" s="34">
        <v>1.65</v>
      </c>
      <c r="M410" s="29">
        <v>1</v>
      </c>
      <c r="N410" s="28" t="str">
        <f t="shared" si="153"/>
        <v>,{"CollectableType":"HomeCollector.Models.StampBase, HomeCollector, Version=1.0.0.0, Culture=neutral, PublicKeyToken=null"</v>
      </c>
      <c r="O410" s="16" t="str">
        <f t="shared" si="132"/>
        <v xml:space="preserve">,"DisplayName":"Navajo Art" </v>
      </c>
      <c r="P410" s="16" t="str">
        <f t="shared" si="133"/>
        <v xml:space="preserve">,"Description":"block 4" </v>
      </c>
      <c r="Q410" s="16" t="str">
        <f t="shared" si="134"/>
        <v xml:space="preserve">,"Country":"USA" </v>
      </c>
      <c r="R410" s="16" t="str">
        <f t="shared" si="135"/>
        <v xml:space="preserve">,"IsPostageStamp":true </v>
      </c>
      <c r="S410" s="16" t="str">
        <f t="shared" si="136"/>
        <v xml:space="preserve">,"ScottNumber":"2238a" </v>
      </c>
      <c r="T410" s="16" t="str">
        <f t="shared" si="137"/>
        <v xml:space="preserve">,"AlternateId":"" </v>
      </c>
      <c r="U410" s="16" t="str">
        <f t="shared" si="138"/>
        <v>,"IssueYearStart":1986</v>
      </c>
      <c r="V410" s="16" t="str">
        <f t="shared" si="139"/>
        <v>,"IssueYearEnd":0</v>
      </c>
      <c r="W410" s="16" t="str">
        <f t="shared" si="140"/>
        <v xml:space="preserve">,"FirstDayOfIssue":" " </v>
      </c>
      <c r="X410" s="16" t="str">
        <f t="shared" si="154"/>
        <v xml:space="preserve">,"Perforation":"" </v>
      </c>
      <c r="Y410" s="16" t="str">
        <f t="shared" si="141"/>
        <v xml:space="preserve">,"IsWatermarked":false </v>
      </c>
      <c r="Z410" s="16" t="str">
        <f t="shared" si="142"/>
        <v xml:space="preserve">,"CatalogImageCode":"" </v>
      </c>
      <c r="AA410" s="16" t="str">
        <f t="shared" si="143"/>
        <v xml:space="preserve">,"Color":"" </v>
      </c>
      <c r="AB410" s="16" t="str">
        <f t="shared" si="144"/>
        <v xml:space="preserve">,"Denomination":"22" </v>
      </c>
      <c r="AD410" s="16" t="str">
        <f t="shared" si="145"/>
        <v>,"ItemInstances":[</v>
      </c>
      <c r="AE410" s="16" t="str">
        <f t="shared" si="146"/>
        <v>{"CollectableType":"HomeCollector.Models.StampBase, HomeCollector, Version=1.0.0.0, Culture=neutral, PublicKeyToken=null"</v>
      </c>
      <c r="AF410" s="16" t="str">
        <f t="shared" si="147"/>
        <v xml:space="preserve">,"ItemDetails":"block 4" </v>
      </c>
      <c r="AG410" s="16" t="str">
        <f t="shared" si="148"/>
        <v xml:space="preserve">,"IsFavorite":false </v>
      </c>
      <c r="AH410" s="16" t="str">
        <f t="shared" si="149"/>
        <v xml:space="preserve">,"EstimatedValue":0 </v>
      </c>
      <c r="AI410" s="16" t="str">
        <f t="shared" si="150"/>
        <v xml:space="preserve">,"IsMintCondition":true </v>
      </c>
      <c r="AJ410" s="16" t="str">
        <f t="shared" si="151"/>
        <v xml:space="preserve">,"Condition":"UNDEFINED" </v>
      </c>
      <c r="AK410" s="16" t="str">
        <f xml:space="preserve"> IF($D410+$E410&gt;0,  CONCATENATE($AD410,$AE410,$AF410,$AG410,$AH410,$AI410,$AJ410)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410" s="16" t="str">
        <f t="shared" si="152"/>
        <v>,{"CollectableType":"HomeCollector.Models.StampBase, HomeCollector, Version=1.0.0.0, Culture=neutral, PublicKeyToken=null","DisplayName":"Navajo Art" ,"Description":"block 4" ,"Country":"USA" ,"IsPostageStamp":true ,"ScottNumber":"2238a"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411" spans="1:38" x14ac:dyDescent="0.25">
      <c r="A411" s="34" t="s">
        <v>567</v>
      </c>
      <c r="B411" s="29" t="s">
        <v>157</v>
      </c>
      <c r="C411" s="19"/>
      <c r="D411" s="31"/>
      <c r="E411" s="32">
        <v>2</v>
      </c>
      <c r="F411" s="42"/>
      <c r="G411" s="38"/>
      <c r="H411" s="19" t="s">
        <v>1157</v>
      </c>
      <c r="I411" s="29">
        <v>1910</v>
      </c>
      <c r="J411" s="29">
        <v>1986</v>
      </c>
      <c r="K411" s="33"/>
      <c r="L411" s="34">
        <v>0.4</v>
      </c>
      <c r="M411" s="29">
        <v>0.15</v>
      </c>
      <c r="N411" s="28" t="str">
        <f t="shared" si="153"/>
        <v>,{"CollectableType":"HomeCollector.Models.StampBase, HomeCollector, Version=1.0.0.0, Culture=neutral, PublicKeyToken=null"</v>
      </c>
      <c r="O411" s="16" t="str">
        <f t="shared" si="132"/>
        <v xml:space="preserve">,"DisplayName":"T.S. Eliot" </v>
      </c>
      <c r="P411" s="16" t="str">
        <f t="shared" si="133"/>
        <v xml:space="preserve">,"Description":"" </v>
      </c>
      <c r="Q411" s="16" t="str">
        <f t="shared" si="134"/>
        <v xml:space="preserve">,"Country":"USA" </v>
      </c>
      <c r="R411" s="16" t="str">
        <f t="shared" si="135"/>
        <v xml:space="preserve">,"IsPostageStamp":true </v>
      </c>
      <c r="S411" s="16" t="str">
        <f t="shared" si="136"/>
        <v xml:space="preserve">,"ScottNumber":"2239" </v>
      </c>
      <c r="T411" s="16" t="str">
        <f t="shared" si="137"/>
        <v xml:space="preserve">,"AlternateId":"" </v>
      </c>
      <c r="U411" s="16" t="str">
        <f t="shared" si="138"/>
        <v>,"IssueYearStart":1986</v>
      </c>
      <c r="V411" s="16" t="str">
        <f t="shared" si="139"/>
        <v>,"IssueYearEnd":0</v>
      </c>
      <c r="W411" s="16" t="str">
        <f t="shared" si="140"/>
        <v xml:space="preserve">,"FirstDayOfIssue":" " </v>
      </c>
      <c r="X411" s="16" t="str">
        <f t="shared" si="154"/>
        <v xml:space="preserve">,"Perforation":"" </v>
      </c>
      <c r="Y411" s="16" t="str">
        <f t="shared" si="141"/>
        <v xml:space="preserve">,"IsWatermarked":false </v>
      </c>
      <c r="Z411" s="16" t="str">
        <f t="shared" si="142"/>
        <v xml:space="preserve">,"CatalogImageCode":"" </v>
      </c>
      <c r="AA411" s="16" t="str">
        <f t="shared" si="143"/>
        <v xml:space="preserve">,"Color":"" </v>
      </c>
      <c r="AB411" s="16" t="str">
        <f t="shared" si="144"/>
        <v xml:space="preserve">,"Denomination":"22" </v>
      </c>
      <c r="AD411" s="16" t="str">
        <f t="shared" si="145"/>
        <v>,"ItemInstances":[</v>
      </c>
      <c r="AE411" s="16" t="str">
        <f t="shared" si="146"/>
        <v>{"CollectableType":"HomeCollector.Models.StampBase, HomeCollector, Version=1.0.0.0, Culture=neutral, PublicKeyToken=null"</v>
      </c>
      <c r="AF411" s="16" t="str">
        <f t="shared" si="147"/>
        <v xml:space="preserve">,"ItemDetails":"" </v>
      </c>
      <c r="AG411" s="16" t="str">
        <f t="shared" si="148"/>
        <v xml:space="preserve">,"IsFavorite":false </v>
      </c>
      <c r="AH411" s="16" t="str">
        <f t="shared" si="149"/>
        <v xml:space="preserve">,"EstimatedValue":0 </v>
      </c>
      <c r="AI411" s="16" t="str">
        <f t="shared" si="150"/>
        <v xml:space="preserve">,"IsMintCondition":false </v>
      </c>
      <c r="AJ411" s="16" t="str">
        <f t="shared" si="151"/>
        <v xml:space="preserve">,"Condition":"UNDEFINED" </v>
      </c>
      <c r="AK411" s="16" t="str">
        <f xml:space="preserve"> IF($D411+$E411&gt;0,  CONCATENATE($AD411,$AE411,$AF411,$AG411,$AH411,$AI411,$AJ411)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1" s="16" t="str">
        <f t="shared" si="152"/>
        <v>,{"CollectableType":"HomeCollector.Models.StampBase, HomeCollector, Version=1.0.0.0, Culture=neutral, PublicKeyToken=null","DisplayName":"T.S. Eliot" ,"Description":"" ,"Country":"USA" ,"IsPostageStamp":true ,"ScottNumber":"2239"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2" spans="1:38" x14ac:dyDescent="0.25">
      <c r="A412" s="34" t="s">
        <v>568</v>
      </c>
      <c r="B412" s="29" t="s">
        <v>157</v>
      </c>
      <c r="C412" s="19"/>
      <c r="D412" s="31"/>
      <c r="E412" s="32">
        <v>1</v>
      </c>
      <c r="F412" s="42"/>
      <c r="G412" s="38"/>
      <c r="H412" s="19" t="s">
        <v>1158</v>
      </c>
      <c r="I412" s="29">
        <v>1910</v>
      </c>
      <c r="J412" s="29">
        <v>1986</v>
      </c>
      <c r="K412" s="33"/>
      <c r="L412" s="34">
        <v>0.4</v>
      </c>
      <c r="M412" s="29">
        <v>0.15</v>
      </c>
      <c r="N412" s="28" t="str">
        <f t="shared" si="153"/>
        <v>,{"CollectableType":"HomeCollector.Models.StampBase, HomeCollector, Version=1.0.0.0, Culture=neutral, PublicKeyToken=null"</v>
      </c>
      <c r="O412" s="16" t="str">
        <f t="shared" si="132"/>
        <v xml:space="preserve">,"DisplayName":"Wood Figurines" </v>
      </c>
      <c r="P412" s="16" t="str">
        <f t="shared" si="133"/>
        <v xml:space="preserve">,"Description":"" </v>
      </c>
      <c r="Q412" s="16" t="str">
        <f t="shared" si="134"/>
        <v xml:space="preserve">,"Country":"USA" </v>
      </c>
      <c r="R412" s="16" t="str">
        <f t="shared" si="135"/>
        <v xml:space="preserve">,"IsPostageStamp":true </v>
      </c>
      <c r="S412" s="16" t="str">
        <f t="shared" si="136"/>
        <v xml:space="preserve">,"ScottNumber":"2240" </v>
      </c>
      <c r="T412" s="16" t="str">
        <f t="shared" si="137"/>
        <v xml:space="preserve">,"AlternateId":"" </v>
      </c>
      <c r="U412" s="16" t="str">
        <f t="shared" si="138"/>
        <v>,"IssueYearStart":1986</v>
      </c>
      <c r="V412" s="16" t="str">
        <f t="shared" si="139"/>
        <v>,"IssueYearEnd":0</v>
      </c>
      <c r="W412" s="16" t="str">
        <f t="shared" si="140"/>
        <v xml:space="preserve">,"FirstDayOfIssue":" " </v>
      </c>
      <c r="X412" s="16" t="str">
        <f t="shared" si="154"/>
        <v xml:space="preserve">,"Perforation":"" </v>
      </c>
      <c r="Y412" s="16" t="str">
        <f t="shared" si="141"/>
        <v xml:space="preserve">,"IsWatermarked":false </v>
      </c>
      <c r="Z412" s="16" t="str">
        <f t="shared" si="142"/>
        <v xml:space="preserve">,"CatalogImageCode":"" </v>
      </c>
      <c r="AA412" s="16" t="str">
        <f t="shared" si="143"/>
        <v xml:space="preserve">,"Color":"" </v>
      </c>
      <c r="AB412" s="16" t="str">
        <f t="shared" si="144"/>
        <v xml:space="preserve">,"Denomination":"22" </v>
      </c>
      <c r="AD412" s="16" t="str">
        <f t="shared" si="145"/>
        <v>,"ItemInstances":[</v>
      </c>
      <c r="AE412" s="16" t="str">
        <f t="shared" si="146"/>
        <v>{"CollectableType":"HomeCollector.Models.StampBase, HomeCollector, Version=1.0.0.0, Culture=neutral, PublicKeyToken=null"</v>
      </c>
      <c r="AF412" s="16" t="str">
        <f t="shared" si="147"/>
        <v xml:space="preserve">,"ItemDetails":"" </v>
      </c>
      <c r="AG412" s="16" t="str">
        <f t="shared" si="148"/>
        <v xml:space="preserve">,"IsFavorite":false </v>
      </c>
      <c r="AH412" s="16" t="str">
        <f t="shared" si="149"/>
        <v xml:space="preserve">,"EstimatedValue":0 </v>
      </c>
      <c r="AI412" s="16" t="str">
        <f t="shared" si="150"/>
        <v xml:space="preserve">,"IsMintCondition":false </v>
      </c>
      <c r="AJ412" s="16" t="str">
        <f t="shared" si="151"/>
        <v xml:space="preserve">,"Condition":"UNDEFINED" </v>
      </c>
      <c r="AK412" s="16" t="str">
        <f xml:space="preserve"> IF($D412+$E412&gt;0,  CONCATENATE($AD412,$AE412,$AF412,$AG412,$AH412,$AI412,$AJ412)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2" s="16" t="str">
        <f t="shared" si="152"/>
        <v>,{"CollectableType":"HomeCollector.Models.StampBase, HomeCollector, Version=1.0.0.0, Culture=neutral, PublicKeyToken=null","DisplayName":"Wood Figurines" ,"Description":"" ,"Country":"USA" ,"IsPostageStamp":true ,"ScottNumber":"2240"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3" spans="1:38" x14ac:dyDescent="0.25">
      <c r="A413" s="34" t="s">
        <v>569</v>
      </c>
      <c r="B413" s="29" t="s">
        <v>157</v>
      </c>
      <c r="C413" s="19"/>
      <c r="D413" s="31"/>
      <c r="E413" s="32">
        <v>2</v>
      </c>
      <c r="F413" s="42"/>
      <c r="G413" s="38"/>
      <c r="H413" s="19" t="s">
        <v>1158</v>
      </c>
      <c r="I413" s="29">
        <v>1910</v>
      </c>
      <c r="J413" s="29">
        <v>1986</v>
      </c>
      <c r="K413" s="33"/>
      <c r="L413" s="34">
        <v>0.4</v>
      </c>
      <c r="M413" s="29">
        <v>0.15</v>
      </c>
      <c r="N413" s="28" t="str">
        <f t="shared" si="153"/>
        <v>,{"CollectableType":"HomeCollector.Models.StampBase, HomeCollector, Version=1.0.0.0, Culture=neutral, PublicKeyToken=null"</v>
      </c>
      <c r="O413" s="16" t="str">
        <f t="shared" si="132"/>
        <v xml:space="preserve">,"DisplayName":"Wood Figurines" </v>
      </c>
      <c r="P413" s="16" t="str">
        <f t="shared" si="133"/>
        <v xml:space="preserve">,"Description":"" </v>
      </c>
      <c r="Q413" s="16" t="str">
        <f t="shared" si="134"/>
        <v xml:space="preserve">,"Country":"USA" </v>
      </c>
      <c r="R413" s="16" t="str">
        <f t="shared" si="135"/>
        <v xml:space="preserve">,"IsPostageStamp":true </v>
      </c>
      <c r="S413" s="16" t="str">
        <f t="shared" si="136"/>
        <v xml:space="preserve">,"ScottNumber":"2241" </v>
      </c>
      <c r="T413" s="16" t="str">
        <f t="shared" si="137"/>
        <v xml:space="preserve">,"AlternateId":"" </v>
      </c>
      <c r="U413" s="16" t="str">
        <f t="shared" si="138"/>
        <v>,"IssueYearStart":1986</v>
      </c>
      <c r="V413" s="16" t="str">
        <f t="shared" si="139"/>
        <v>,"IssueYearEnd":0</v>
      </c>
      <c r="W413" s="16" t="str">
        <f t="shared" si="140"/>
        <v xml:space="preserve">,"FirstDayOfIssue":" " </v>
      </c>
      <c r="X413" s="16" t="str">
        <f t="shared" si="154"/>
        <v xml:space="preserve">,"Perforation":"" </v>
      </c>
      <c r="Y413" s="16" t="str">
        <f t="shared" si="141"/>
        <v xml:space="preserve">,"IsWatermarked":false </v>
      </c>
      <c r="Z413" s="16" t="str">
        <f t="shared" si="142"/>
        <v xml:space="preserve">,"CatalogImageCode":"" </v>
      </c>
      <c r="AA413" s="16" t="str">
        <f t="shared" si="143"/>
        <v xml:space="preserve">,"Color":"" </v>
      </c>
      <c r="AB413" s="16" t="str">
        <f t="shared" si="144"/>
        <v xml:space="preserve">,"Denomination":"22" </v>
      </c>
      <c r="AD413" s="16" t="str">
        <f t="shared" si="145"/>
        <v>,"ItemInstances":[</v>
      </c>
      <c r="AE413" s="16" t="str">
        <f t="shared" si="146"/>
        <v>{"CollectableType":"HomeCollector.Models.StampBase, HomeCollector, Version=1.0.0.0, Culture=neutral, PublicKeyToken=null"</v>
      </c>
      <c r="AF413" s="16" t="str">
        <f t="shared" si="147"/>
        <v xml:space="preserve">,"ItemDetails":"" </v>
      </c>
      <c r="AG413" s="16" t="str">
        <f t="shared" si="148"/>
        <v xml:space="preserve">,"IsFavorite":false </v>
      </c>
      <c r="AH413" s="16" t="str">
        <f t="shared" si="149"/>
        <v xml:space="preserve">,"EstimatedValue":0 </v>
      </c>
      <c r="AI413" s="16" t="str">
        <f t="shared" si="150"/>
        <v xml:space="preserve">,"IsMintCondition":false </v>
      </c>
      <c r="AJ413" s="16" t="str">
        <f t="shared" si="151"/>
        <v xml:space="preserve">,"Condition":"UNDEFINED" </v>
      </c>
      <c r="AK413" s="16" t="str">
        <f xml:space="preserve"> IF($D413+$E413&gt;0,  CONCATENATE($AD413,$AE413,$AF413,$AG413,$AH413,$AI413,$AJ413)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3" s="16" t="str">
        <f t="shared" si="152"/>
        <v>,{"CollectableType":"HomeCollector.Models.StampBase, HomeCollector, Version=1.0.0.0, Culture=neutral, PublicKeyToken=null","DisplayName":"Wood Figurines" ,"Description":"" ,"Country":"USA" ,"IsPostageStamp":true ,"ScottNumber":"2241"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4" spans="1:38" x14ac:dyDescent="0.25">
      <c r="A414" s="34" t="s">
        <v>570</v>
      </c>
      <c r="B414" s="29" t="s">
        <v>157</v>
      </c>
      <c r="C414" s="19"/>
      <c r="D414" s="31"/>
      <c r="E414" s="32">
        <v>2</v>
      </c>
      <c r="F414" s="42"/>
      <c r="G414" s="38"/>
      <c r="H414" s="19" t="s">
        <v>1158</v>
      </c>
      <c r="I414" s="29">
        <v>1910</v>
      </c>
      <c r="J414" s="29">
        <v>1986</v>
      </c>
      <c r="K414" s="33"/>
      <c r="L414" s="34">
        <v>0.4</v>
      </c>
      <c r="M414" s="29">
        <v>0.15</v>
      </c>
      <c r="N414" s="28" t="str">
        <f t="shared" si="153"/>
        <v>,{"CollectableType":"HomeCollector.Models.StampBase, HomeCollector, Version=1.0.0.0, Culture=neutral, PublicKeyToken=null"</v>
      </c>
      <c r="O414" s="16" t="str">
        <f t="shared" si="132"/>
        <v xml:space="preserve">,"DisplayName":"Wood Figurines" </v>
      </c>
      <c r="P414" s="16" t="str">
        <f t="shared" si="133"/>
        <v xml:space="preserve">,"Description":"" </v>
      </c>
      <c r="Q414" s="16" t="str">
        <f t="shared" si="134"/>
        <v xml:space="preserve">,"Country":"USA" </v>
      </c>
      <c r="R414" s="16" t="str">
        <f t="shared" si="135"/>
        <v xml:space="preserve">,"IsPostageStamp":true </v>
      </c>
      <c r="S414" s="16" t="str">
        <f t="shared" si="136"/>
        <v xml:space="preserve">,"ScottNumber":"2242" </v>
      </c>
      <c r="T414" s="16" t="str">
        <f t="shared" si="137"/>
        <v xml:space="preserve">,"AlternateId":"" </v>
      </c>
      <c r="U414" s="16" t="str">
        <f t="shared" si="138"/>
        <v>,"IssueYearStart":1986</v>
      </c>
      <c r="V414" s="16" t="str">
        <f t="shared" si="139"/>
        <v>,"IssueYearEnd":0</v>
      </c>
      <c r="W414" s="16" t="str">
        <f t="shared" si="140"/>
        <v xml:space="preserve">,"FirstDayOfIssue":" " </v>
      </c>
      <c r="X414" s="16" t="str">
        <f t="shared" si="154"/>
        <v xml:space="preserve">,"Perforation":"" </v>
      </c>
      <c r="Y414" s="16" t="str">
        <f t="shared" si="141"/>
        <v xml:space="preserve">,"IsWatermarked":false </v>
      </c>
      <c r="Z414" s="16" t="str">
        <f t="shared" si="142"/>
        <v xml:space="preserve">,"CatalogImageCode":"" </v>
      </c>
      <c r="AA414" s="16" t="str">
        <f t="shared" si="143"/>
        <v xml:space="preserve">,"Color":"" </v>
      </c>
      <c r="AB414" s="16" t="str">
        <f t="shared" si="144"/>
        <v xml:space="preserve">,"Denomination":"22" </v>
      </c>
      <c r="AD414" s="16" t="str">
        <f t="shared" si="145"/>
        <v>,"ItemInstances":[</v>
      </c>
      <c r="AE414" s="16" t="str">
        <f t="shared" si="146"/>
        <v>{"CollectableType":"HomeCollector.Models.StampBase, HomeCollector, Version=1.0.0.0, Culture=neutral, PublicKeyToken=null"</v>
      </c>
      <c r="AF414" s="16" t="str">
        <f t="shared" si="147"/>
        <v xml:space="preserve">,"ItemDetails":"" </v>
      </c>
      <c r="AG414" s="16" t="str">
        <f t="shared" si="148"/>
        <v xml:space="preserve">,"IsFavorite":false </v>
      </c>
      <c r="AH414" s="16" t="str">
        <f t="shared" si="149"/>
        <v xml:space="preserve">,"EstimatedValue":0 </v>
      </c>
      <c r="AI414" s="16" t="str">
        <f t="shared" si="150"/>
        <v xml:space="preserve">,"IsMintCondition":false </v>
      </c>
      <c r="AJ414" s="16" t="str">
        <f t="shared" si="151"/>
        <v xml:space="preserve">,"Condition":"UNDEFINED" </v>
      </c>
      <c r="AK414" s="16" t="str">
        <f xml:space="preserve"> IF($D414+$E414&gt;0,  CONCATENATE($AD414,$AE414,$AF414,$AG414,$AH414,$AI414,$AJ414)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4" s="16" t="str">
        <f t="shared" si="152"/>
        <v>,{"CollectableType":"HomeCollector.Models.StampBase, HomeCollector, Version=1.0.0.0, Culture=neutral, PublicKeyToken=null","DisplayName":"Wood Figurines" ,"Description":"" ,"Country":"USA" ,"IsPostageStamp":true ,"ScottNumber":"2242"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5" spans="1:38" x14ac:dyDescent="0.25">
      <c r="A415" s="34" t="s">
        <v>571</v>
      </c>
      <c r="B415" s="29" t="s">
        <v>157</v>
      </c>
      <c r="C415" s="19"/>
      <c r="D415" s="31"/>
      <c r="E415" s="32">
        <v>2</v>
      </c>
      <c r="F415" s="42"/>
      <c r="G415" s="38"/>
      <c r="H415" s="19" t="s">
        <v>1158</v>
      </c>
      <c r="I415" s="29">
        <v>1911</v>
      </c>
      <c r="J415" s="29">
        <v>1986</v>
      </c>
      <c r="K415" s="33"/>
      <c r="L415" s="34">
        <v>0.4</v>
      </c>
      <c r="M415" s="29">
        <v>0.15</v>
      </c>
      <c r="N415" s="28" t="str">
        <f t="shared" si="153"/>
        <v>,{"CollectableType":"HomeCollector.Models.StampBase, HomeCollector, Version=1.0.0.0, Culture=neutral, PublicKeyToken=null"</v>
      </c>
      <c r="O415" s="16" t="str">
        <f t="shared" si="132"/>
        <v xml:space="preserve">,"DisplayName":"Wood Figurines" </v>
      </c>
      <c r="P415" s="16" t="str">
        <f t="shared" si="133"/>
        <v xml:space="preserve">,"Description":"" </v>
      </c>
      <c r="Q415" s="16" t="str">
        <f t="shared" si="134"/>
        <v xml:space="preserve">,"Country":"USA" </v>
      </c>
      <c r="R415" s="16" t="str">
        <f t="shared" si="135"/>
        <v xml:space="preserve">,"IsPostageStamp":true </v>
      </c>
      <c r="S415" s="16" t="str">
        <f t="shared" si="136"/>
        <v xml:space="preserve">,"ScottNumber":"2243" </v>
      </c>
      <c r="T415" s="16" t="str">
        <f t="shared" si="137"/>
        <v xml:space="preserve">,"AlternateId":"" </v>
      </c>
      <c r="U415" s="16" t="str">
        <f t="shared" si="138"/>
        <v>,"IssueYearStart":1986</v>
      </c>
      <c r="V415" s="16" t="str">
        <f t="shared" si="139"/>
        <v>,"IssueYearEnd":0</v>
      </c>
      <c r="W415" s="16" t="str">
        <f t="shared" si="140"/>
        <v xml:space="preserve">,"FirstDayOfIssue":" " </v>
      </c>
      <c r="X415" s="16" t="str">
        <f t="shared" si="154"/>
        <v xml:space="preserve">,"Perforation":"" </v>
      </c>
      <c r="Y415" s="16" t="str">
        <f t="shared" si="141"/>
        <v xml:space="preserve">,"IsWatermarked":false </v>
      </c>
      <c r="Z415" s="16" t="str">
        <f t="shared" si="142"/>
        <v xml:space="preserve">,"CatalogImageCode":"" </v>
      </c>
      <c r="AA415" s="16" t="str">
        <f t="shared" si="143"/>
        <v xml:space="preserve">,"Color":"" </v>
      </c>
      <c r="AB415" s="16" t="str">
        <f t="shared" si="144"/>
        <v xml:space="preserve">,"Denomination":"22" </v>
      </c>
      <c r="AD415" s="16" t="str">
        <f t="shared" si="145"/>
        <v>,"ItemInstances":[</v>
      </c>
      <c r="AE415" s="16" t="str">
        <f t="shared" si="146"/>
        <v>{"CollectableType":"HomeCollector.Models.StampBase, HomeCollector, Version=1.0.0.0, Culture=neutral, PublicKeyToken=null"</v>
      </c>
      <c r="AF415" s="16" t="str">
        <f t="shared" si="147"/>
        <v xml:space="preserve">,"ItemDetails":"" </v>
      </c>
      <c r="AG415" s="16" t="str">
        <f t="shared" si="148"/>
        <v xml:space="preserve">,"IsFavorite":false </v>
      </c>
      <c r="AH415" s="16" t="str">
        <f t="shared" si="149"/>
        <v xml:space="preserve">,"EstimatedValue":0 </v>
      </c>
      <c r="AI415" s="16" t="str">
        <f t="shared" si="150"/>
        <v xml:space="preserve">,"IsMintCondition":false </v>
      </c>
      <c r="AJ415" s="16" t="str">
        <f t="shared" si="151"/>
        <v xml:space="preserve">,"Condition":"UNDEFINED" </v>
      </c>
      <c r="AK415" s="16" t="str">
        <f xml:space="preserve"> IF($D415+$E415&gt;0,  CONCATENATE($AD415,$AE415,$AF415,$AG415,$AH415,$AI415,$AJ415)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5" s="16" t="str">
        <f t="shared" si="152"/>
        <v>,{"CollectableType":"HomeCollector.Models.StampBase, HomeCollector, Version=1.0.0.0, Culture=neutral, PublicKeyToken=null","DisplayName":"Wood Figurines" ,"Description":"" ,"Country":"USA" ,"IsPostageStamp":true ,"ScottNumber":"2243"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6" spans="1:38" x14ac:dyDescent="0.25">
      <c r="A416" s="34" t="s">
        <v>572</v>
      </c>
      <c r="B416" s="29" t="s">
        <v>157</v>
      </c>
      <c r="C416" s="19"/>
      <c r="D416" s="31"/>
      <c r="E416" s="32"/>
      <c r="F416" s="42"/>
      <c r="G416" s="38" t="s">
        <v>81</v>
      </c>
      <c r="H416" s="19" t="s">
        <v>1158</v>
      </c>
      <c r="I416" s="29">
        <v>1912</v>
      </c>
      <c r="J416" s="29">
        <v>1986</v>
      </c>
      <c r="K416" s="33"/>
      <c r="L416" s="34">
        <v>1.65</v>
      </c>
      <c r="M416" s="29">
        <v>1</v>
      </c>
      <c r="N416" s="28" t="str">
        <f t="shared" si="153"/>
        <v>,{"CollectableType":"HomeCollector.Models.StampBase, HomeCollector, Version=1.0.0.0, Culture=neutral, PublicKeyToken=null"</v>
      </c>
      <c r="O416" s="16" t="str">
        <f t="shared" si="132"/>
        <v xml:space="preserve">,"DisplayName":"Wood Figurines" </v>
      </c>
      <c r="P416" s="16" t="str">
        <f t="shared" si="133"/>
        <v xml:space="preserve">,"Description":"block 4" </v>
      </c>
      <c r="Q416" s="16" t="str">
        <f t="shared" si="134"/>
        <v xml:space="preserve">,"Country":"USA" </v>
      </c>
      <c r="R416" s="16" t="str">
        <f t="shared" si="135"/>
        <v xml:space="preserve">,"IsPostageStamp":true </v>
      </c>
      <c r="S416" s="16" t="str">
        <f t="shared" si="136"/>
        <v xml:space="preserve">,"ScottNumber":"2243a" </v>
      </c>
      <c r="T416" s="16" t="str">
        <f t="shared" si="137"/>
        <v xml:space="preserve">,"AlternateId":"" </v>
      </c>
      <c r="U416" s="16" t="str">
        <f t="shared" si="138"/>
        <v>,"IssueYearStart":1986</v>
      </c>
      <c r="V416" s="16" t="str">
        <f t="shared" si="139"/>
        <v>,"IssueYearEnd":0</v>
      </c>
      <c r="W416" s="16" t="str">
        <f t="shared" si="140"/>
        <v xml:space="preserve">,"FirstDayOfIssue":" " </v>
      </c>
      <c r="X416" s="16" t="str">
        <f t="shared" si="154"/>
        <v xml:space="preserve">,"Perforation":"" </v>
      </c>
      <c r="Y416" s="16" t="str">
        <f t="shared" si="141"/>
        <v xml:space="preserve">,"IsWatermarked":false </v>
      </c>
      <c r="Z416" s="16" t="str">
        <f t="shared" si="142"/>
        <v xml:space="preserve">,"CatalogImageCode":"" </v>
      </c>
      <c r="AA416" s="16" t="str">
        <f t="shared" si="143"/>
        <v xml:space="preserve">,"Color":"" </v>
      </c>
      <c r="AB416" s="16" t="str">
        <f t="shared" si="144"/>
        <v xml:space="preserve">,"Denomination":"22" </v>
      </c>
      <c r="AD416" s="16" t="str">
        <f t="shared" si="145"/>
        <v/>
      </c>
      <c r="AE416" s="16" t="str">
        <f t="shared" si="146"/>
        <v>{"CollectableType":"HomeCollector.Models.StampBase, HomeCollector, Version=1.0.0.0, Culture=neutral, PublicKeyToken=null"</v>
      </c>
      <c r="AF416" s="16" t="str">
        <f t="shared" si="147"/>
        <v xml:space="preserve">,"ItemDetails":"block 4" </v>
      </c>
      <c r="AG416" s="16" t="str">
        <f t="shared" si="148"/>
        <v xml:space="preserve">,"IsFavorite":false </v>
      </c>
      <c r="AH416" s="16" t="str">
        <f t="shared" si="149"/>
        <v xml:space="preserve">,"EstimatedValue":0 </v>
      </c>
      <c r="AI416" s="16" t="str">
        <f t="shared" si="150"/>
        <v xml:space="preserve">,"IsMintCondition":false </v>
      </c>
      <c r="AJ416" s="16" t="str">
        <f t="shared" si="151"/>
        <v xml:space="preserve">,"Condition":"UNDEFINED" </v>
      </c>
      <c r="AK416" s="16" t="str">
        <f xml:space="preserve"> IF($D416+$E416&gt;0,  CONCATENATE($AD416,$AE416,$AF416,$AG416,$AH416,$AI416,$AJ416) &amp; "} ]}","}")</f>
        <v>}</v>
      </c>
      <c r="AL416" s="16" t="str">
        <f t="shared" si="152"/>
        <v>,{"CollectableType":"HomeCollector.Models.StampBase, HomeCollector, Version=1.0.0.0, Culture=neutral, PublicKeyToken=null","DisplayName":"Wood Figurines" ,"Description":"block 4" ,"Country":"USA" ,"IsPostageStamp":true ,"ScottNumber":"2243a" ,"AlternateId":"" ,"IssueYearStart":1986,"IssueYearEnd":0,"FirstDayOfIssue":" " ,"Perforation":"" ,"IsWatermarked":false ,"CatalogImageCode":"" ,"Color":"" ,"Denomination":"22" }</v>
      </c>
    </row>
    <row r="417" spans="1:38" x14ac:dyDescent="0.25">
      <c r="A417" s="34" t="s">
        <v>573</v>
      </c>
      <c r="B417" s="29" t="s">
        <v>157</v>
      </c>
      <c r="C417" s="19"/>
      <c r="D417" s="31"/>
      <c r="E417" s="32">
        <v>2</v>
      </c>
      <c r="F417" s="42"/>
      <c r="G417" s="38"/>
      <c r="H417" s="19" t="s">
        <v>90</v>
      </c>
      <c r="I417" s="29">
        <v>1913</v>
      </c>
      <c r="J417" s="29">
        <v>1986</v>
      </c>
      <c r="K417" s="33"/>
      <c r="L417" s="34">
        <v>0.4</v>
      </c>
      <c r="M417" s="29">
        <v>0.15</v>
      </c>
      <c r="N417" s="28" t="str">
        <f t="shared" si="153"/>
        <v>,{"CollectableType":"HomeCollector.Models.StampBase, HomeCollector, Version=1.0.0.0, Culture=neutral, PublicKeyToken=null"</v>
      </c>
      <c r="O417" s="16" t="str">
        <f t="shared" si="132"/>
        <v xml:space="preserve">,"DisplayName":"Madonna" </v>
      </c>
      <c r="P417" s="16" t="str">
        <f t="shared" si="133"/>
        <v xml:space="preserve">,"Description":"" </v>
      </c>
      <c r="Q417" s="16" t="str">
        <f t="shared" si="134"/>
        <v xml:space="preserve">,"Country":"USA" </v>
      </c>
      <c r="R417" s="16" t="str">
        <f t="shared" si="135"/>
        <v xml:space="preserve">,"IsPostageStamp":true </v>
      </c>
      <c r="S417" s="16" t="str">
        <f t="shared" si="136"/>
        <v xml:space="preserve">,"ScottNumber":"2244" </v>
      </c>
      <c r="T417" s="16" t="str">
        <f t="shared" si="137"/>
        <v xml:space="preserve">,"AlternateId":"" </v>
      </c>
      <c r="U417" s="16" t="str">
        <f t="shared" si="138"/>
        <v>,"IssueYearStart":1986</v>
      </c>
      <c r="V417" s="16" t="str">
        <f t="shared" si="139"/>
        <v>,"IssueYearEnd":0</v>
      </c>
      <c r="W417" s="16" t="str">
        <f t="shared" si="140"/>
        <v xml:space="preserve">,"FirstDayOfIssue":" " </v>
      </c>
      <c r="X417" s="16" t="str">
        <f t="shared" si="154"/>
        <v xml:space="preserve">,"Perforation":"" </v>
      </c>
      <c r="Y417" s="16" t="str">
        <f t="shared" si="141"/>
        <v xml:space="preserve">,"IsWatermarked":false </v>
      </c>
      <c r="Z417" s="16" t="str">
        <f t="shared" si="142"/>
        <v xml:space="preserve">,"CatalogImageCode":"" </v>
      </c>
      <c r="AA417" s="16" t="str">
        <f t="shared" si="143"/>
        <v xml:space="preserve">,"Color":"" </v>
      </c>
      <c r="AB417" s="16" t="str">
        <f t="shared" si="144"/>
        <v xml:space="preserve">,"Denomination":"22" </v>
      </c>
      <c r="AD417" s="16" t="str">
        <f t="shared" si="145"/>
        <v>,"ItemInstances":[</v>
      </c>
      <c r="AE417" s="16" t="str">
        <f t="shared" si="146"/>
        <v>{"CollectableType":"HomeCollector.Models.StampBase, HomeCollector, Version=1.0.0.0, Culture=neutral, PublicKeyToken=null"</v>
      </c>
      <c r="AF417" s="16" t="str">
        <f t="shared" si="147"/>
        <v xml:space="preserve">,"ItemDetails":"" </v>
      </c>
      <c r="AG417" s="16" t="str">
        <f t="shared" si="148"/>
        <v xml:space="preserve">,"IsFavorite":false </v>
      </c>
      <c r="AH417" s="16" t="str">
        <f t="shared" si="149"/>
        <v xml:space="preserve">,"EstimatedValue":0 </v>
      </c>
      <c r="AI417" s="16" t="str">
        <f t="shared" si="150"/>
        <v xml:space="preserve">,"IsMintCondition":false </v>
      </c>
      <c r="AJ417" s="16" t="str">
        <f t="shared" si="151"/>
        <v xml:space="preserve">,"Condition":"UNDEFINED" </v>
      </c>
      <c r="AK417" s="16" t="str">
        <f xml:space="preserve"> IF($D417+$E417&gt;0,  CONCATENATE($AD417,$AE417,$AF417,$AG417,$AH417,$AI417,$AJ417)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7" s="16" t="str">
        <f t="shared" si="152"/>
        <v>,{"CollectableType":"HomeCollector.Models.StampBase, HomeCollector, Version=1.0.0.0, Culture=neutral, PublicKeyToken=null","DisplayName":"Madonna" ,"Description":"" ,"Country":"USA" ,"IsPostageStamp":true ,"ScottNumber":"2244"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8" spans="1:38" x14ac:dyDescent="0.25">
      <c r="A418" s="34" t="s">
        <v>574</v>
      </c>
      <c r="B418" s="29" t="s">
        <v>157</v>
      </c>
      <c r="C418" s="30"/>
      <c r="D418" s="31"/>
      <c r="E418" s="32">
        <v>2</v>
      </c>
      <c r="F418" s="43"/>
      <c r="G418" s="30"/>
      <c r="H418" s="19" t="s">
        <v>1159</v>
      </c>
      <c r="I418" s="29">
        <v>1913</v>
      </c>
      <c r="J418" s="29">
        <v>1986</v>
      </c>
      <c r="K418" s="33"/>
      <c r="L418" s="34">
        <v>0.4</v>
      </c>
      <c r="M418" s="29">
        <v>0.15</v>
      </c>
      <c r="N418" s="28" t="str">
        <f t="shared" si="153"/>
        <v>,{"CollectableType":"HomeCollector.Models.StampBase, HomeCollector, Version=1.0.0.0, Culture=neutral, PublicKeyToken=null"</v>
      </c>
      <c r="O418" s="16" t="str">
        <f t="shared" si="132"/>
        <v xml:space="preserve">,"DisplayName":"Village Xmas" </v>
      </c>
      <c r="P418" s="16" t="str">
        <f t="shared" si="133"/>
        <v xml:space="preserve">,"Description":"" </v>
      </c>
      <c r="Q418" s="16" t="str">
        <f t="shared" si="134"/>
        <v xml:space="preserve">,"Country":"USA" </v>
      </c>
      <c r="R418" s="16" t="str">
        <f t="shared" si="135"/>
        <v xml:space="preserve">,"IsPostageStamp":true </v>
      </c>
      <c r="S418" s="16" t="str">
        <f t="shared" si="136"/>
        <v xml:space="preserve">,"ScottNumber":"2245" </v>
      </c>
      <c r="T418" s="16" t="str">
        <f t="shared" si="137"/>
        <v xml:space="preserve">,"AlternateId":"" </v>
      </c>
      <c r="U418" s="16" t="str">
        <f t="shared" si="138"/>
        <v>,"IssueYearStart":1986</v>
      </c>
      <c r="V418" s="16" t="str">
        <f t="shared" si="139"/>
        <v>,"IssueYearEnd":0</v>
      </c>
      <c r="W418" s="16" t="str">
        <f t="shared" si="140"/>
        <v xml:space="preserve">,"FirstDayOfIssue":" " </v>
      </c>
      <c r="X418" s="16" t="str">
        <f t="shared" si="154"/>
        <v xml:space="preserve">,"Perforation":"" </v>
      </c>
      <c r="Y418" s="16" t="str">
        <f t="shared" si="141"/>
        <v xml:space="preserve">,"IsWatermarked":false </v>
      </c>
      <c r="Z418" s="16" t="str">
        <f t="shared" si="142"/>
        <v xml:space="preserve">,"CatalogImageCode":"" </v>
      </c>
      <c r="AA418" s="16" t="str">
        <f t="shared" si="143"/>
        <v xml:space="preserve">,"Color":"" </v>
      </c>
      <c r="AB418" s="16" t="str">
        <f t="shared" si="144"/>
        <v xml:space="preserve">,"Denomination":"22" </v>
      </c>
      <c r="AD418" s="16" t="str">
        <f t="shared" si="145"/>
        <v>,"ItemInstances":[</v>
      </c>
      <c r="AE418" s="16" t="str">
        <f t="shared" si="146"/>
        <v>{"CollectableType":"HomeCollector.Models.StampBase, HomeCollector, Version=1.0.0.0, Culture=neutral, PublicKeyToken=null"</v>
      </c>
      <c r="AF418" s="16" t="str">
        <f t="shared" si="147"/>
        <v xml:space="preserve">,"ItemDetails":"" </v>
      </c>
      <c r="AG418" s="16" t="str">
        <f t="shared" si="148"/>
        <v xml:space="preserve">,"IsFavorite":false </v>
      </c>
      <c r="AH418" s="16" t="str">
        <f t="shared" si="149"/>
        <v xml:space="preserve">,"EstimatedValue":0 </v>
      </c>
      <c r="AI418" s="16" t="str">
        <f t="shared" si="150"/>
        <v xml:space="preserve">,"IsMintCondition":false </v>
      </c>
      <c r="AJ418" s="16" t="str">
        <f t="shared" si="151"/>
        <v xml:space="preserve">,"Condition":"UNDEFINED" </v>
      </c>
      <c r="AK418" s="16" t="str">
        <f xml:space="preserve"> IF($D418+$E418&gt;0,  CONCATENATE($AD418,$AE418,$AF418,$AG418,$AH418,$AI418,$AJ418)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8" s="16" t="str">
        <f t="shared" si="152"/>
        <v>,{"CollectableType":"HomeCollector.Models.StampBase, HomeCollector, Version=1.0.0.0, Culture=neutral, PublicKeyToken=null","DisplayName":"Village Xmas" ,"Description":"" ,"Country":"USA" ,"IsPostageStamp":true ,"ScottNumber":"2245" ,"AlternateId":"" ,"IssueYearStart":1986,"IssueYearEnd":0,"FirstDayOfIssue":"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19" spans="1:38" x14ac:dyDescent="0.25">
      <c r="A419" s="34" t="s">
        <v>575</v>
      </c>
      <c r="B419" s="29" t="s">
        <v>157</v>
      </c>
      <c r="C419" s="30"/>
      <c r="D419" s="31"/>
      <c r="E419" s="32">
        <v>3</v>
      </c>
      <c r="F419" s="43"/>
      <c r="G419" s="30"/>
      <c r="H419" s="19" t="s">
        <v>105</v>
      </c>
      <c r="I419" s="29">
        <v>1913</v>
      </c>
      <c r="J419" s="29">
        <v>1987</v>
      </c>
      <c r="K419" s="33"/>
      <c r="L419" s="34">
        <v>0.4</v>
      </c>
      <c r="M419" s="29">
        <v>0.15</v>
      </c>
      <c r="N419" s="28" t="str">
        <f t="shared" si="153"/>
        <v>,{"CollectableType":"HomeCollector.Models.StampBase, HomeCollector, Version=1.0.0.0, Culture=neutral, PublicKeyToken=null"</v>
      </c>
      <c r="O419" s="16" t="str">
        <f t="shared" si="132"/>
        <v xml:space="preserve">,"DisplayName":"Michigan" </v>
      </c>
      <c r="P419" s="16" t="str">
        <f t="shared" si="133"/>
        <v xml:space="preserve">,"Description":"" </v>
      </c>
      <c r="Q419" s="16" t="str">
        <f t="shared" si="134"/>
        <v xml:space="preserve">,"Country":"USA" </v>
      </c>
      <c r="R419" s="16" t="str">
        <f t="shared" si="135"/>
        <v xml:space="preserve">,"IsPostageStamp":true </v>
      </c>
      <c r="S419" s="16" t="str">
        <f t="shared" si="136"/>
        <v xml:space="preserve">,"ScottNumber":"2246" </v>
      </c>
      <c r="T419" s="16" t="str">
        <f t="shared" si="137"/>
        <v xml:space="preserve">,"AlternateId":"" </v>
      </c>
      <c r="U419" s="16" t="str">
        <f t="shared" si="138"/>
        <v>,"IssueYearStart":1987</v>
      </c>
      <c r="V419" s="16" t="str">
        <f t="shared" si="139"/>
        <v>,"IssueYearEnd":0</v>
      </c>
      <c r="W419" s="16" t="str">
        <f t="shared" si="140"/>
        <v xml:space="preserve">,"FirstDayOfIssue":" " </v>
      </c>
      <c r="X419" s="16" t="str">
        <f t="shared" si="154"/>
        <v xml:space="preserve">,"Perforation":"" </v>
      </c>
      <c r="Y419" s="16" t="str">
        <f t="shared" si="141"/>
        <v xml:space="preserve">,"IsWatermarked":false </v>
      </c>
      <c r="Z419" s="16" t="str">
        <f t="shared" si="142"/>
        <v xml:space="preserve">,"CatalogImageCode":"" </v>
      </c>
      <c r="AA419" s="16" t="str">
        <f t="shared" si="143"/>
        <v xml:space="preserve">,"Color":"" </v>
      </c>
      <c r="AB419" s="16" t="str">
        <f t="shared" si="144"/>
        <v xml:space="preserve">,"Denomination":"22" </v>
      </c>
      <c r="AD419" s="16" t="str">
        <f t="shared" si="145"/>
        <v>,"ItemInstances":[</v>
      </c>
      <c r="AE419" s="16" t="str">
        <f t="shared" si="146"/>
        <v>{"CollectableType":"HomeCollector.Models.StampBase, HomeCollector, Version=1.0.0.0, Culture=neutral, PublicKeyToken=null"</v>
      </c>
      <c r="AF419" s="16" t="str">
        <f t="shared" si="147"/>
        <v xml:space="preserve">,"ItemDetails":"" </v>
      </c>
      <c r="AG419" s="16" t="str">
        <f t="shared" si="148"/>
        <v xml:space="preserve">,"IsFavorite":false </v>
      </c>
      <c r="AH419" s="16" t="str">
        <f t="shared" si="149"/>
        <v xml:space="preserve">,"EstimatedValue":0 </v>
      </c>
      <c r="AI419" s="16" t="str">
        <f t="shared" si="150"/>
        <v xml:space="preserve">,"IsMintCondition":false </v>
      </c>
      <c r="AJ419" s="16" t="str">
        <f t="shared" si="151"/>
        <v xml:space="preserve">,"Condition":"UNDEFINED" </v>
      </c>
      <c r="AK419" s="16" t="str">
        <f xml:space="preserve"> IF($D419+$E419&gt;0,  CONCATENATE($AD419,$AE419,$AF419,$AG419,$AH419,$AI419,$AJ419)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19" s="16" t="str">
        <f t="shared" si="152"/>
        <v>,{"CollectableType":"HomeCollector.Models.StampBase, HomeCollector, Version=1.0.0.0, Culture=neutral, PublicKeyToken=null","DisplayName":"Michigan" ,"Description":"" ,"Country":"USA" ,"IsPostageStamp":true ,"ScottNumber":"2246"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0" spans="1:38" x14ac:dyDescent="0.25">
      <c r="A420" s="34" t="s">
        <v>576</v>
      </c>
      <c r="B420" s="29" t="s">
        <v>157</v>
      </c>
      <c r="C420" s="30"/>
      <c r="D420" s="31"/>
      <c r="E420" s="32">
        <v>2</v>
      </c>
      <c r="F420" s="43"/>
      <c r="G420" s="30"/>
      <c r="H420" s="19" t="s">
        <v>1160</v>
      </c>
      <c r="I420" s="29">
        <v>1913</v>
      </c>
      <c r="J420" s="29">
        <v>1987</v>
      </c>
      <c r="K420" s="33"/>
      <c r="L420" s="34">
        <v>0.4</v>
      </c>
      <c r="M420" s="29">
        <v>0.15</v>
      </c>
      <c r="N420" s="28" t="str">
        <f t="shared" si="153"/>
        <v>,{"CollectableType":"HomeCollector.Models.StampBase, HomeCollector, Version=1.0.0.0, Culture=neutral, PublicKeyToken=null"</v>
      </c>
      <c r="O420" s="16" t="str">
        <f t="shared" si="132"/>
        <v xml:space="preserve">,"DisplayName":"Pan Am Games" </v>
      </c>
      <c r="P420" s="16" t="str">
        <f t="shared" si="133"/>
        <v xml:space="preserve">,"Description":"" </v>
      </c>
      <c r="Q420" s="16" t="str">
        <f t="shared" si="134"/>
        <v xml:space="preserve">,"Country":"USA" </v>
      </c>
      <c r="R420" s="16" t="str">
        <f t="shared" si="135"/>
        <v xml:space="preserve">,"IsPostageStamp":true </v>
      </c>
      <c r="S420" s="16" t="str">
        <f t="shared" si="136"/>
        <v xml:space="preserve">,"ScottNumber":"2247" </v>
      </c>
      <c r="T420" s="16" t="str">
        <f t="shared" si="137"/>
        <v xml:space="preserve">,"AlternateId":"" </v>
      </c>
      <c r="U420" s="16" t="str">
        <f t="shared" si="138"/>
        <v>,"IssueYearStart":1987</v>
      </c>
      <c r="V420" s="16" t="str">
        <f t="shared" si="139"/>
        <v>,"IssueYearEnd":0</v>
      </c>
      <c r="W420" s="16" t="str">
        <f t="shared" si="140"/>
        <v xml:space="preserve">,"FirstDayOfIssue":" " </v>
      </c>
      <c r="X420" s="16" t="str">
        <f t="shared" si="154"/>
        <v xml:space="preserve">,"Perforation":"" </v>
      </c>
      <c r="Y420" s="16" t="str">
        <f t="shared" si="141"/>
        <v xml:space="preserve">,"IsWatermarked":false </v>
      </c>
      <c r="Z420" s="16" t="str">
        <f t="shared" si="142"/>
        <v xml:space="preserve">,"CatalogImageCode":"" </v>
      </c>
      <c r="AA420" s="16" t="str">
        <f t="shared" si="143"/>
        <v xml:space="preserve">,"Color":"" </v>
      </c>
      <c r="AB420" s="16" t="str">
        <f t="shared" si="144"/>
        <v xml:space="preserve">,"Denomination":"22" </v>
      </c>
      <c r="AD420" s="16" t="str">
        <f t="shared" si="145"/>
        <v>,"ItemInstances":[</v>
      </c>
      <c r="AE420" s="16" t="str">
        <f t="shared" si="146"/>
        <v>{"CollectableType":"HomeCollector.Models.StampBase, HomeCollector, Version=1.0.0.0, Culture=neutral, PublicKeyToken=null"</v>
      </c>
      <c r="AF420" s="16" t="str">
        <f t="shared" si="147"/>
        <v xml:space="preserve">,"ItemDetails":"" </v>
      </c>
      <c r="AG420" s="16" t="str">
        <f t="shared" si="148"/>
        <v xml:space="preserve">,"IsFavorite":false </v>
      </c>
      <c r="AH420" s="16" t="str">
        <f t="shared" si="149"/>
        <v xml:space="preserve">,"EstimatedValue":0 </v>
      </c>
      <c r="AI420" s="16" t="str">
        <f t="shared" si="150"/>
        <v xml:space="preserve">,"IsMintCondition":false </v>
      </c>
      <c r="AJ420" s="16" t="str">
        <f t="shared" si="151"/>
        <v xml:space="preserve">,"Condition":"UNDEFINED" </v>
      </c>
      <c r="AK420" s="16" t="str">
        <f xml:space="preserve"> IF($D420+$E420&gt;0,  CONCATENATE($AD420,$AE420,$AF420,$AG420,$AH420,$AI420,$AJ420)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0" s="16" t="str">
        <f t="shared" si="152"/>
        <v>,{"CollectableType":"HomeCollector.Models.StampBase, HomeCollector, Version=1.0.0.0, Culture=neutral, PublicKeyToken=null","DisplayName":"Pan Am Games" ,"Description":"" ,"Country":"USA" ,"IsPostageStamp":true ,"ScottNumber":"2247"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1" spans="1:38" x14ac:dyDescent="0.25">
      <c r="A421" s="34" t="s">
        <v>577</v>
      </c>
      <c r="B421" s="29" t="s">
        <v>157</v>
      </c>
      <c r="C421" s="19"/>
      <c r="D421" s="31">
        <v>4</v>
      </c>
      <c r="E421" s="32">
        <v>1</v>
      </c>
      <c r="F421" s="43"/>
      <c r="G421" s="30"/>
      <c r="H421" s="19" t="s">
        <v>89</v>
      </c>
      <c r="I421" s="29">
        <v>1913</v>
      </c>
      <c r="J421" s="29">
        <v>1987</v>
      </c>
      <c r="K421" s="33"/>
      <c r="L421" s="34">
        <v>0.4</v>
      </c>
      <c r="M421" s="29">
        <v>0.15</v>
      </c>
      <c r="N421" s="28" t="str">
        <f t="shared" si="153"/>
        <v>,{"CollectableType":"HomeCollector.Models.StampBase, HomeCollector, Version=1.0.0.0, Culture=neutral, PublicKeyToken=null"</v>
      </c>
      <c r="O421" s="16" t="str">
        <f t="shared" si="132"/>
        <v xml:space="preserve">,"DisplayName":"Love" </v>
      </c>
      <c r="P421" s="16" t="str">
        <f t="shared" si="133"/>
        <v xml:space="preserve">,"Description":"" </v>
      </c>
      <c r="Q421" s="16" t="str">
        <f t="shared" si="134"/>
        <v xml:space="preserve">,"Country":"USA" </v>
      </c>
      <c r="R421" s="16" t="str">
        <f t="shared" si="135"/>
        <v xml:space="preserve">,"IsPostageStamp":true </v>
      </c>
      <c r="S421" s="16" t="str">
        <f t="shared" si="136"/>
        <v xml:space="preserve">,"ScottNumber":"2248" </v>
      </c>
      <c r="T421" s="16" t="str">
        <f t="shared" si="137"/>
        <v xml:space="preserve">,"AlternateId":"" </v>
      </c>
      <c r="U421" s="16" t="str">
        <f t="shared" si="138"/>
        <v>,"IssueYearStart":1987</v>
      </c>
      <c r="V421" s="16" t="str">
        <f t="shared" si="139"/>
        <v>,"IssueYearEnd":0</v>
      </c>
      <c r="W421" s="16" t="str">
        <f t="shared" si="140"/>
        <v xml:space="preserve">,"FirstDayOfIssue":" " </v>
      </c>
      <c r="X421" s="16" t="str">
        <f t="shared" si="154"/>
        <v xml:space="preserve">,"Perforation":"" </v>
      </c>
      <c r="Y421" s="16" t="str">
        <f t="shared" si="141"/>
        <v xml:space="preserve">,"IsWatermarked":false </v>
      </c>
      <c r="Z421" s="16" t="str">
        <f t="shared" si="142"/>
        <v xml:space="preserve">,"CatalogImageCode":"" </v>
      </c>
      <c r="AA421" s="16" t="str">
        <f t="shared" si="143"/>
        <v xml:space="preserve">,"Color":"" </v>
      </c>
      <c r="AB421" s="16" t="str">
        <f t="shared" si="144"/>
        <v xml:space="preserve">,"Denomination":"22" </v>
      </c>
      <c r="AD421" s="16" t="str">
        <f t="shared" si="145"/>
        <v>,"ItemInstances":[</v>
      </c>
      <c r="AE421" s="16" t="str">
        <f t="shared" si="146"/>
        <v>{"CollectableType":"HomeCollector.Models.StampBase, HomeCollector, Version=1.0.0.0, Culture=neutral, PublicKeyToken=null"</v>
      </c>
      <c r="AF421" s="16" t="str">
        <f t="shared" si="147"/>
        <v xml:space="preserve">,"ItemDetails":"" </v>
      </c>
      <c r="AG421" s="16" t="str">
        <f t="shared" si="148"/>
        <v xml:space="preserve">,"IsFavorite":false </v>
      </c>
      <c r="AH421" s="16" t="str">
        <f t="shared" si="149"/>
        <v xml:space="preserve">,"EstimatedValue":0 </v>
      </c>
      <c r="AI421" s="16" t="str">
        <f t="shared" si="150"/>
        <v xml:space="preserve">,"IsMintCondition":true </v>
      </c>
      <c r="AJ421" s="16" t="str">
        <f t="shared" si="151"/>
        <v xml:space="preserve">,"Condition":"UNDEFINED" </v>
      </c>
      <c r="AK421" s="16" t="str">
        <f xml:space="preserve"> IF($D421+$E421&gt;0,  CONCATENATE($AD421,$AE421,$AF421,$AG421,$AH421,$AI421,$AJ421)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21" s="16" t="str">
        <f t="shared" si="152"/>
        <v>,{"CollectableType":"HomeCollector.Models.StampBase, HomeCollector, Version=1.0.0.0, Culture=neutral, PublicKeyToken=null","DisplayName":"Love" ,"Description":"" ,"Country":"USA" ,"IsPostageStamp":true ,"ScottNumber":"2248"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22" spans="1:38" x14ac:dyDescent="0.25">
      <c r="A422" s="17" t="s">
        <v>578</v>
      </c>
      <c r="B422" s="29" t="s">
        <v>157</v>
      </c>
      <c r="C422" s="19"/>
      <c r="D422" s="31"/>
      <c r="E422" s="32">
        <v>3</v>
      </c>
      <c r="F422" s="43"/>
      <c r="G422" s="30"/>
      <c r="H422" s="19" t="s">
        <v>1161</v>
      </c>
      <c r="I422" s="29">
        <v>1913</v>
      </c>
      <c r="J422" s="29">
        <v>1987</v>
      </c>
      <c r="K422" s="33"/>
      <c r="L422" s="34">
        <v>0.4</v>
      </c>
      <c r="M422" s="29">
        <v>0.15</v>
      </c>
      <c r="N422" s="28" t="str">
        <f t="shared" si="153"/>
        <v>,{"CollectableType":"HomeCollector.Models.StampBase, HomeCollector, Version=1.0.0.0, Culture=neutral, PublicKeyToken=null"</v>
      </c>
      <c r="O422" s="16" t="str">
        <f t="shared" si="132"/>
        <v xml:space="preserve">,"DisplayName":"Baptiste" </v>
      </c>
      <c r="P422" s="16" t="str">
        <f t="shared" si="133"/>
        <v xml:space="preserve">,"Description":"" </v>
      </c>
      <c r="Q422" s="16" t="str">
        <f t="shared" si="134"/>
        <v xml:space="preserve">,"Country":"USA" </v>
      </c>
      <c r="R422" s="16" t="str">
        <f t="shared" si="135"/>
        <v xml:space="preserve">,"IsPostageStamp":true </v>
      </c>
      <c r="S422" s="16" t="str">
        <f t="shared" si="136"/>
        <v xml:space="preserve">,"ScottNumber":"2249" </v>
      </c>
      <c r="T422" s="16" t="str">
        <f t="shared" si="137"/>
        <v xml:space="preserve">,"AlternateId":"" </v>
      </c>
      <c r="U422" s="16" t="str">
        <f t="shared" si="138"/>
        <v>,"IssueYearStart":1987</v>
      </c>
      <c r="V422" s="16" t="str">
        <f t="shared" si="139"/>
        <v>,"IssueYearEnd":0</v>
      </c>
      <c r="W422" s="16" t="str">
        <f t="shared" si="140"/>
        <v xml:space="preserve">,"FirstDayOfIssue":" " </v>
      </c>
      <c r="X422" s="16" t="str">
        <f t="shared" si="154"/>
        <v xml:space="preserve">,"Perforation":"" </v>
      </c>
      <c r="Y422" s="16" t="str">
        <f t="shared" si="141"/>
        <v xml:space="preserve">,"IsWatermarked":false </v>
      </c>
      <c r="Z422" s="16" t="str">
        <f t="shared" si="142"/>
        <v xml:space="preserve">,"CatalogImageCode":"" </v>
      </c>
      <c r="AA422" s="16" t="str">
        <f t="shared" si="143"/>
        <v xml:space="preserve">,"Color":"" </v>
      </c>
      <c r="AB422" s="16" t="str">
        <f t="shared" si="144"/>
        <v xml:space="preserve">,"Denomination":"22" </v>
      </c>
      <c r="AD422" s="16" t="str">
        <f t="shared" si="145"/>
        <v>,"ItemInstances":[</v>
      </c>
      <c r="AE422" s="16" t="str">
        <f t="shared" si="146"/>
        <v>{"CollectableType":"HomeCollector.Models.StampBase, HomeCollector, Version=1.0.0.0, Culture=neutral, PublicKeyToken=null"</v>
      </c>
      <c r="AF422" s="16" t="str">
        <f t="shared" si="147"/>
        <v xml:space="preserve">,"ItemDetails":"" </v>
      </c>
      <c r="AG422" s="16" t="str">
        <f t="shared" si="148"/>
        <v xml:space="preserve">,"IsFavorite":false </v>
      </c>
      <c r="AH422" s="16" t="str">
        <f t="shared" si="149"/>
        <v xml:space="preserve">,"EstimatedValue":0 </v>
      </c>
      <c r="AI422" s="16" t="str">
        <f t="shared" si="150"/>
        <v xml:space="preserve">,"IsMintCondition":false </v>
      </c>
      <c r="AJ422" s="16" t="str">
        <f t="shared" si="151"/>
        <v xml:space="preserve">,"Condition":"UNDEFINED" </v>
      </c>
      <c r="AK422" s="16" t="str">
        <f xml:space="preserve"> IF($D422+$E422&gt;0,  CONCATENATE($AD422,$AE422,$AF422,$AG422,$AH422,$AI422,$AJ422)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2" s="16" t="str">
        <f t="shared" si="152"/>
        <v>,{"CollectableType":"HomeCollector.Models.StampBase, HomeCollector, Version=1.0.0.0, Culture=neutral, PublicKeyToken=null","DisplayName":"Baptiste" ,"Description":"" ,"Country":"USA" ,"IsPostageStamp":true ,"ScottNumber":"2249"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3" spans="1:38" x14ac:dyDescent="0.25">
      <c r="A423" s="34" t="s">
        <v>579</v>
      </c>
      <c r="B423" s="29" t="s">
        <v>157</v>
      </c>
      <c r="C423" s="19"/>
      <c r="D423" s="31"/>
      <c r="E423" s="32">
        <v>3</v>
      </c>
      <c r="F423" s="43"/>
      <c r="G423" s="30"/>
      <c r="H423" s="19" t="s">
        <v>1162</v>
      </c>
      <c r="I423" s="29">
        <v>1914</v>
      </c>
      <c r="J423" s="29">
        <v>1987</v>
      </c>
      <c r="K423" s="33"/>
      <c r="L423" s="34">
        <v>0.4</v>
      </c>
      <c r="M423" s="29">
        <v>0.15</v>
      </c>
      <c r="N423" s="28" t="str">
        <f t="shared" si="153"/>
        <v>,{"CollectableType":"HomeCollector.Models.StampBase, HomeCollector, Version=1.0.0.0, Culture=neutral, PublicKeyToken=null"</v>
      </c>
      <c r="O423" s="16" t="str">
        <f t="shared" si="132"/>
        <v xml:space="preserve">,"DisplayName":"Caruso" </v>
      </c>
      <c r="P423" s="16" t="str">
        <f t="shared" si="133"/>
        <v xml:space="preserve">,"Description":"" </v>
      </c>
      <c r="Q423" s="16" t="str">
        <f t="shared" si="134"/>
        <v xml:space="preserve">,"Country":"USA" </v>
      </c>
      <c r="R423" s="16" t="str">
        <f t="shared" si="135"/>
        <v xml:space="preserve">,"IsPostageStamp":true </v>
      </c>
      <c r="S423" s="16" t="str">
        <f t="shared" si="136"/>
        <v xml:space="preserve">,"ScottNumber":"2250" </v>
      </c>
      <c r="T423" s="16" t="str">
        <f t="shared" si="137"/>
        <v xml:space="preserve">,"AlternateId":"" </v>
      </c>
      <c r="U423" s="16" t="str">
        <f t="shared" si="138"/>
        <v>,"IssueYearStart":1987</v>
      </c>
      <c r="V423" s="16" t="str">
        <f t="shared" si="139"/>
        <v>,"IssueYearEnd":0</v>
      </c>
      <c r="W423" s="16" t="str">
        <f t="shared" si="140"/>
        <v xml:space="preserve">,"FirstDayOfIssue":" " </v>
      </c>
      <c r="X423" s="16" t="str">
        <f t="shared" si="154"/>
        <v xml:space="preserve">,"Perforation":"" </v>
      </c>
      <c r="Y423" s="16" t="str">
        <f t="shared" si="141"/>
        <v xml:space="preserve">,"IsWatermarked":false </v>
      </c>
      <c r="Z423" s="16" t="str">
        <f t="shared" si="142"/>
        <v xml:space="preserve">,"CatalogImageCode":"" </v>
      </c>
      <c r="AA423" s="16" t="str">
        <f t="shared" si="143"/>
        <v xml:space="preserve">,"Color":"" </v>
      </c>
      <c r="AB423" s="16" t="str">
        <f t="shared" si="144"/>
        <v xml:space="preserve">,"Denomination":"22" </v>
      </c>
      <c r="AD423" s="16" t="str">
        <f t="shared" si="145"/>
        <v>,"ItemInstances":[</v>
      </c>
      <c r="AE423" s="16" t="str">
        <f t="shared" si="146"/>
        <v>{"CollectableType":"HomeCollector.Models.StampBase, HomeCollector, Version=1.0.0.0, Culture=neutral, PublicKeyToken=null"</v>
      </c>
      <c r="AF423" s="16" t="str">
        <f t="shared" si="147"/>
        <v xml:space="preserve">,"ItemDetails":"" </v>
      </c>
      <c r="AG423" s="16" t="str">
        <f t="shared" si="148"/>
        <v xml:space="preserve">,"IsFavorite":false </v>
      </c>
      <c r="AH423" s="16" t="str">
        <f t="shared" si="149"/>
        <v xml:space="preserve">,"EstimatedValue":0 </v>
      </c>
      <c r="AI423" s="16" t="str">
        <f t="shared" si="150"/>
        <v xml:space="preserve">,"IsMintCondition":false </v>
      </c>
      <c r="AJ423" s="16" t="str">
        <f t="shared" si="151"/>
        <v xml:space="preserve">,"Condition":"UNDEFINED" </v>
      </c>
      <c r="AK423" s="16" t="str">
        <f xml:space="preserve"> IF($D423+$E423&gt;0,  CONCATENATE($AD423,$AE423,$AF423,$AG423,$AH423,$AI423,$AJ423)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3" s="16" t="str">
        <f t="shared" si="152"/>
        <v>,{"CollectableType":"HomeCollector.Models.StampBase, HomeCollector, Version=1.0.0.0, Culture=neutral, PublicKeyToken=null","DisplayName":"Caruso" ,"Description":"" ,"Country":"USA" ,"IsPostageStamp":true ,"ScottNumber":"2250"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4" spans="1:38" x14ac:dyDescent="0.25">
      <c r="A424" s="34" t="s">
        <v>580</v>
      </c>
      <c r="B424" s="29" t="s">
        <v>157</v>
      </c>
      <c r="C424" s="19"/>
      <c r="D424" s="31"/>
      <c r="E424" s="32">
        <v>3</v>
      </c>
      <c r="F424" s="43"/>
      <c r="G424" s="30"/>
      <c r="H424" s="19" t="s">
        <v>71</v>
      </c>
      <c r="I424" s="29">
        <v>1915</v>
      </c>
      <c r="J424" s="29">
        <v>1987</v>
      </c>
      <c r="K424" s="33"/>
      <c r="L424" s="34">
        <v>0.4</v>
      </c>
      <c r="M424" s="29">
        <v>0.15</v>
      </c>
      <c r="N424" s="28" t="str">
        <f t="shared" si="153"/>
        <v>,{"CollectableType":"HomeCollector.Models.StampBase, HomeCollector, Version=1.0.0.0, Culture=neutral, PublicKeyToken=null"</v>
      </c>
      <c r="O424" s="16" t="str">
        <f t="shared" si="132"/>
        <v xml:space="preserve">,"DisplayName":"Girl Scouts" </v>
      </c>
      <c r="P424" s="16" t="str">
        <f t="shared" si="133"/>
        <v xml:space="preserve">,"Description":"" </v>
      </c>
      <c r="Q424" s="16" t="str">
        <f t="shared" si="134"/>
        <v xml:space="preserve">,"Country":"USA" </v>
      </c>
      <c r="R424" s="16" t="str">
        <f t="shared" si="135"/>
        <v xml:space="preserve">,"IsPostageStamp":true </v>
      </c>
      <c r="S424" s="16" t="str">
        <f t="shared" si="136"/>
        <v xml:space="preserve">,"ScottNumber":"2251" </v>
      </c>
      <c r="T424" s="16" t="str">
        <f t="shared" si="137"/>
        <v xml:space="preserve">,"AlternateId":"" </v>
      </c>
      <c r="U424" s="16" t="str">
        <f t="shared" si="138"/>
        <v>,"IssueYearStart":1987</v>
      </c>
      <c r="V424" s="16" t="str">
        <f t="shared" si="139"/>
        <v>,"IssueYearEnd":0</v>
      </c>
      <c r="W424" s="16" t="str">
        <f t="shared" si="140"/>
        <v xml:space="preserve">,"FirstDayOfIssue":" " </v>
      </c>
      <c r="X424" s="16" t="str">
        <f t="shared" si="154"/>
        <v xml:space="preserve">,"Perforation":"" </v>
      </c>
      <c r="Y424" s="16" t="str">
        <f t="shared" si="141"/>
        <v xml:space="preserve">,"IsWatermarked":false </v>
      </c>
      <c r="Z424" s="16" t="str">
        <f t="shared" si="142"/>
        <v xml:space="preserve">,"CatalogImageCode":"" </v>
      </c>
      <c r="AA424" s="16" t="str">
        <f t="shared" si="143"/>
        <v xml:space="preserve">,"Color":"" </v>
      </c>
      <c r="AB424" s="16" t="str">
        <f t="shared" si="144"/>
        <v xml:space="preserve">,"Denomination":"22" </v>
      </c>
      <c r="AD424" s="16" t="str">
        <f t="shared" si="145"/>
        <v>,"ItemInstances":[</v>
      </c>
      <c r="AE424" s="16" t="str">
        <f t="shared" si="146"/>
        <v>{"CollectableType":"HomeCollector.Models.StampBase, HomeCollector, Version=1.0.0.0, Culture=neutral, PublicKeyToken=null"</v>
      </c>
      <c r="AF424" s="16" t="str">
        <f t="shared" si="147"/>
        <v xml:space="preserve">,"ItemDetails":"" </v>
      </c>
      <c r="AG424" s="16" t="str">
        <f t="shared" si="148"/>
        <v xml:space="preserve">,"IsFavorite":false </v>
      </c>
      <c r="AH424" s="16" t="str">
        <f t="shared" si="149"/>
        <v xml:space="preserve">,"EstimatedValue":0 </v>
      </c>
      <c r="AI424" s="16" t="str">
        <f t="shared" si="150"/>
        <v xml:space="preserve">,"IsMintCondition":false </v>
      </c>
      <c r="AJ424" s="16" t="str">
        <f t="shared" si="151"/>
        <v xml:space="preserve">,"Condition":"UNDEFINED" </v>
      </c>
      <c r="AK424" s="16" t="str">
        <f xml:space="preserve"> IF($D424+$E424&gt;0,  CONCATENATE($AD424,$AE424,$AF424,$AG424,$AH424,$AI424,$AJ424)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4" s="16" t="str">
        <f t="shared" si="152"/>
        <v>,{"CollectableType":"HomeCollector.Models.StampBase, HomeCollector, Version=1.0.0.0, Culture=neutral, PublicKeyToken=null","DisplayName":"Girl Scouts" ,"Description":"" ,"Country":"USA" ,"IsPostageStamp":true ,"ScottNumber":"2251"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5" spans="1:38" x14ac:dyDescent="0.25">
      <c r="A425" s="34" t="s">
        <v>581</v>
      </c>
      <c r="B425" s="29" t="s">
        <v>14</v>
      </c>
      <c r="C425" s="19"/>
      <c r="D425" s="31"/>
      <c r="E425" s="32">
        <v>2</v>
      </c>
      <c r="F425" s="43" t="s">
        <v>41</v>
      </c>
      <c r="G425" s="30"/>
      <c r="H425" s="19" t="s">
        <v>1163</v>
      </c>
      <c r="I425" s="29">
        <v>1915</v>
      </c>
      <c r="J425" s="29">
        <v>1988</v>
      </c>
      <c r="K425" s="33"/>
      <c r="L425" s="34">
        <v>0.15</v>
      </c>
      <c r="M425" s="29">
        <v>0.15</v>
      </c>
      <c r="N425" s="28" t="str">
        <f t="shared" si="153"/>
        <v>,{"CollectableType":"HomeCollector.Models.StampBase, HomeCollector, Version=1.0.0.0, Culture=neutral, PublicKeyToken=null"</v>
      </c>
      <c r="O425" s="16" t="str">
        <f t="shared" si="132"/>
        <v xml:space="preserve">,"DisplayName":"Conestoga Wagon" </v>
      </c>
      <c r="P425" s="16" t="str">
        <f t="shared" si="133"/>
        <v xml:space="preserve">,"Description":"" </v>
      </c>
      <c r="Q425" s="16" t="str">
        <f t="shared" si="134"/>
        <v xml:space="preserve">,"Country":"USA" </v>
      </c>
      <c r="R425" s="16" t="str">
        <f t="shared" si="135"/>
        <v xml:space="preserve">,"IsPostageStamp":true </v>
      </c>
      <c r="S425" s="16" t="str">
        <f t="shared" si="136"/>
        <v xml:space="preserve">,"ScottNumber":"2252" </v>
      </c>
      <c r="T425" s="16" t="str">
        <f t="shared" si="137"/>
        <v xml:space="preserve">,"AlternateId":"" </v>
      </c>
      <c r="U425" s="16" t="str">
        <f t="shared" si="138"/>
        <v>,"IssueYearStart":1988</v>
      </c>
      <c r="V425" s="16" t="str">
        <f t="shared" si="139"/>
        <v>,"IssueYearEnd":0</v>
      </c>
      <c r="W425" s="16" t="str">
        <f t="shared" si="140"/>
        <v xml:space="preserve">,"FirstDayOfIssue":" " </v>
      </c>
      <c r="X425" s="16" t="str">
        <f t="shared" si="154"/>
        <v xml:space="preserve">,"Perforation":"v10" </v>
      </c>
      <c r="Y425" s="16" t="str">
        <f t="shared" si="141"/>
        <v xml:space="preserve">,"IsWatermarked":false </v>
      </c>
      <c r="Z425" s="16" t="str">
        <f t="shared" si="142"/>
        <v xml:space="preserve">,"CatalogImageCode":"" </v>
      </c>
      <c r="AA425" s="16" t="str">
        <f t="shared" si="143"/>
        <v xml:space="preserve">,"Color":"" </v>
      </c>
      <c r="AB425" s="16" t="str">
        <f t="shared" si="144"/>
        <v xml:space="preserve">,"Denomination":"3" </v>
      </c>
      <c r="AD425" s="16" t="str">
        <f t="shared" si="145"/>
        <v>,"ItemInstances":[</v>
      </c>
      <c r="AE425" s="16" t="str">
        <f t="shared" si="146"/>
        <v>{"CollectableType":"HomeCollector.Models.StampBase, HomeCollector, Version=1.0.0.0, Culture=neutral, PublicKeyToken=null"</v>
      </c>
      <c r="AF425" s="16" t="str">
        <f t="shared" si="147"/>
        <v xml:space="preserve">,"ItemDetails":"" </v>
      </c>
      <c r="AG425" s="16" t="str">
        <f t="shared" si="148"/>
        <v xml:space="preserve">,"IsFavorite":false </v>
      </c>
      <c r="AH425" s="16" t="str">
        <f t="shared" si="149"/>
        <v xml:space="preserve">,"EstimatedValue":0 </v>
      </c>
      <c r="AI425" s="16" t="str">
        <f t="shared" si="150"/>
        <v xml:space="preserve">,"IsMintCondition":false </v>
      </c>
      <c r="AJ425" s="16" t="str">
        <f t="shared" si="151"/>
        <v xml:space="preserve">,"Condition":"UNDEFINED" </v>
      </c>
      <c r="AK425" s="16" t="str">
        <f xml:space="preserve"> IF($D425+$E425&gt;0,  CONCATENATE($AD425,$AE425,$AF425,$AG425,$AH425,$AI425,$AJ425)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5" s="16" t="str">
        <f t="shared" si="152"/>
        <v>,{"CollectableType":"HomeCollector.Models.StampBase, HomeCollector, Version=1.0.0.0, Culture=neutral, PublicKeyToken=null","DisplayName":"Conestoga Wagon" ,"Description":"" ,"Country":"USA" ,"IsPostageStamp":true ,"ScottNumber":"2252" ,"AlternateId":"" ,"IssueYearStart":1988,"IssueYearEnd":0,"FirstDayOfIssue":" " ,"Perforation":"v10"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6" spans="1:38" x14ac:dyDescent="0.25">
      <c r="A426" s="34" t="s">
        <v>582</v>
      </c>
      <c r="B426" s="29" t="s">
        <v>16</v>
      </c>
      <c r="C426" s="19"/>
      <c r="D426" s="31"/>
      <c r="E426" s="32">
        <v>3</v>
      </c>
      <c r="F426" s="43" t="s">
        <v>41</v>
      </c>
      <c r="G426" s="30"/>
      <c r="H426" s="19" t="s">
        <v>1164</v>
      </c>
      <c r="I426" s="29">
        <v>1915</v>
      </c>
      <c r="J426" s="29">
        <v>1987</v>
      </c>
      <c r="K426" s="33"/>
      <c r="L426" s="34">
        <v>0.15</v>
      </c>
      <c r="M426" s="29">
        <v>0.15</v>
      </c>
      <c r="N426" s="28" t="str">
        <f t="shared" si="153"/>
        <v>,{"CollectableType":"HomeCollector.Models.StampBase, HomeCollector, Version=1.0.0.0, Culture=neutral, PublicKeyToken=null"</v>
      </c>
      <c r="O426" s="16" t="str">
        <f t="shared" si="132"/>
        <v xml:space="preserve">,"DisplayName":"Milk Wagon" </v>
      </c>
      <c r="P426" s="16" t="str">
        <f t="shared" si="133"/>
        <v xml:space="preserve">,"Description":"" </v>
      </c>
      <c r="Q426" s="16" t="str">
        <f t="shared" si="134"/>
        <v xml:space="preserve">,"Country":"USA" </v>
      </c>
      <c r="R426" s="16" t="str">
        <f t="shared" si="135"/>
        <v xml:space="preserve">,"IsPostageStamp":true </v>
      </c>
      <c r="S426" s="16" t="str">
        <f t="shared" si="136"/>
        <v xml:space="preserve">,"ScottNumber":"2253" </v>
      </c>
      <c r="T426" s="16" t="str">
        <f t="shared" si="137"/>
        <v xml:space="preserve">,"AlternateId":"" </v>
      </c>
      <c r="U426" s="16" t="str">
        <f t="shared" si="138"/>
        <v>,"IssueYearStart":1987</v>
      </c>
      <c r="V426" s="16" t="str">
        <f t="shared" si="139"/>
        <v>,"IssueYearEnd":0</v>
      </c>
      <c r="W426" s="16" t="str">
        <f t="shared" si="140"/>
        <v xml:space="preserve">,"FirstDayOfIssue":" " </v>
      </c>
      <c r="X426" s="16" t="str">
        <f t="shared" si="154"/>
        <v xml:space="preserve">,"Perforation":"v10" </v>
      </c>
      <c r="Y426" s="16" t="str">
        <f t="shared" si="141"/>
        <v xml:space="preserve">,"IsWatermarked":false </v>
      </c>
      <c r="Z426" s="16" t="str">
        <f t="shared" si="142"/>
        <v xml:space="preserve">,"CatalogImageCode":"" </v>
      </c>
      <c r="AA426" s="16" t="str">
        <f t="shared" si="143"/>
        <v xml:space="preserve">,"Color":"" </v>
      </c>
      <c r="AB426" s="16" t="str">
        <f t="shared" si="144"/>
        <v xml:space="preserve">,"Denomination":"5" </v>
      </c>
      <c r="AD426" s="16" t="str">
        <f t="shared" si="145"/>
        <v>,"ItemInstances":[</v>
      </c>
      <c r="AE426" s="16" t="str">
        <f t="shared" si="146"/>
        <v>{"CollectableType":"HomeCollector.Models.StampBase, HomeCollector, Version=1.0.0.0, Culture=neutral, PublicKeyToken=null"</v>
      </c>
      <c r="AF426" s="16" t="str">
        <f t="shared" si="147"/>
        <v xml:space="preserve">,"ItemDetails":"" </v>
      </c>
      <c r="AG426" s="16" t="str">
        <f t="shared" si="148"/>
        <v xml:space="preserve">,"IsFavorite":false </v>
      </c>
      <c r="AH426" s="16" t="str">
        <f t="shared" si="149"/>
        <v xml:space="preserve">,"EstimatedValue":0 </v>
      </c>
      <c r="AI426" s="16" t="str">
        <f t="shared" si="150"/>
        <v xml:space="preserve">,"IsMintCondition":false </v>
      </c>
      <c r="AJ426" s="16" t="str">
        <f t="shared" si="151"/>
        <v xml:space="preserve">,"Condition":"UNDEFINED" </v>
      </c>
      <c r="AK426" s="16" t="str">
        <f xml:space="preserve"> IF($D426+$E426&gt;0,  CONCATENATE($AD426,$AE426,$AF426,$AG426,$AH426,$AI426,$AJ426)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6" s="16" t="str">
        <f t="shared" si="152"/>
        <v>,{"CollectableType":"HomeCollector.Models.StampBase, HomeCollector, Version=1.0.0.0, Culture=neutral, PublicKeyToken=null","DisplayName":"Milk Wagon" ,"Description":"" ,"Country":"USA" ,"IsPostageStamp":true ,"ScottNumber":"2253" ,"AlternateId":"" ,"IssueYearStart":1987,"IssueYearEnd":0,"FirstDayOfIssue":"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27" spans="1:38" x14ac:dyDescent="0.25">
      <c r="A427" s="34" t="s">
        <v>583</v>
      </c>
      <c r="B427" s="29" t="s">
        <v>969</v>
      </c>
      <c r="C427" s="19"/>
      <c r="D427" s="31">
        <v>10</v>
      </c>
      <c r="E427" s="32">
        <v>2</v>
      </c>
      <c r="F427" s="43" t="s">
        <v>41</v>
      </c>
      <c r="G427" s="38"/>
      <c r="H427" s="19" t="s">
        <v>1165</v>
      </c>
      <c r="I427" s="29">
        <v>1912</v>
      </c>
      <c r="J427" s="29">
        <v>1988</v>
      </c>
      <c r="K427" s="33"/>
      <c r="L427" s="34">
        <v>0.15</v>
      </c>
      <c r="M427" s="29">
        <v>0.15</v>
      </c>
      <c r="N427" s="28" t="str">
        <f t="shared" si="153"/>
        <v>,{"CollectableType":"HomeCollector.Models.StampBase, HomeCollector, Version=1.0.0.0, Culture=neutral, PublicKeyToken=null"</v>
      </c>
      <c r="O427" s="16" t="str">
        <f t="shared" si="132"/>
        <v xml:space="preserve">,"DisplayName":"Elevator" </v>
      </c>
      <c r="P427" s="16" t="str">
        <f t="shared" si="133"/>
        <v xml:space="preserve">,"Description":"" </v>
      </c>
      <c r="Q427" s="16" t="str">
        <f t="shared" si="134"/>
        <v xml:space="preserve">,"Country":"USA" </v>
      </c>
      <c r="R427" s="16" t="str">
        <f t="shared" si="135"/>
        <v xml:space="preserve">,"IsPostageStamp":true </v>
      </c>
      <c r="S427" s="16" t="str">
        <f t="shared" si="136"/>
        <v xml:space="preserve">,"ScottNumber":"2254" </v>
      </c>
      <c r="T427" s="16" t="str">
        <f t="shared" si="137"/>
        <v xml:space="preserve">,"AlternateId":"" </v>
      </c>
      <c r="U427" s="16" t="str">
        <f t="shared" si="138"/>
        <v>,"IssueYearStart":1988</v>
      </c>
      <c r="V427" s="16" t="str">
        <f t="shared" si="139"/>
        <v>,"IssueYearEnd":0</v>
      </c>
      <c r="W427" s="16" t="str">
        <f t="shared" si="140"/>
        <v xml:space="preserve">,"FirstDayOfIssue":" " </v>
      </c>
      <c r="X427" s="16" t="str">
        <f t="shared" si="154"/>
        <v xml:space="preserve">,"Perforation":"v10" </v>
      </c>
      <c r="Y427" s="16" t="str">
        <f t="shared" si="141"/>
        <v xml:space="preserve">,"IsWatermarked":false </v>
      </c>
      <c r="Z427" s="16" t="str">
        <f t="shared" si="142"/>
        <v xml:space="preserve">,"CatalogImageCode":"" </v>
      </c>
      <c r="AA427" s="16" t="str">
        <f t="shared" si="143"/>
        <v xml:space="preserve">,"Color":"" </v>
      </c>
      <c r="AB427" s="16" t="str">
        <f t="shared" si="144"/>
        <v xml:space="preserve">,"Denomination":"5.3" </v>
      </c>
      <c r="AD427" s="16" t="str">
        <f t="shared" si="145"/>
        <v>,"ItemInstances":[</v>
      </c>
      <c r="AE427" s="16" t="str">
        <f t="shared" si="146"/>
        <v>{"CollectableType":"HomeCollector.Models.StampBase, HomeCollector, Version=1.0.0.0, Culture=neutral, PublicKeyToken=null"</v>
      </c>
      <c r="AF427" s="16" t="str">
        <f t="shared" si="147"/>
        <v xml:space="preserve">,"ItemDetails":"" </v>
      </c>
      <c r="AG427" s="16" t="str">
        <f t="shared" si="148"/>
        <v xml:space="preserve">,"IsFavorite":false </v>
      </c>
      <c r="AH427" s="16" t="str">
        <f t="shared" si="149"/>
        <v xml:space="preserve">,"EstimatedValue":0 </v>
      </c>
      <c r="AI427" s="16" t="str">
        <f t="shared" si="150"/>
        <v xml:space="preserve">,"IsMintCondition":true </v>
      </c>
      <c r="AJ427" s="16" t="str">
        <f t="shared" si="151"/>
        <v xml:space="preserve">,"Condition":"UNDEFINED" </v>
      </c>
      <c r="AK427" s="16" t="str">
        <f xml:space="preserve"> IF($D427+$E427&gt;0,  CONCATENATE($AD427,$AE427,$AF427,$AG427,$AH427,$AI427,$AJ427)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27" s="16" t="str">
        <f t="shared" si="152"/>
        <v>,{"CollectableType":"HomeCollector.Models.StampBase, HomeCollector, Version=1.0.0.0, Culture=neutral, PublicKeyToken=null","DisplayName":"Elevator" ,"Description":"" ,"Country":"USA" ,"IsPostageStamp":true ,"ScottNumber":"2254" ,"AlternateId":"" ,"IssueYearStart":1988,"IssueYearEnd":0,"FirstDayOfIssue":" " ,"Perforation":"v10" ,"IsWatermarked":false ,"CatalogImageCode":"" ,"Color":"" ,"Denomination":"5.3"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28" spans="1:38" x14ac:dyDescent="0.25">
      <c r="A428" s="34" t="s">
        <v>584</v>
      </c>
      <c r="B428" s="29" t="s">
        <v>970</v>
      </c>
      <c r="C428" s="19"/>
      <c r="D428" s="31">
        <v>10</v>
      </c>
      <c r="E428" s="32">
        <v>1</v>
      </c>
      <c r="F428" s="43" t="s">
        <v>41</v>
      </c>
      <c r="G428" s="38"/>
      <c r="H428" s="19" t="s">
        <v>1166</v>
      </c>
      <c r="I428" s="29">
        <v>1912</v>
      </c>
      <c r="J428" s="29">
        <v>1988</v>
      </c>
      <c r="K428" s="33"/>
      <c r="L428" s="34">
        <v>0.15</v>
      </c>
      <c r="M428" s="29">
        <v>0.15</v>
      </c>
      <c r="N428" s="28" t="str">
        <f t="shared" si="153"/>
        <v>,{"CollectableType":"HomeCollector.Models.StampBase, HomeCollector, Version=1.0.0.0, Culture=neutral, PublicKeyToken=null"</v>
      </c>
      <c r="O428" s="16" t="str">
        <f t="shared" si="132"/>
        <v xml:space="preserve">,"DisplayName":"Carreta" </v>
      </c>
      <c r="P428" s="16" t="str">
        <f t="shared" si="133"/>
        <v xml:space="preserve">,"Description":"" </v>
      </c>
      <c r="Q428" s="16" t="str">
        <f t="shared" si="134"/>
        <v xml:space="preserve">,"Country":"USA" </v>
      </c>
      <c r="R428" s="16" t="str">
        <f t="shared" si="135"/>
        <v xml:space="preserve">,"IsPostageStamp":true </v>
      </c>
      <c r="S428" s="16" t="str">
        <f t="shared" si="136"/>
        <v xml:space="preserve">,"ScottNumber":"2255" </v>
      </c>
      <c r="T428" s="16" t="str">
        <f t="shared" si="137"/>
        <v xml:space="preserve">,"AlternateId":"" </v>
      </c>
      <c r="U428" s="16" t="str">
        <f t="shared" si="138"/>
        <v>,"IssueYearStart":1988</v>
      </c>
      <c r="V428" s="16" t="str">
        <f t="shared" si="139"/>
        <v>,"IssueYearEnd":0</v>
      </c>
      <c r="W428" s="16" t="str">
        <f t="shared" si="140"/>
        <v xml:space="preserve">,"FirstDayOfIssue":" " </v>
      </c>
      <c r="X428" s="16" t="str">
        <f t="shared" si="154"/>
        <v xml:space="preserve">,"Perforation":"v10" </v>
      </c>
      <c r="Y428" s="16" t="str">
        <f t="shared" si="141"/>
        <v xml:space="preserve">,"IsWatermarked":false </v>
      </c>
      <c r="Z428" s="16" t="str">
        <f t="shared" si="142"/>
        <v xml:space="preserve">,"CatalogImageCode":"" </v>
      </c>
      <c r="AA428" s="16" t="str">
        <f t="shared" si="143"/>
        <v xml:space="preserve">,"Color":"" </v>
      </c>
      <c r="AB428" s="16" t="str">
        <f t="shared" si="144"/>
        <v xml:space="preserve">,"Denomination":"7.6" </v>
      </c>
      <c r="AD428" s="16" t="str">
        <f t="shared" si="145"/>
        <v>,"ItemInstances":[</v>
      </c>
      <c r="AE428" s="16" t="str">
        <f t="shared" si="146"/>
        <v>{"CollectableType":"HomeCollector.Models.StampBase, HomeCollector, Version=1.0.0.0, Culture=neutral, PublicKeyToken=null"</v>
      </c>
      <c r="AF428" s="16" t="str">
        <f t="shared" si="147"/>
        <v xml:space="preserve">,"ItemDetails":"" </v>
      </c>
      <c r="AG428" s="16" t="str">
        <f t="shared" si="148"/>
        <v xml:space="preserve">,"IsFavorite":false </v>
      </c>
      <c r="AH428" s="16" t="str">
        <f t="shared" si="149"/>
        <v xml:space="preserve">,"EstimatedValue":0 </v>
      </c>
      <c r="AI428" s="16" t="str">
        <f t="shared" si="150"/>
        <v xml:space="preserve">,"IsMintCondition":true </v>
      </c>
      <c r="AJ428" s="16" t="str">
        <f t="shared" si="151"/>
        <v xml:space="preserve">,"Condition":"UNDEFINED" </v>
      </c>
      <c r="AK428" s="16" t="str">
        <f xml:space="preserve"> IF($D428+$E428&gt;0,  CONCATENATE($AD428,$AE428,$AF428,$AG428,$AH428,$AI428,$AJ428)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28" s="16" t="str">
        <f t="shared" si="152"/>
        <v>,{"CollectableType":"HomeCollector.Models.StampBase, HomeCollector, Version=1.0.0.0, Culture=neutral, PublicKeyToken=null","DisplayName":"Carreta" ,"Description":"" ,"Country":"USA" ,"IsPostageStamp":true ,"ScottNumber":"2255" ,"AlternateId":"" ,"IssueYearStart":1988,"IssueYearEnd":0,"FirstDayOfIssue":" " ,"Perforation":"v10" ,"IsWatermarked":false ,"CatalogImageCode":"" ,"Color":"" ,"Denomination":"7.6"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29" spans="1:38" x14ac:dyDescent="0.25">
      <c r="A429" s="34" t="s">
        <v>585</v>
      </c>
      <c r="B429" s="29" t="s">
        <v>93</v>
      </c>
      <c r="C429" s="19"/>
      <c r="D429" s="31"/>
      <c r="E429" s="32">
        <v>3</v>
      </c>
      <c r="F429" s="43" t="s">
        <v>41</v>
      </c>
      <c r="G429" s="38"/>
      <c r="H429" s="19" t="s">
        <v>1167</v>
      </c>
      <c r="I429" s="29">
        <v>1914</v>
      </c>
      <c r="J429" s="29">
        <v>1988</v>
      </c>
      <c r="K429" s="33"/>
      <c r="L429" s="34">
        <v>0.15</v>
      </c>
      <c r="M429" s="29">
        <v>0.15</v>
      </c>
      <c r="N429" s="28" t="str">
        <f t="shared" si="153"/>
        <v>,{"CollectableType":"HomeCollector.Models.StampBase, HomeCollector, Version=1.0.0.0, Culture=neutral, PublicKeyToken=null"</v>
      </c>
      <c r="O429" s="16" t="str">
        <f t="shared" si="132"/>
        <v xml:space="preserve">,"DisplayName":"Wheel Chair" </v>
      </c>
      <c r="P429" s="16" t="str">
        <f t="shared" si="133"/>
        <v xml:space="preserve">,"Description":"" </v>
      </c>
      <c r="Q429" s="16" t="str">
        <f t="shared" si="134"/>
        <v xml:space="preserve">,"Country":"USA" </v>
      </c>
      <c r="R429" s="16" t="str">
        <f t="shared" si="135"/>
        <v xml:space="preserve">,"IsPostageStamp":true </v>
      </c>
      <c r="S429" s="16" t="str">
        <f t="shared" si="136"/>
        <v xml:space="preserve">,"ScottNumber":"2256" </v>
      </c>
      <c r="T429" s="16" t="str">
        <f t="shared" si="137"/>
        <v xml:space="preserve">,"AlternateId":"" </v>
      </c>
      <c r="U429" s="16" t="str">
        <f t="shared" si="138"/>
        <v>,"IssueYearStart":1988</v>
      </c>
      <c r="V429" s="16" t="str">
        <f t="shared" si="139"/>
        <v>,"IssueYearEnd":0</v>
      </c>
      <c r="W429" s="16" t="str">
        <f t="shared" si="140"/>
        <v xml:space="preserve">,"FirstDayOfIssue":" " </v>
      </c>
      <c r="X429" s="16" t="str">
        <f t="shared" si="154"/>
        <v xml:space="preserve">,"Perforation":"v10" </v>
      </c>
      <c r="Y429" s="16" t="str">
        <f t="shared" si="141"/>
        <v xml:space="preserve">,"IsWatermarked":false </v>
      </c>
      <c r="Z429" s="16" t="str">
        <f t="shared" si="142"/>
        <v xml:space="preserve">,"CatalogImageCode":"" </v>
      </c>
      <c r="AA429" s="16" t="str">
        <f t="shared" si="143"/>
        <v xml:space="preserve">,"Color":"" </v>
      </c>
      <c r="AB429" s="16" t="str">
        <f t="shared" si="144"/>
        <v xml:space="preserve">,"Denomination":"8.4" </v>
      </c>
      <c r="AD429" s="16" t="str">
        <f t="shared" si="145"/>
        <v>,"ItemInstances":[</v>
      </c>
      <c r="AE429" s="16" t="str">
        <f t="shared" si="146"/>
        <v>{"CollectableType":"HomeCollector.Models.StampBase, HomeCollector, Version=1.0.0.0, Culture=neutral, PublicKeyToken=null"</v>
      </c>
      <c r="AF429" s="16" t="str">
        <f t="shared" si="147"/>
        <v xml:space="preserve">,"ItemDetails":"" </v>
      </c>
      <c r="AG429" s="16" t="str">
        <f t="shared" si="148"/>
        <v xml:space="preserve">,"IsFavorite":false </v>
      </c>
      <c r="AH429" s="16" t="str">
        <f t="shared" si="149"/>
        <v xml:space="preserve">,"EstimatedValue":0 </v>
      </c>
      <c r="AI429" s="16" t="str">
        <f t="shared" si="150"/>
        <v xml:space="preserve">,"IsMintCondition":false </v>
      </c>
      <c r="AJ429" s="16" t="str">
        <f t="shared" si="151"/>
        <v xml:space="preserve">,"Condition":"UNDEFINED" </v>
      </c>
      <c r="AK429" s="16" t="str">
        <f xml:space="preserve"> IF($D429+$E429&gt;0,  CONCATENATE($AD429,$AE429,$AF429,$AG429,$AH429,$AI429,$AJ429)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29" s="16" t="str">
        <f t="shared" si="152"/>
        <v>,{"CollectableType":"HomeCollector.Models.StampBase, HomeCollector, Version=1.0.0.0, Culture=neutral, PublicKeyToken=null","DisplayName":"Wheel Chair" ,"Description":"" ,"Country":"USA" ,"IsPostageStamp":true ,"ScottNumber":"2256" ,"AlternateId":"" ,"IssueYearStart":1988,"IssueYearEnd":0,"FirstDayOfIssue":" " ,"Perforation":"v10" ,"IsWatermarked":false ,"CatalogImageCode":"" ,"Color":"" ,"Denomination":"8.4"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0" spans="1:38" x14ac:dyDescent="0.25">
      <c r="A430" s="34" t="s">
        <v>586</v>
      </c>
      <c r="B430" s="29" t="s">
        <v>148</v>
      </c>
      <c r="C430" s="19"/>
      <c r="D430" s="31"/>
      <c r="E430" s="32">
        <v>2</v>
      </c>
      <c r="F430" s="42" t="s">
        <v>41</v>
      </c>
      <c r="G430" s="38"/>
      <c r="H430" s="19" t="s">
        <v>1168</v>
      </c>
      <c r="I430" s="29">
        <v>1912</v>
      </c>
      <c r="J430" s="29">
        <v>1987</v>
      </c>
      <c r="K430" s="33"/>
      <c r="L430" s="34">
        <v>0.18</v>
      </c>
      <c r="M430" s="29">
        <v>0.15</v>
      </c>
      <c r="N430" s="28" t="str">
        <f t="shared" si="153"/>
        <v>,{"CollectableType":"HomeCollector.Models.StampBase, HomeCollector, Version=1.0.0.0, Culture=neutral, PublicKeyToken=null"</v>
      </c>
      <c r="O430" s="16" t="str">
        <f t="shared" si="132"/>
        <v xml:space="preserve">,"DisplayName":"Canal Boat" </v>
      </c>
      <c r="P430" s="16" t="str">
        <f t="shared" si="133"/>
        <v xml:space="preserve">,"Description":"" </v>
      </c>
      <c r="Q430" s="16" t="str">
        <f t="shared" si="134"/>
        <v xml:space="preserve">,"Country":"USA" </v>
      </c>
      <c r="R430" s="16" t="str">
        <f t="shared" si="135"/>
        <v xml:space="preserve">,"IsPostageStamp":true </v>
      </c>
      <c r="S430" s="16" t="str">
        <f t="shared" si="136"/>
        <v xml:space="preserve">,"ScottNumber":"2257" </v>
      </c>
      <c r="T430" s="16" t="str">
        <f t="shared" si="137"/>
        <v xml:space="preserve">,"AlternateId":"" </v>
      </c>
      <c r="U430" s="16" t="str">
        <f t="shared" si="138"/>
        <v>,"IssueYearStart":1987</v>
      </c>
      <c r="V430" s="16" t="str">
        <f t="shared" si="139"/>
        <v>,"IssueYearEnd":0</v>
      </c>
      <c r="W430" s="16" t="str">
        <f t="shared" si="140"/>
        <v xml:space="preserve">,"FirstDayOfIssue":" " </v>
      </c>
      <c r="X430" s="16" t="str">
        <f t="shared" si="154"/>
        <v xml:space="preserve">,"Perforation":"v10" </v>
      </c>
      <c r="Y430" s="16" t="str">
        <f t="shared" si="141"/>
        <v xml:space="preserve">,"IsWatermarked":false </v>
      </c>
      <c r="Z430" s="16" t="str">
        <f t="shared" si="142"/>
        <v xml:space="preserve">,"CatalogImageCode":"" </v>
      </c>
      <c r="AA430" s="16" t="str">
        <f t="shared" si="143"/>
        <v xml:space="preserve">,"Color":"" </v>
      </c>
      <c r="AB430" s="16" t="str">
        <f t="shared" si="144"/>
        <v xml:space="preserve">,"Denomination":"10" </v>
      </c>
      <c r="AD430" s="16" t="str">
        <f t="shared" si="145"/>
        <v>,"ItemInstances":[</v>
      </c>
      <c r="AE430" s="16" t="str">
        <f t="shared" si="146"/>
        <v>{"CollectableType":"HomeCollector.Models.StampBase, HomeCollector, Version=1.0.0.0, Culture=neutral, PublicKeyToken=null"</v>
      </c>
      <c r="AF430" s="16" t="str">
        <f t="shared" si="147"/>
        <v xml:space="preserve">,"ItemDetails":"" </v>
      </c>
      <c r="AG430" s="16" t="str">
        <f t="shared" si="148"/>
        <v xml:space="preserve">,"IsFavorite":false </v>
      </c>
      <c r="AH430" s="16" t="str">
        <f t="shared" si="149"/>
        <v xml:space="preserve">,"EstimatedValue":0 </v>
      </c>
      <c r="AI430" s="16" t="str">
        <f t="shared" si="150"/>
        <v xml:space="preserve">,"IsMintCondition":false </v>
      </c>
      <c r="AJ430" s="16" t="str">
        <f t="shared" si="151"/>
        <v xml:space="preserve">,"Condition":"UNDEFINED" </v>
      </c>
      <c r="AK430" s="16" t="str">
        <f xml:space="preserve"> IF($D430+$E430&gt;0,  CONCATENATE($AD430,$AE430,$AF430,$AG430,$AH430,$AI430,$AJ430)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0" s="16" t="str">
        <f t="shared" si="152"/>
        <v>,{"CollectableType":"HomeCollector.Models.StampBase, HomeCollector, Version=1.0.0.0, Culture=neutral, PublicKeyToken=null","DisplayName":"Canal Boat" ,"Description":"" ,"Country":"USA" ,"IsPostageStamp":true ,"ScottNumber":"2257" ,"AlternateId":"" ,"IssueYearStart":1987,"IssueYearEnd":0,"FirstDayOfIssue":"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1" spans="1:38" x14ac:dyDescent="0.25">
      <c r="A431" s="34" t="s">
        <v>587</v>
      </c>
      <c r="B431" s="29" t="s">
        <v>151</v>
      </c>
      <c r="C431" s="19"/>
      <c r="D431" s="31"/>
      <c r="E431" s="32">
        <v>1</v>
      </c>
      <c r="F431" s="42" t="s">
        <v>41</v>
      </c>
      <c r="G431" s="38"/>
      <c r="H431" s="19" t="s">
        <v>1169</v>
      </c>
      <c r="I431" s="29">
        <v>1912</v>
      </c>
      <c r="J431" s="29">
        <v>1988</v>
      </c>
      <c r="K431" s="33"/>
      <c r="L431" s="34">
        <v>0.22</v>
      </c>
      <c r="M431" s="29">
        <v>0.22</v>
      </c>
      <c r="N431" s="28" t="str">
        <f t="shared" si="153"/>
        <v>,{"CollectableType":"HomeCollector.Models.StampBase, HomeCollector, Version=1.0.0.0, Culture=neutral, PublicKeyToken=null"</v>
      </c>
      <c r="O431" s="16" t="str">
        <f t="shared" si="132"/>
        <v xml:space="preserve">,"DisplayName":"Police Patrol Wagon" </v>
      </c>
      <c r="P431" s="16" t="str">
        <f t="shared" si="133"/>
        <v xml:space="preserve">,"Description":"" </v>
      </c>
      <c r="Q431" s="16" t="str">
        <f t="shared" si="134"/>
        <v xml:space="preserve">,"Country":"USA" </v>
      </c>
      <c r="R431" s="16" t="str">
        <f t="shared" si="135"/>
        <v xml:space="preserve">,"IsPostageStamp":true </v>
      </c>
      <c r="S431" s="16" t="str">
        <f t="shared" si="136"/>
        <v xml:space="preserve">,"ScottNumber":"2258" </v>
      </c>
      <c r="T431" s="16" t="str">
        <f t="shared" si="137"/>
        <v xml:space="preserve">,"AlternateId":"" </v>
      </c>
      <c r="U431" s="16" t="str">
        <f t="shared" si="138"/>
        <v>,"IssueYearStart":1988</v>
      </c>
      <c r="V431" s="16" t="str">
        <f t="shared" si="139"/>
        <v>,"IssueYearEnd":0</v>
      </c>
      <c r="W431" s="16" t="str">
        <f t="shared" si="140"/>
        <v xml:space="preserve">,"FirstDayOfIssue":" " </v>
      </c>
      <c r="X431" s="16" t="str">
        <f t="shared" si="154"/>
        <v xml:space="preserve">,"Perforation":"v10" </v>
      </c>
      <c r="Y431" s="16" t="str">
        <f t="shared" si="141"/>
        <v xml:space="preserve">,"IsWatermarked":false </v>
      </c>
      <c r="Z431" s="16" t="str">
        <f t="shared" si="142"/>
        <v xml:space="preserve">,"CatalogImageCode":"" </v>
      </c>
      <c r="AA431" s="16" t="str">
        <f t="shared" si="143"/>
        <v xml:space="preserve">,"Color":"" </v>
      </c>
      <c r="AB431" s="16" t="str">
        <f t="shared" si="144"/>
        <v xml:space="preserve">,"Denomination":"13" </v>
      </c>
      <c r="AD431" s="16" t="str">
        <f t="shared" si="145"/>
        <v>,"ItemInstances":[</v>
      </c>
      <c r="AE431" s="16" t="str">
        <f t="shared" si="146"/>
        <v>{"CollectableType":"HomeCollector.Models.StampBase, HomeCollector, Version=1.0.0.0, Culture=neutral, PublicKeyToken=null"</v>
      </c>
      <c r="AF431" s="16" t="str">
        <f t="shared" si="147"/>
        <v xml:space="preserve">,"ItemDetails":"" </v>
      </c>
      <c r="AG431" s="16" t="str">
        <f t="shared" si="148"/>
        <v xml:space="preserve">,"IsFavorite":false </v>
      </c>
      <c r="AH431" s="16" t="str">
        <f t="shared" si="149"/>
        <v xml:space="preserve">,"EstimatedValue":0 </v>
      </c>
      <c r="AI431" s="16" t="str">
        <f t="shared" si="150"/>
        <v xml:space="preserve">,"IsMintCondition":false </v>
      </c>
      <c r="AJ431" s="16" t="str">
        <f t="shared" si="151"/>
        <v xml:space="preserve">,"Condition":"UNDEFINED" </v>
      </c>
      <c r="AK431" s="16" t="str">
        <f xml:space="preserve"> IF($D431+$E431&gt;0,  CONCATENATE($AD431,$AE431,$AF431,$AG431,$AH431,$AI431,$AJ431)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1" s="16" t="str">
        <f t="shared" si="152"/>
        <v>,{"CollectableType":"HomeCollector.Models.StampBase, HomeCollector, Version=1.0.0.0, Culture=neutral, PublicKeyToken=null","DisplayName":"Police Patrol Wagon" ,"Description":"" ,"Country":"USA" ,"IsPostageStamp":true ,"ScottNumber":"2258" ,"AlternateId":"" ,"IssueYearStart":1988,"IssueYearEnd":0,"FirstDayOfIssue":" " ,"Perforation":"v10" ,"IsWatermarked":false ,"CatalogImageCode":"" ,"Color":"" ,"Denomination":"13"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2" spans="1:38" x14ac:dyDescent="0.25">
      <c r="A432" s="34" t="s">
        <v>588</v>
      </c>
      <c r="B432" s="29" t="s">
        <v>971</v>
      </c>
      <c r="C432" s="19"/>
      <c r="D432" s="31"/>
      <c r="E432" s="32">
        <v>3</v>
      </c>
      <c r="F432" s="42" t="s">
        <v>41</v>
      </c>
      <c r="G432" s="38"/>
      <c r="H432" s="19" t="s">
        <v>1170</v>
      </c>
      <c r="I432" s="29">
        <v>1912</v>
      </c>
      <c r="J432" s="29">
        <v>1988</v>
      </c>
      <c r="K432" s="33"/>
      <c r="L432" s="34">
        <v>0.22</v>
      </c>
      <c r="M432" s="29">
        <v>0.22</v>
      </c>
      <c r="N432" s="28" t="str">
        <f t="shared" si="153"/>
        <v>,{"CollectableType":"HomeCollector.Models.StampBase, HomeCollector, Version=1.0.0.0, Culture=neutral, PublicKeyToken=null"</v>
      </c>
      <c r="O432" s="16" t="str">
        <f t="shared" si="132"/>
        <v xml:space="preserve">,"DisplayName":"Coal Car" </v>
      </c>
      <c r="P432" s="16" t="str">
        <f t="shared" si="133"/>
        <v xml:space="preserve">,"Description":"" </v>
      </c>
      <c r="Q432" s="16" t="str">
        <f t="shared" si="134"/>
        <v xml:space="preserve">,"Country":"USA" </v>
      </c>
      <c r="R432" s="16" t="str">
        <f t="shared" si="135"/>
        <v xml:space="preserve">,"IsPostageStamp":true </v>
      </c>
      <c r="S432" s="16" t="str">
        <f t="shared" si="136"/>
        <v xml:space="preserve">,"ScottNumber":"2259" </v>
      </c>
      <c r="T432" s="16" t="str">
        <f t="shared" si="137"/>
        <v xml:space="preserve">,"AlternateId":"" </v>
      </c>
      <c r="U432" s="16" t="str">
        <f t="shared" si="138"/>
        <v>,"IssueYearStart":1988</v>
      </c>
      <c r="V432" s="16" t="str">
        <f t="shared" si="139"/>
        <v>,"IssueYearEnd":0</v>
      </c>
      <c r="W432" s="16" t="str">
        <f t="shared" si="140"/>
        <v xml:space="preserve">,"FirstDayOfIssue":" " </v>
      </c>
      <c r="X432" s="16" t="str">
        <f t="shared" si="154"/>
        <v xml:space="preserve">,"Perforation":"v10" </v>
      </c>
      <c r="Y432" s="16" t="str">
        <f t="shared" si="141"/>
        <v xml:space="preserve">,"IsWatermarked":false </v>
      </c>
      <c r="Z432" s="16" t="str">
        <f t="shared" si="142"/>
        <v xml:space="preserve">,"CatalogImageCode":"" </v>
      </c>
      <c r="AA432" s="16" t="str">
        <f t="shared" si="143"/>
        <v xml:space="preserve">,"Color":"" </v>
      </c>
      <c r="AB432" s="16" t="str">
        <f t="shared" si="144"/>
        <v xml:space="preserve">,"Denomination":"13.2" </v>
      </c>
      <c r="AD432" s="16" t="str">
        <f t="shared" si="145"/>
        <v>,"ItemInstances":[</v>
      </c>
      <c r="AE432" s="16" t="str">
        <f t="shared" si="146"/>
        <v>{"CollectableType":"HomeCollector.Models.StampBase, HomeCollector, Version=1.0.0.0, Culture=neutral, PublicKeyToken=null"</v>
      </c>
      <c r="AF432" s="16" t="str">
        <f t="shared" si="147"/>
        <v xml:space="preserve">,"ItemDetails":"" </v>
      </c>
      <c r="AG432" s="16" t="str">
        <f t="shared" si="148"/>
        <v xml:space="preserve">,"IsFavorite":false </v>
      </c>
      <c r="AH432" s="16" t="str">
        <f t="shared" si="149"/>
        <v xml:space="preserve">,"EstimatedValue":0 </v>
      </c>
      <c r="AI432" s="16" t="str">
        <f t="shared" si="150"/>
        <v xml:space="preserve">,"IsMintCondition":false </v>
      </c>
      <c r="AJ432" s="16" t="str">
        <f t="shared" si="151"/>
        <v xml:space="preserve">,"Condition":"UNDEFINED" </v>
      </c>
      <c r="AK432" s="16" t="str">
        <f xml:space="preserve"> IF($D432+$E432&gt;0,  CONCATENATE($AD432,$AE432,$AF432,$AG432,$AH432,$AI432,$AJ432)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2" s="16" t="str">
        <f t="shared" si="152"/>
        <v>,{"CollectableType":"HomeCollector.Models.StampBase, HomeCollector, Version=1.0.0.0, Culture=neutral, PublicKeyToken=null","DisplayName":"Coal Car" ,"Description":"" ,"Country":"USA" ,"IsPostageStamp":true ,"ScottNumber":"2259" ,"AlternateId":"" ,"IssueYearStart":1988,"IssueYearEnd":0,"FirstDayOfIssue":" " ,"Perforation":"v10" ,"IsWatermarked":false ,"CatalogImageCode":"" ,"Color":"" ,"Denomination":"13.2"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3" spans="1:38" x14ac:dyDescent="0.25">
      <c r="A433" s="34" t="s">
        <v>589</v>
      </c>
      <c r="B433" s="29" t="s">
        <v>153</v>
      </c>
      <c r="C433" s="19"/>
      <c r="D433" s="31">
        <v>1</v>
      </c>
      <c r="E433" s="32">
        <v>3</v>
      </c>
      <c r="F433" s="42" t="s">
        <v>41</v>
      </c>
      <c r="G433" s="38"/>
      <c r="H433" s="19" t="s">
        <v>1171</v>
      </c>
      <c r="I433" s="29">
        <v>1912</v>
      </c>
      <c r="J433" s="29">
        <v>1988</v>
      </c>
      <c r="K433" s="33"/>
      <c r="L433" s="34">
        <v>0.24</v>
      </c>
      <c r="M433" s="29">
        <v>0.15</v>
      </c>
      <c r="N433" s="28" t="str">
        <f t="shared" si="153"/>
        <v>,{"CollectableType":"HomeCollector.Models.StampBase, HomeCollector, Version=1.0.0.0, Culture=neutral, PublicKeyToken=null"</v>
      </c>
      <c r="O433" s="16" t="str">
        <f t="shared" si="132"/>
        <v xml:space="preserve">,"DisplayName":"Tugboat" </v>
      </c>
      <c r="P433" s="16" t="str">
        <f t="shared" si="133"/>
        <v xml:space="preserve">,"Description":"" </v>
      </c>
      <c r="Q433" s="16" t="str">
        <f t="shared" si="134"/>
        <v xml:space="preserve">,"Country":"USA" </v>
      </c>
      <c r="R433" s="16" t="str">
        <f t="shared" si="135"/>
        <v xml:space="preserve">,"IsPostageStamp":true </v>
      </c>
      <c r="S433" s="16" t="str">
        <f t="shared" si="136"/>
        <v xml:space="preserve">,"ScottNumber":"2260" </v>
      </c>
      <c r="T433" s="16" t="str">
        <f t="shared" si="137"/>
        <v xml:space="preserve">,"AlternateId":"" </v>
      </c>
      <c r="U433" s="16" t="str">
        <f t="shared" si="138"/>
        <v>,"IssueYearStart":1988</v>
      </c>
      <c r="V433" s="16" t="str">
        <f t="shared" si="139"/>
        <v>,"IssueYearEnd":0</v>
      </c>
      <c r="W433" s="16" t="str">
        <f t="shared" si="140"/>
        <v xml:space="preserve">,"FirstDayOfIssue":" " </v>
      </c>
      <c r="X433" s="16" t="str">
        <f t="shared" si="154"/>
        <v xml:space="preserve">,"Perforation":"v10" </v>
      </c>
      <c r="Y433" s="16" t="str">
        <f t="shared" si="141"/>
        <v xml:space="preserve">,"IsWatermarked":false </v>
      </c>
      <c r="Z433" s="16" t="str">
        <f t="shared" si="142"/>
        <v xml:space="preserve">,"CatalogImageCode":"" </v>
      </c>
      <c r="AA433" s="16" t="str">
        <f t="shared" si="143"/>
        <v xml:space="preserve">,"Color":"" </v>
      </c>
      <c r="AB433" s="16" t="str">
        <f t="shared" si="144"/>
        <v xml:space="preserve">,"Denomination":"15" </v>
      </c>
      <c r="AD433" s="16" t="str">
        <f t="shared" si="145"/>
        <v>,"ItemInstances":[</v>
      </c>
      <c r="AE433" s="16" t="str">
        <f t="shared" si="146"/>
        <v>{"CollectableType":"HomeCollector.Models.StampBase, HomeCollector, Version=1.0.0.0, Culture=neutral, PublicKeyToken=null"</v>
      </c>
      <c r="AF433" s="16" t="str">
        <f t="shared" si="147"/>
        <v xml:space="preserve">,"ItemDetails":"" </v>
      </c>
      <c r="AG433" s="16" t="str">
        <f t="shared" si="148"/>
        <v xml:space="preserve">,"IsFavorite":false </v>
      </c>
      <c r="AH433" s="16" t="str">
        <f t="shared" si="149"/>
        <v xml:space="preserve">,"EstimatedValue":0 </v>
      </c>
      <c r="AI433" s="16" t="str">
        <f t="shared" si="150"/>
        <v xml:space="preserve">,"IsMintCondition":true </v>
      </c>
      <c r="AJ433" s="16" t="str">
        <f t="shared" si="151"/>
        <v xml:space="preserve">,"Condition":"UNDEFINED" </v>
      </c>
      <c r="AK433" s="16" t="str">
        <f xml:space="preserve"> IF($D433+$E433&gt;0,  CONCATENATE($AD433,$AE433,$AF433,$AG433,$AH433,$AI433,$AJ433)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33" s="16" t="str">
        <f t="shared" si="152"/>
        <v>,{"CollectableType":"HomeCollector.Models.StampBase, HomeCollector, Version=1.0.0.0, Culture=neutral, PublicKeyToken=null","DisplayName":"Tugboat" ,"Description":"" ,"Country":"USA" ,"IsPostageStamp":true ,"ScottNumber":"2260" ,"AlternateId":"" ,"IssueYearStart":1988,"IssueYearEnd":0,"FirstDayOfIssue":" " ,"Perforation":"v10" ,"IsWatermarked":false ,"CatalogImageCode":"" ,"Color":"" ,"Denomination":"15"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34" spans="1:38" x14ac:dyDescent="0.25">
      <c r="A434" s="34" t="s">
        <v>590</v>
      </c>
      <c r="B434" s="29" t="s">
        <v>972</v>
      </c>
      <c r="C434" s="19"/>
      <c r="D434" s="31"/>
      <c r="E434" s="32">
        <v>2</v>
      </c>
      <c r="F434" s="42" t="s">
        <v>41</v>
      </c>
      <c r="G434" s="38"/>
      <c r="H434" s="19" t="s">
        <v>1172</v>
      </c>
      <c r="I434" s="29">
        <v>1912</v>
      </c>
      <c r="J434" s="29">
        <v>1988</v>
      </c>
      <c r="K434" s="33"/>
      <c r="L434" s="34">
        <v>0.28000000000000003</v>
      </c>
      <c r="M434" s="29">
        <v>0.15</v>
      </c>
      <c r="N434" s="28" t="str">
        <f t="shared" si="153"/>
        <v>,{"CollectableType":"HomeCollector.Models.StampBase, HomeCollector, Version=1.0.0.0, Culture=neutral, PublicKeyToken=null"</v>
      </c>
      <c r="O434" s="16" t="str">
        <f t="shared" si="132"/>
        <v xml:space="preserve">,"DisplayName":"Popcorn Wagon" </v>
      </c>
      <c r="P434" s="16" t="str">
        <f t="shared" si="133"/>
        <v xml:space="preserve">,"Description":"" </v>
      </c>
      <c r="Q434" s="16" t="str">
        <f t="shared" si="134"/>
        <v xml:space="preserve">,"Country":"USA" </v>
      </c>
      <c r="R434" s="16" t="str">
        <f t="shared" si="135"/>
        <v xml:space="preserve">,"IsPostageStamp":true </v>
      </c>
      <c r="S434" s="16" t="str">
        <f t="shared" si="136"/>
        <v xml:space="preserve">,"ScottNumber":"2261" </v>
      </c>
      <c r="T434" s="16" t="str">
        <f t="shared" si="137"/>
        <v xml:space="preserve">,"AlternateId":"" </v>
      </c>
      <c r="U434" s="16" t="str">
        <f t="shared" si="138"/>
        <v>,"IssueYearStart":1988</v>
      </c>
      <c r="V434" s="16" t="str">
        <f t="shared" si="139"/>
        <v>,"IssueYearEnd":0</v>
      </c>
      <c r="W434" s="16" t="str">
        <f t="shared" si="140"/>
        <v xml:space="preserve">,"FirstDayOfIssue":" " </v>
      </c>
      <c r="X434" s="16" t="str">
        <f t="shared" si="154"/>
        <v xml:space="preserve">,"Perforation":"v10" </v>
      </c>
      <c r="Y434" s="16" t="str">
        <f t="shared" si="141"/>
        <v xml:space="preserve">,"IsWatermarked":false </v>
      </c>
      <c r="Z434" s="16" t="str">
        <f t="shared" si="142"/>
        <v xml:space="preserve">,"CatalogImageCode":"" </v>
      </c>
      <c r="AA434" s="16" t="str">
        <f t="shared" si="143"/>
        <v xml:space="preserve">,"Color":"" </v>
      </c>
      <c r="AB434" s="16" t="str">
        <f t="shared" si="144"/>
        <v xml:space="preserve">,"Denomination":"16.7" </v>
      </c>
      <c r="AD434" s="16" t="str">
        <f t="shared" si="145"/>
        <v>,"ItemInstances":[</v>
      </c>
      <c r="AE434" s="16" t="str">
        <f t="shared" si="146"/>
        <v>{"CollectableType":"HomeCollector.Models.StampBase, HomeCollector, Version=1.0.0.0, Culture=neutral, PublicKeyToken=null"</v>
      </c>
      <c r="AF434" s="16" t="str">
        <f t="shared" si="147"/>
        <v xml:space="preserve">,"ItemDetails":"" </v>
      </c>
      <c r="AG434" s="16" t="str">
        <f t="shared" si="148"/>
        <v xml:space="preserve">,"IsFavorite":false </v>
      </c>
      <c r="AH434" s="16" t="str">
        <f t="shared" si="149"/>
        <v xml:space="preserve">,"EstimatedValue":0 </v>
      </c>
      <c r="AI434" s="16" t="str">
        <f t="shared" si="150"/>
        <v xml:space="preserve">,"IsMintCondition":false </v>
      </c>
      <c r="AJ434" s="16" t="str">
        <f t="shared" si="151"/>
        <v xml:space="preserve">,"Condition":"UNDEFINED" </v>
      </c>
      <c r="AK434" s="16" t="str">
        <f xml:space="preserve"> IF($D434+$E434&gt;0,  CONCATENATE($AD434,$AE434,$AF434,$AG434,$AH434,$AI434,$AJ434)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4" s="16" t="str">
        <f t="shared" si="152"/>
        <v>,{"CollectableType":"HomeCollector.Models.StampBase, HomeCollector, Version=1.0.0.0, Culture=neutral, PublicKeyToken=null","DisplayName":"Popcorn Wagon" ,"Description":"" ,"Country":"USA" ,"IsPostageStamp":true ,"ScottNumber":"2261" ,"AlternateId":"" ,"IssueYearStart":1988,"IssueYearEnd":0,"FirstDayOfIssue":" " ,"Perforation":"v10" ,"IsWatermarked":false ,"CatalogImageCode":"" ,"Color":"" ,"Denomination":"16.7"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5" spans="1:38" x14ac:dyDescent="0.25">
      <c r="A435" s="34" t="s">
        <v>591</v>
      </c>
      <c r="B435" s="29" t="s">
        <v>973</v>
      </c>
      <c r="C435" s="19"/>
      <c r="D435" s="31"/>
      <c r="E435" s="32"/>
      <c r="F435" s="42" t="s">
        <v>41</v>
      </c>
      <c r="G435" s="38"/>
      <c r="H435" s="19" t="s">
        <v>1173</v>
      </c>
      <c r="I435" s="29">
        <v>1912</v>
      </c>
      <c r="J435" s="29">
        <v>1987</v>
      </c>
      <c r="K435" s="33"/>
      <c r="L435" s="34">
        <v>0.3</v>
      </c>
      <c r="M435" s="29">
        <v>0.15</v>
      </c>
      <c r="N435" s="28" t="str">
        <f t="shared" si="153"/>
        <v>,{"CollectableType":"HomeCollector.Models.StampBase, HomeCollector, Version=1.0.0.0, Culture=neutral, PublicKeyToken=null"</v>
      </c>
      <c r="O435" s="16" t="str">
        <f t="shared" si="132"/>
        <v xml:space="preserve">,"DisplayName":"Racing Car" </v>
      </c>
      <c r="P435" s="16" t="str">
        <f t="shared" si="133"/>
        <v xml:space="preserve">,"Description":"" </v>
      </c>
      <c r="Q435" s="16" t="str">
        <f t="shared" si="134"/>
        <v xml:space="preserve">,"Country":"USA" </v>
      </c>
      <c r="R435" s="16" t="str">
        <f t="shared" si="135"/>
        <v xml:space="preserve">,"IsPostageStamp":true </v>
      </c>
      <c r="S435" s="16" t="str">
        <f t="shared" si="136"/>
        <v xml:space="preserve">,"ScottNumber":"2262" </v>
      </c>
      <c r="T435" s="16" t="str">
        <f t="shared" si="137"/>
        <v xml:space="preserve">,"AlternateId":"" </v>
      </c>
      <c r="U435" s="16" t="str">
        <f t="shared" si="138"/>
        <v>,"IssueYearStart":1987</v>
      </c>
      <c r="V435" s="16" t="str">
        <f t="shared" si="139"/>
        <v>,"IssueYearEnd":0</v>
      </c>
      <c r="W435" s="16" t="str">
        <f t="shared" si="140"/>
        <v xml:space="preserve">,"FirstDayOfIssue":" " </v>
      </c>
      <c r="X435" s="16" t="str">
        <f t="shared" si="154"/>
        <v xml:space="preserve">,"Perforation":"v10" </v>
      </c>
      <c r="Y435" s="16" t="str">
        <f t="shared" si="141"/>
        <v xml:space="preserve">,"IsWatermarked":false </v>
      </c>
      <c r="Z435" s="16" t="str">
        <f t="shared" si="142"/>
        <v xml:space="preserve">,"CatalogImageCode":"" </v>
      </c>
      <c r="AA435" s="16" t="str">
        <f t="shared" si="143"/>
        <v xml:space="preserve">,"Color":"" </v>
      </c>
      <c r="AB435" s="16" t="str">
        <f t="shared" si="144"/>
        <v xml:space="preserve">,"Denomination":"17.5" </v>
      </c>
      <c r="AD435" s="16" t="str">
        <f t="shared" si="145"/>
        <v/>
      </c>
      <c r="AE435" s="16" t="str">
        <f t="shared" si="146"/>
        <v>{"CollectableType":"HomeCollector.Models.StampBase, HomeCollector, Version=1.0.0.0, Culture=neutral, PublicKeyToken=null"</v>
      </c>
      <c r="AF435" s="16" t="str">
        <f t="shared" si="147"/>
        <v xml:space="preserve">,"ItemDetails":"" </v>
      </c>
      <c r="AG435" s="16" t="str">
        <f t="shared" si="148"/>
        <v xml:space="preserve">,"IsFavorite":false </v>
      </c>
      <c r="AH435" s="16" t="str">
        <f t="shared" si="149"/>
        <v xml:space="preserve">,"EstimatedValue":0 </v>
      </c>
      <c r="AI435" s="16" t="str">
        <f t="shared" si="150"/>
        <v xml:space="preserve">,"IsMintCondition":false </v>
      </c>
      <c r="AJ435" s="16" t="str">
        <f t="shared" si="151"/>
        <v xml:space="preserve">,"Condition":"UNDEFINED" </v>
      </c>
      <c r="AK435" s="16" t="str">
        <f xml:space="preserve"> IF($D435+$E435&gt;0,  CONCATENATE($AD435,$AE435,$AF435,$AG435,$AH435,$AI435,$AJ435) &amp; "} ]}","}")</f>
        <v>}</v>
      </c>
      <c r="AL435" s="16" t="str">
        <f t="shared" si="152"/>
        <v>,{"CollectableType":"HomeCollector.Models.StampBase, HomeCollector, Version=1.0.0.0, Culture=neutral, PublicKeyToken=null","DisplayName":"Racing Car" ,"Description":"" ,"Country":"USA" ,"IsPostageStamp":true ,"ScottNumber":"2262" ,"AlternateId":"" ,"IssueYearStart":1987,"IssueYearEnd":0,"FirstDayOfIssue":" " ,"Perforation":"v10" ,"IsWatermarked":false ,"CatalogImageCode":"" ,"Color":"" ,"Denomination":"17.5" }</v>
      </c>
    </row>
    <row r="436" spans="1:38" x14ac:dyDescent="0.25">
      <c r="A436" s="34" t="s">
        <v>592</v>
      </c>
      <c r="B436" s="29" t="s">
        <v>973</v>
      </c>
      <c r="C436" s="30"/>
      <c r="D436" s="31"/>
      <c r="E436" s="32">
        <v>2</v>
      </c>
      <c r="F436" s="43" t="s">
        <v>41</v>
      </c>
      <c r="G436" s="38" t="s">
        <v>83</v>
      </c>
      <c r="H436" s="19" t="s">
        <v>1173</v>
      </c>
      <c r="I436" s="29">
        <v>1912</v>
      </c>
      <c r="J436" s="29">
        <v>1987</v>
      </c>
      <c r="K436" s="33"/>
      <c r="L436" s="34">
        <v>0.3</v>
      </c>
      <c r="M436" s="29">
        <v>0.3</v>
      </c>
      <c r="N436" s="28" t="str">
        <f t="shared" si="153"/>
        <v>,{"CollectableType":"HomeCollector.Models.StampBase, HomeCollector, Version=1.0.0.0, Culture=neutral, PublicKeyToken=null"</v>
      </c>
      <c r="O436" s="16" t="str">
        <f t="shared" si="132"/>
        <v xml:space="preserve">,"DisplayName":"Racing Car" </v>
      </c>
      <c r="P436" s="16" t="str">
        <f t="shared" si="133"/>
        <v xml:space="preserve">,"Description":"precancel" </v>
      </c>
      <c r="Q436" s="16" t="str">
        <f t="shared" si="134"/>
        <v xml:space="preserve">,"Country":"USA" </v>
      </c>
      <c r="R436" s="16" t="str">
        <f t="shared" si="135"/>
        <v xml:space="preserve">,"IsPostageStamp":true </v>
      </c>
      <c r="S436" s="16" t="str">
        <f t="shared" si="136"/>
        <v xml:space="preserve">,"ScottNumber":"2262a" </v>
      </c>
      <c r="T436" s="16" t="str">
        <f t="shared" si="137"/>
        <v xml:space="preserve">,"AlternateId":"" </v>
      </c>
      <c r="U436" s="16" t="str">
        <f t="shared" si="138"/>
        <v>,"IssueYearStart":1987</v>
      </c>
      <c r="V436" s="16" t="str">
        <f t="shared" si="139"/>
        <v>,"IssueYearEnd":0</v>
      </c>
      <c r="W436" s="16" t="str">
        <f t="shared" si="140"/>
        <v xml:space="preserve">,"FirstDayOfIssue":" " </v>
      </c>
      <c r="X436" s="16" t="str">
        <f t="shared" si="154"/>
        <v xml:space="preserve">,"Perforation":"v10" </v>
      </c>
      <c r="Y436" s="16" t="str">
        <f t="shared" si="141"/>
        <v xml:space="preserve">,"IsWatermarked":false </v>
      </c>
      <c r="Z436" s="16" t="str">
        <f t="shared" si="142"/>
        <v xml:space="preserve">,"CatalogImageCode":"" </v>
      </c>
      <c r="AA436" s="16" t="str">
        <f t="shared" si="143"/>
        <v xml:space="preserve">,"Color":"" </v>
      </c>
      <c r="AB436" s="16" t="str">
        <f t="shared" si="144"/>
        <v xml:space="preserve">,"Denomination":"17.5" </v>
      </c>
      <c r="AD436" s="16" t="str">
        <f t="shared" si="145"/>
        <v>,"ItemInstances":[</v>
      </c>
      <c r="AE436" s="16" t="str">
        <f t="shared" si="146"/>
        <v>{"CollectableType":"HomeCollector.Models.StampBase, HomeCollector, Version=1.0.0.0, Culture=neutral, PublicKeyToken=null"</v>
      </c>
      <c r="AF436" s="16" t="str">
        <f t="shared" si="147"/>
        <v xml:space="preserve">,"ItemDetails":"precancel" </v>
      </c>
      <c r="AG436" s="16" t="str">
        <f t="shared" si="148"/>
        <v xml:space="preserve">,"IsFavorite":false </v>
      </c>
      <c r="AH436" s="16" t="str">
        <f t="shared" si="149"/>
        <v xml:space="preserve">,"EstimatedValue":0 </v>
      </c>
      <c r="AI436" s="16" t="str">
        <f t="shared" si="150"/>
        <v xml:space="preserve">,"IsMintCondition":false </v>
      </c>
      <c r="AJ436" s="16" t="str">
        <f t="shared" si="151"/>
        <v xml:space="preserve">,"Condition":"UNDEFINED" </v>
      </c>
      <c r="AK436" s="16" t="str">
        <f xml:space="preserve"> IF($D436+$E436&gt;0,  CONCATENATE($AD436,$AE436,$AF436,$AG436,$AH436,$AI436,$AJ436) &amp; "} ]}","}")</f>
        <v>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  <c r="AL436" s="16" t="str">
        <f t="shared" si="152"/>
        <v>,{"CollectableType":"HomeCollector.Models.StampBase, HomeCollector, Version=1.0.0.0, Culture=neutral, PublicKeyToken=null","DisplayName":"Racing Car" ,"Description":"precancel" ,"Country":"USA" ,"IsPostageStamp":true ,"ScottNumber":"2262a" ,"AlternateId":"" ,"IssueYearStart":1987,"IssueYearEnd":0,"FirstDayOfIssue":" " ,"Perforation":"v10" ,"IsWatermarked":false ,"CatalogImageCode":"" ,"Color":"" ,"Denomination":"17.5" ,"ItemInstances":[{"CollectableType":"HomeCollector.Models.StampBase, HomeCollector, Version=1.0.0.0, Culture=neutral, PublicKeyToken=null","ItemDetails":"precancel" ,"IsFavorite":false ,"EstimatedValue":0 ,"IsMintCondition":false ,"Condition":"UNDEFINED" } ]}</v>
      </c>
    </row>
    <row r="437" spans="1:38" x14ac:dyDescent="0.25">
      <c r="A437" s="34" t="s">
        <v>593</v>
      </c>
      <c r="B437" s="29" t="s">
        <v>156</v>
      </c>
      <c r="C437" s="30"/>
      <c r="D437" s="31"/>
      <c r="E437" s="32">
        <v>4</v>
      </c>
      <c r="F437" s="43" t="s">
        <v>41</v>
      </c>
      <c r="G437" s="38"/>
      <c r="H437" s="19" t="s">
        <v>1174</v>
      </c>
      <c r="I437" s="29">
        <v>1914</v>
      </c>
      <c r="J437" s="29">
        <v>1988</v>
      </c>
      <c r="K437" s="33"/>
      <c r="L437" s="34">
        <v>0.35</v>
      </c>
      <c r="M437" s="29">
        <v>0.15</v>
      </c>
      <c r="N437" s="28" t="str">
        <f t="shared" si="153"/>
        <v>,{"CollectableType":"HomeCollector.Models.StampBase, HomeCollector, Version=1.0.0.0, Culture=neutral, PublicKeyToken=null"</v>
      </c>
      <c r="O437" s="16" t="str">
        <f t="shared" si="132"/>
        <v xml:space="preserve">,"DisplayName":"Cable Car" </v>
      </c>
      <c r="P437" s="16" t="str">
        <f t="shared" si="133"/>
        <v xml:space="preserve">,"Description":"" </v>
      </c>
      <c r="Q437" s="16" t="str">
        <f t="shared" si="134"/>
        <v xml:space="preserve">,"Country":"USA" </v>
      </c>
      <c r="R437" s="16" t="str">
        <f t="shared" si="135"/>
        <v xml:space="preserve">,"IsPostageStamp":true </v>
      </c>
      <c r="S437" s="16" t="str">
        <f t="shared" si="136"/>
        <v xml:space="preserve">,"ScottNumber":"2263" </v>
      </c>
      <c r="T437" s="16" t="str">
        <f t="shared" si="137"/>
        <v xml:space="preserve">,"AlternateId":"" </v>
      </c>
      <c r="U437" s="16" t="str">
        <f t="shared" si="138"/>
        <v>,"IssueYearStart":1988</v>
      </c>
      <c r="V437" s="16" t="str">
        <f t="shared" si="139"/>
        <v>,"IssueYearEnd":0</v>
      </c>
      <c r="W437" s="16" t="str">
        <f t="shared" si="140"/>
        <v xml:space="preserve">,"FirstDayOfIssue":" " </v>
      </c>
      <c r="X437" s="16" t="str">
        <f t="shared" si="154"/>
        <v xml:space="preserve">,"Perforation":"v10" </v>
      </c>
      <c r="Y437" s="16" t="str">
        <f t="shared" si="141"/>
        <v xml:space="preserve">,"IsWatermarked":false </v>
      </c>
      <c r="Z437" s="16" t="str">
        <f t="shared" si="142"/>
        <v xml:space="preserve">,"CatalogImageCode":"" </v>
      </c>
      <c r="AA437" s="16" t="str">
        <f t="shared" si="143"/>
        <v xml:space="preserve">,"Color":"" </v>
      </c>
      <c r="AB437" s="16" t="str">
        <f t="shared" si="144"/>
        <v xml:space="preserve">,"Denomination":"20" </v>
      </c>
      <c r="AD437" s="16" t="str">
        <f t="shared" si="145"/>
        <v>,"ItemInstances":[</v>
      </c>
      <c r="AE437" s="16" t="str">
        <f t="shared" si="146"/>
        <v>{"CollectableType":"HomeCollector.Models.StampBase, HomeCollector, Version=1.0.0.0, Culture=neutral, PublicKeyToken=null"</v>
      </c>
      <c r="AF437" s="16" t="str">
        <f t="shared" si="147"/>
        <v xml:space="preserve">,"ItemDetails":"" </v>
      </c>
      <c r="AG437" s="16" t="str">
        <f t="shared" si="148"/>
        <v xml:space="preserve">,"IsFavorite":false </v>
      </c>
      <c r="AH437" s="16" t="str">
        <f t="shared" si="149"/>
        <v xml:space="preserve">,"EstimatedValue":0 </v>
      </c>
      <c r="AI437" s="16" t="str">
        <f t="shared" si="150"/>
        <v xml:space="preserve">,"IsMintCondition":false </v>
      </c>
      <c r="AJ437" s="16" t="str">
        <f t="shared" si="151"/>
        <v xml:space="preserve">,"Condition":"UNDEFINED" </v>
      </c>
      <c r="AK437" s="16" t="str">
        <f xml:space="preserve"> IF($D437+$E437&gt;0,  CONCATENATE($AD437,$AE437,$AF437,$AG437,$AH437,$AI437,$AJ437)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7" s="16" t="str">
        <f t="shared" si="152"/>
        <v>,{"CollectableType":"HomeCollector.Models.StampBase, HomeCollector, Version=1.0.0.0, Culture=neutral, PublicKeyToken=null","DisplayName":"Cable Car" ,"Description":"" ,"Country":"USA" ,"IsPostageStamp":true ,"ScottNumber":"2263" ,"AlternateId":"" ,"IssueYearStart":1988,"IssueYearEnd":0,"FirstDayOfIssue":" " ,"Perforation":"v10" ,"IsWatermarked":false ,"CatalogImageCode":"" ,"Color":"" ,"Denomination":"20"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8" spans="1:38" x14ac:dyDescent="0.25">
      <c r="A438" s="34" t="s">
        <v>594</v>
      </c>
      <c r="B438" s="29" t="s">
        <v>974</v>
      </c>
      <c r="C438" s="30"/>
      <c r="D438" s="31"/>
      <c r="E438" s="32">
        <v>2</v>
      </c>
      <c r="F438" s="43" t="s">
        <v>41</v>
      </c>
      <c r="G438" s="38"/>
      <c r="H438" s="19" t="s">
        <v>1175</v>
      </c>
      <c r="I438" s="29">
        <v>1912</v>
      </c>
      <c r="J438" s="29">
        <v>1988</v>
      </c>
      <c r="K438" s="33"/>
      <c r="L438" s="34">
        <v>0.38</v>
      </c>
      <c r="M438" s="29">
        <v>0.38</v>
      </c>
      <c r="N438" s="28" t="str">
        <f t="shared" si="153"/>
        <v>,{"CollectableType":"HomeCollector.Models.StampBase, HomeCollector, Version=1.0.0.0, Culture=neutral, PublicKeyToken=null"</v>
      </c>
      <c r="O438" s="16" t="str">
        <f t="shared" si="132"/>
        <v xml:space="preserve">,"DisplayName":"Fire Engine" </v>
      </c>
      <c r="P438" s="16" t="str">
        <f t="shared" si="133"/>
        <v xml:space="preserve">,"Description":"" </v>
      </c>
      <c r="Q438" s="16" t="str">
        <f t="shared" si="134"/>
        <v xml:space="preserve">,"Country":"USA" </v>
      </c>
      <c r="R438" s="16" t="str">
        <f t="shared" si="135"/>
        <v xml:space="preserve">,"IsPostageStamp":true </v>
      </c>
      <c r="S438" s="16" t="str">
        <f t="shared" si="136"/>
        <v xml:space="preserve">,"ScottNumber":"2264" </v>
      </c>
      <c r="T438" s="16" t="str">
        <f t="shared" si="137"/>
        <v xml:space="preserve">,"AlternateId":"" </v>
      </c>
      <c r="U438" s="16" t="str">
        <f t="shared" si="138"/>
        <v>,"IssueYearStart":1988</v>
      </c>
      <c r="V438" s="16" t="str">
        <f t="shared" si="139"/>
        <v>,"IssueYearEnd":0</v>
      </c>
      <c r="W438" s="16" t="str">
        <f t="shared" si="140"/>
        <v xml:space="preserve">,"FirstDayOfIssue":" " </v>
      </c>
      <c r="X438" s="16" t="str">
        <f t="shared" si="154"/>
        <v xml:space="preserve">,"Perforation":"v10" </v>
      </c>
      <c r="Y438" s="16" t="str">
        <f t="shared" si="141"/>
        <v xml:space="preserve">,"IsWatermarked":false </v>
      </c>
      <c r="Z438" s="16" t="str">
        <f t="shared" si="142"/>
        <v xml:space="preserve">,"CatalogImageCode":"" </v>
      </c>
      <c r="AA438" s="16" t="str">
        <f t="shared" si="143"/>
        <v xml:space="preserve">,"Color":"" </v>
      </c>
      <c r="AB438" s="16" t="str">
        <f t="shared" si="144"/>
        <v xml:space="preserve">,"Denomination":"20.5" </v>
      </c>
      <c r="AD438" s="16" t="str">
        <f t="shared" si="145"/>
        <v>,"ItemInstances":[</v>
      </c>
      <c r="AE438" s="16" t="str">
        <f t="shared" si="146"/>
        <v>{"CollectableType":"HomeCollector.Models.StampBase, HomeCollector, Version=1.0.0.0, Culture=neutral, PublicKeyToken=null"</v>
      </c>
      <c r="AF438" s="16" t="str">
        <f t="shared" si="147"/>
        <v xml:space="preserve">,"ItemDetails":"" </v>
      </c>
      <c r="AG438" s="16" t="str">
        <f t="shared" si="148"/>
        <v xml:space="preserve">,"IsFavorite":false </v>
      </c>
      <c r="AH438" s="16" t="str">
        <f t="shared" si="149"/>
        <v xml:space="preserve">,"EstimatedValue":0 </v>
      </c>
      <c r="AI438" s="16" t="str">
        <f t="shared" si="150"/>
        <v xml:space="preserve">,"IsMintCondition":false </v>
      </c>
      <c r="AJ438" s="16" t="str">
        <f t="shared" si="151"/>
        <v xml:space="preserve">,"Condition":"UNDEFINED" </v>
      </c>
      <c r="AK438" s="16" t="str">
        <f xml:space="preserve"> IF($D438+$E438&gt;0,  CONCATENATE($AD438,$AE438,$AF438,$AG438,$AH438,$AI438,$AJ438)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8" s="16" t="str">
        <f t="shared" si="152"/>
        <v>,{"CollectableType":"HomeCollector.Models.StampBase, HomeCollector, Version=1.0.0.0, Culture=neutral, PublicKeyToken=null","DisplayName":"Fire Engine" ,"Description":"" ,"Country":"USA" ,"IsPostageStamp":true ,"ScottNumber":"2264" ,"AlternateId":"" ,"IssueYearStart":1988,"IssueYearEnd":0,"FirstDayOfIssue":" " ,"Perforation":"v10" ,"IsWatermarked":false ,"CatalogImageCode":"" ,"Color":"" ,"Denomination":"20.5"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39" spans="1:38" x14ac:dyDescent="0.25">
      <c r="A439" s="34" t="s">
        <v>595</v>
      </c>
      <c r="B439" s="29" t="s">
        <v>20</v>
      </c>
      <c r="C439" s="30"/>
      <c r="D439" s="31"/>
      <c r="E439" s="32">
        <v>2</v>
      </c>
      <c r="F439" s="43" t="s">
        <v>41</v>
      </c>
      <c r="G439" s="38"/>
      <c r="H439" s="19" t="s">
        <v>1176</v>
      </c>
      <c r="I439" s="29">
        <v>1914</v>
      </c>
      <c r="J439" s="29">
        <v>1988</v>
      </c>
      <c r="K439" s="33"/>
      <c r="L439" s="34">
        <v>0.38</v>
      </c>
      <c r="M439" s="29">
        <v>0.38</v>
      </c>
      <c r="N439" s="28" t="str">
        <f t="shared" si="153"/>
        <v>,{"CollectableType":"HomeCollector.Models.StampBase, HomeCollector, Version=1.0.0.0, Culture=neutral, PublicKeyToken=null"</v>
      </c>
      <c r="O439" s="16" t="str">
        <f t="shared" si="132"/>
        <v xml:space="preserve">,"DisplayName":"RR Mail Car" </v>
      </c>
      <c r="P439" s="16" t="str">
        <f t="shared" si="133"/>
        <v xml:space="preserve">,"Description":"" </v>
      </c>
      <c r="Q439" s="16" t="str">
        <f t="shared" si="134"/>
        <v xml:space="preserve">,"Country":"USA" </v>
      </c>
      <c r="R439" s="16" t="str">
        <f t="shared" si="135"/>
        <v xml:space="preserve">,"IsPostageStamp":true </v>
      </c>
      <c r="S439" s="16" t="str">
        <f t="shared" si="136"/>
        <v xml:space="preserve">,"ScottNumber":"2265" </v>
      </c>
      <c r="T439" s="16" t="str">
        <f t="shared" si="137"/>
        <v xml:space="preserve">,"AlternateId":"" </v>
      </c>
      <c r="U439" s="16" t="str">
        <f t="shared" si="138"/>
        <v>,"IssueYearStart":1988</v>
      </c>
      <c r="V439" s="16" t="str">
        <f t="shared" si="139"/>
        <v>,"IssueYearEnd":0</v>
      </c>
      <c r="W439" s="16" t="str">
        <f t="shared" si="140"/>
        <v xml:space="preserve">,"FirstDayOfIssue":" " </v>
      </c>
      <c r="X439" s="16" t="str">
        <f t="shared" si="154"/>
        <v xml:space="preserve">,"Perforation":"v10" </v>
      </c>
      <c r="Y439" s="16" t="str">
        <f t="shared" si="141"/>
        <v xml:space="preserve">,"IsWatermarked":false </v>
      </c>
      <c r="Z439" s="16" t="str">
        <f t="shared" si="142"/>
        <v xml:space="preserve">,"CatalogImageCode":"" </v>
      </c>
      <c r="AA439" s="16" t="str">
        <f t="shared" si="143"/>
        <v xml:space="preserve">,"Color":"" </v>
      </c>
      <c r="AB439" s="16" t="str">
        <f t="shared" si="144"/>
        <v xml:space="preserve">,"Denomination":"21" </v>
      </c>
      <c r="AD439" s="16" t="str">
        <f t="shared" si="145"/>
        <v>,"ItemInstances":[</v>
      </c>
      <c r="AE439" s="16" t="str">
        <f t="shared" si="146"/>
        <v>{"CollectableType":"HomeCollector.Models.StampBase, HomeCollector, Version=1.0.0.0, Culture=neutral, PublicKeyToken=null"</v>
      </c>
      <c r="AF439" s="16" t="str">
        <f t="shared" si="147"/>
        <v xml:space="preserve">,"ItemDetails":"" </v>
      </c>
      <c r="AG439" s="16" t="str">
        <f t="shared" si="148"/>
        <v xml:space="preserve">,"IsFavorite":false </v>
      </c>
      <c r="AH439" s="16" t="str">
        <f t="shared" si="149"/>
        <v xml:space="preserve">,"EstimatedValue":0 </v>
      </c>
      <c r="AI439" s="16" t="str">
        <f t="shared" si="150"/>
        <v xml:space="preserve">,"IsMintCondition":false </v>
      </c>
      <c r="AJ439" s="16" t="str">
        <f t="shared" si="151"/>
        <v xml:space="preserve">,"Condition":"UNDEFINED" </v>
      </c>
      <c r="AK439" s="16" t="str">
        <f xml:space="preserve"> IF($D439+$E439&gt;0,  CONCATENATE($AD439,$AE439,$AF439,$AG439,$AH439,$AI439,$AJ439)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39" s="16" t="str">
        <f t="shared" si="152"/>
        <v>,{"CollectableType":"HomeCollector.Models.StampBase, HomeCollector, Version=1.0.0.0, Culture=neutral, PublicKeyToken=null","DisplayName":"RR Mail Car" ,"Description":"" ,"Country":"USA" ,"IsPostageStamp":true ,"ScottNumber":"2265" ,"AlternateId":"" ,"IssueYearStart":1988,"IssueYearEnd":0,"FirstDayOfIssue":" " ,"Perforation":"v10" ,"IsWatermarked":false ,"CatalogImageCode":"" ,"Color":"" ,"Denomination":"21"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40" spans="1:38" x14ac:dyDescent="0.25">
      <c r="A440" s="34" t="s">
        <v>596</v>
      </c>
      <c r="B440" s="29" t="s">
        <v>975</v>
      </c>
      <c r="C440" s="30"/>
      <c r="D440" s="31">
        <v>10</v>
      </c>
      <c r="E440" s="32">
        <v>1</v>
      </c>
      <c r="F440" s="43" t="s">
        <v>41</v>
      </c>
      <c r="G440" s="38"/>
      <c r="H440" s="19" t="s">
        <v>1177</v>
      </c>
      <c r="I440" s="29">
        <v>1912</v>
      </c>
      <c r="J440" s="29">
        <v>1988</v>
      </c>
      <c r="K440" s="33"/>
      <c r="L440" s="34">
        <v>0.42</v>
      </c>
      <c r="M440" s="29">
        <v>0.42</v>
      </c>
      <c r="N440" s="28" t="str">
        <f t="shared" si="153"/>
        <v>,{"CollectableType":"HomeCollector.Models.StampBase, HomeCollector, Version=1.0.0.0, Culture=neutral, PublicKeyToken=null"</v>
      </c>
      <c r="O440" s="16" t="str">
        <f t="shared" si="132"/>
        <v xml:space="preserve">,"DisplayName":"Tandem Bicycle" </v>
      </c>
      <c r="P440" s="16" t="str">
        <f t="shared" si="133"/>
        <v xml:space="preserve">,"Description":"" </v>
      </c>
      <c r="Q440" s="16" t="str">
        <f t="shared" si="134"/>
        <v xml:space="preserve">,"Country":"USA" </v>
      </c>
      <c r="R440" s="16" t="str">
        <f t="shared" si="135"/>
        <v xml:space="preserve">,"IsPostageStamp":true </v>
      </c>
      <c r="S440" s="16" t="str">
        <f t="shared" si="136"/>
        <v xml:space="preserve">,"ScottNumber":"2266" </v>
      </c>
      <c r="T440" s="16" t="str">
        <f t="shared" si="137"/>
        <v xml:space="preserve">,"AlternateId":"" </v>
      </c>
      <c r="U440" s="16" t="str">
        <f t="shared" si="138"/>
        <v>,"IssueYearStart":1988</v>
      </c>
      <c r="V440" s="16" t="str">
        <f t="shared" si="139"/>
        <v>,"IssueYearEnd":0</v>
      </c>
      <c r="W440" s="16" t="str">
        <f t="shared" si="140"/>
        <v xml:space="preserve">,"FirstDayOfIssue":" " </v>
      </c>
      <c r="X440" s="16" t="str">
        <f t="shared" si="154"/>
        <v xml:space="preserve">,"Perforation":"v10" </v>
      </c>
      <c r="Y440" s="16" t="str">
        <f t="shared" si="141"/>
        <v xml:space="preserve">,"IsWatermarked":false </v>
      </c>
      <c r="Z440" s="16" t="str">
        <f t="shared" si="142"/>
        <v xml:space="preserve">,"CatalogImageCode":"" </v>
      </c>
      <c r="AA440" s="16" t="str">
        <f t="shared" si="143"/>
        <v xml:space="preserve">,"Color":"" </v>
      </c>
      <c r="AB440" s="16" t="str">
        <f t="shared" si="144"/>
        <v xml:space="preserve">,"Denomination":"24.1" </v>
      </c>
      <c r="AD440" s="16" t="str">
        <f t="shared" si="145"/>
        <v>,"ItemInstances":[</v>
      </c>
      <c r="AE440" s="16" t="str">
        <f t="shared" si="146"/>
        <v>{"CollectableType":"HomeCollector.Models.StampBase, HomeCollector, Version=1.0.0.0, Culture=neutral, PublicKeyToken=null"</v>
      </c>
      <c r="AF440" s="16" t="str">
        <f t="shared" si="147"/>
        <v xml:space="preserve">,"ItemDetails":"" </v>
      </c>
      <c r="AG440" s="16" t="str">
        <f t="shared" si="148"/>
        <v xml:space="preserve">,"IsFavorite":false </v>
      </c>
      <c r="AH440" s="16" t="str">
        <f t="shared" si="149"/>
        <v xml:space="preserve">,"EstimatedValue":0 </v>
      </c>
      <c r="AI440" s="16" t="str">
        <f t="shared" si="150"/>
        <v xml:space="preserve">,"IsMintCondition":true </v>
      </c>
      <c r="AJ440" s="16" t="str">
        <f t="shared" si="151"/>
        <v xml:space="preserve">,"Condition":"UNDEFINED" </v>
      </c>
      <c r="AK440" s="16" t="str">
        <f xml:space="preserve"> IF($D440+$E440&gt;0,  CONCATENATE($AD440,$AE440,$AF440,$AG440,$AH440,$AI440,$AJ440)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40" s="16" t="str">
        <f t="shared" si="152"/>
        <v>,{"CollectableType":"HomeCollector.Models.StampBase, HomeCollector, Version=1.0.0.0, Culture=neutral, PublicKeyToken=null","DisplayName":"Tandem Bicycle" ,"Description":"" ,"Country":"USA" ,"IsPostageStamp":true ,"ScottNumber":"2266" ,"AlternateId":"" ,"IssueYearStart":1988,"IssueYearEnd":0,"FirstDayOfIssue":" " ,"Perforation":"v10" ,"IsWatermarked":false ,"CatalogImageCode":"" ,"Color":"" ,"Denomination":"24.1"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41" spans="1:38" x14ac:dyDescent="0.25">
      <c r="A441" s="34" t="s">
        <v>597</v>
      </c>
      <c r="B441" s="29" t="s">
        <v>157</v>
      </c>
      <c r="C441" s="30"/>
      <c r="D441" s="31"/>
      <c r="E441" s="32">
        <v>3</v>
      </c>
      <c r="F441" s="43"/>
      <c r="G441" s="38" t="s">
        <v>1079</v>
      </c>
      <c r="H441" s="19" t="s">
        <v>1178</v>
      </c>
      <c r="I441" s="29">
        <v>1914</v>
      </c>
      <c r="J441" s="29">
        <v>1987</v>
      </c>
      <c r="K441" s="33"/>
      <c r="L441" s="34">
        <v>0.4</v>
      </c>
      <c r="M441" s="29">
        <v>0.15</v>
      </c>
      <c r="N441" s="28" t="str">
        <f t="shared" si="153"/>
        <v>,{"CollectableType":"HomeCollector.Models.StampBase, HomeCollector, Version=1.0.0.0, Culture=neutral, PublicKeyToken=null"</v>
      </c>
      <c r="O441" s="16" t="str">
        <f t="shared" si="132"/>
        <v xml:space="preserve">,"DisplayName":"Congratulations" </v>
      </c>
      <c r="P441" s="16" t="str">
        <f t="shared" si="133"/>
        <v xml:space="preserve">,"Description":"bklt" </v>
      </c>
      <c r="Q441" s="16" t="str">
        <f t="shared" si="134"/>
        <v xml:space="preserve">,"Country":"USA" </v>
      </c>
      <c r="R441" s="16" t="str">
        <f t="shared" si="135"/>
        <v xml:space="preserve">,"IsPostageStamp":true </v>
      </c>
      <c r="S441" s="16" t="str">
        <f t="shared" si="136"/>
        <v xml:space="preserve">,"ScottNumber":"2267" </v>
      </c>
      <c r="T441" s="16" t="str">
        <f t="shared" si="137"/>
        <v xml:space="preserve">,"AlternateId":"" </v>
      </c>
      <c r="U441" s="16" t="str">
        <f t="shared" si="138"/>
        <v>,"IssueYearStart":1987</v>
      </c>
      <c r="V441" s="16" t="str">
        <f t="shared" si="139"/>
        <v>,"IssueYearEnd":0</v>
      </c>
      <c r="W441" s="16" t="str">
        <f t="shared" si="140"/>
        <v xml:space="preserve">,"FirstDayOfIssue":" " </v>
      </c>
      <c r="X441" s="16" t="str">
        <f t="shared" si="154"/>
        <v xml:space="preserve">,"Perforation":"" </v>
      </c>
      <c r="Y441" s="16" t="str">
        <f t="shared" si="141"/>
        <v xml:space="preserve">,"IsWatermarked":false </v>
      </c>
      <c r="Z441" s="16" t="str">
        <f t="shared" si="142"/>
        <v xml:space="preserve">,"CatalogImageCode":"" </v>
      </c>
      <c r="AA441" s="16" t="str">
        <f t="shared" si="143"/>
        <v xml:space="preserve">,"Color":"" </v>
      </c>
      <c r="AB441" s="16" t="str">
        <f t="shared" si="144"/>
        <v xml:space="preserve">,"Denomination":"22" </v>
      </c>
      <c r="AD441" s="16" t="str">
        <f t="shared" si="145"/>
        <v>,"ItemInstances":[</v>
      </c>
      <c r="AE441" s="16" t="str">
        <f t="shared" si="146"/>
        <v>{"CollectableType":"HomeCollector.Models.StampBase, HomeCollector, Version=1.0.0.0, Culture=neutral, PublicKeyToken=null"</v>
      </c>
      <c r="AF441" s="16" t="str">
        <f t="shared" si="147"/>
        <v xml:space="preserve">,"ItemDetails":"bklt" </v>
      </c>
      <c r="AG441" s="16" t="str">
        <f t="shared" si="148"/>
        <v xml:space="preserve">,"IsFavorite":false </v>
      </c>
      <c r="AH441" s="16" t="str">
        <f t="shared" si="149"/>
        <v xml:space="preserve">,"EstimatedValue":0 </v>
      </c>
      <c r="AI441" s="16" t="str">
        <f t="shared" si="150"/>
        <v xml:space="preserve">,"IsMintCondition":false </v>
      </c>
      <c r="AJ441" s="16" t="str">
        <f t="shared" si="151"/>
        <v xml:space="preserve">,"Condition":"UNDEFINED" </v>
      </c>
      <c r="AK441" s="16" t="str">
        <f xml:space="preserve"> IF($D441+$E441&gt;0,  CONCATENATE($AD441,$AE441,$AF441,$AG441,$AH441,$AI441,$AJ441)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1" s="16" t="str">
        <f t="shared" si="152"/>
        <v>,{"CollectableType":"HomeCollector.Models.StampBase, HomeCollector, Version=1.0.0.0, Culture=neutral, PublicKeyToken=null","DisplayName":"Congratulations" ,"Description":"bklt" ,"Country":"USA" ,"IsPostageStamp":true ,"ScottNumber":"2267"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2" spans="1:38" x14ac:dyDescent="0.25">
      <c r="A442" s="34" t="s">
        <v>598</v>
      </c>
      <c r="B442" s="29" t="s">
        <v>157</v>
      </c>
      <c r="C442" s="30"/>
      <c r="D442" s="31"/>
      <c r="E442" s="32">
        <v>2</v>
      </c>
      <c r="F442" s="43"/>
      <c r="G442" s="38" t="s">
        <v>1079</v>
      </c>
      <c r="H442" s="19" t="s">
        <v>1179</v>
      </c>
      <c r="I442" s="29">
        <v>1914</v>
      </c>
      <c r="J442" s="29">
        <v>1987</v>
      </c>
      <c r="K442" s="33"/>
      <c r="L442" s="34">
        <v>0.4</v>
      </c>
      <c r="M442" s="29">
        <v>0.15</v>
      </c>
      <c r="N442" s="28" t="str">
        <f t="shared" si="153"/>
        <v>,{"CollectableType":"HomeCollector.Models.StampBase, HomeCollector, Version=1.0.0.0, Culture=neutral, PublicKeyToken=null"</v>
      </c>
      <c r="O442" s="16" t="str">
        <f t="shared" si="132"/>
        <v xml:space="preserve">,"DisplayName":"Get Well" </v>
      </c>
      <c r="P442" s="16" t="str">
        <f t="shared" si="133"/>
        <v xml:space="preserve">,"Description":"bklt" </v>
      </c>
      <c r="Q442" s="16" t="str">
        <f t="shared" si="134"/>
        <v xml:space="preserve">,"Country":"USA" </v>
      </c>
      <c r="R442" s="16" t="str">
        <f t="shared" si="135"/>
        <v xml:space="preserve">,"IsPostageStamp":true </v>
      </c>
      <c r="S442" s="16" t="str">
        <f t="shared" si="136"/>
        <v xml:space="preserve">,"ScottNumber":"2268" </v>
      </c>
      <c r="T442" s="16" t="str">
        <f t="shared" si="137"/>
        <v xml:space="preserve">,"AlternateId":"" </v>
      </c>
      <c r="U442" s="16" t="str">
        <f t="shared" si="138"/>
        <v>,"IssueYearStart":1987</v>
      </c>
      <c r="V442" s="16" t="str">
        <f t="shared" si="139"/>
        <v>,"IssueYearEnd":0</v>
      </c>
      <c r="W442" s="16" t="str">
        <f t="shared" si="140"/>
        <v xml:space="preserve">,"FirstDayOfIssue":" " </v>
      </c>
      <c r="X442" s="16" t="str">
        <f t="shared" si="154"/>
        <v xml:space="preserve">,"Perforation":"" </v>
      </c>
      <c r="Y442" s="16" t="str">
        <f t="shared" si="141"/>
        <v xml:space="preserve">,"IsWatermarked":false </v>
      </c>
      <c r="Z442" s="16" t="str">
        <f t="shared" si="142"/>
        <v xml:space="preserve">,"CatalogImageCode":"" </v>
      </c>
      <c r="AA442" s="16" t="str">
        <f t="shared" si="143"/>
        <v xml:space="preserve">,"Color":"" </v>
      </c>
      <c r="AB442" s="16" t="str">
        <f t="shared" si="144"/>
        <v xml:space="preserve">,"Denomination":"22" </v>
      </c>
      <c r="AD442" s="16" t="str">
        <f t="shared" si="145"/>
        <v>,"ItemInstances":[</v>
      </c>
      <c r="AE442" s="16" t="str">
        <f t="shared" si="146"/>
        <v>{"CollectableType":"HomeCollector.Models.StampBase, HomeCollector, Version=1.0.0.0, Culture=neutral, PublicKeyToken=null"</v>
      </c>
      <c r="AF442" s="16" t="str">
        <f t="shared" si="147"/>
        <v xml:space="preserve">,"ItemDetails":"bklt" </v>
      </c>
      <c r="AG442" s="16" t="str">
        <f t="shared" si="148"/>
        <v xml:space="preserve">,"IsFavorite":false </v>
      </c>
      <c r="AH442" s="16" t="str">
        <f t="shared" si="149"/>
        <v xml:space="preserve">,"EstimatedValue":0 </v>
      </c>
      <c r="AI442" s="16" t="str">
        <f t="shared" si="150"/>
        <v xml:space="preserve">,"IsMintCondition":false </v>
      </c>
      <c r="AJ442" s="16" t="str">
        <f t="shared" si="151"/>
        <v xml:space="preserve">,"Condition":"UNDEFINED" </v>
      </c>
      <c r="AK442" s="16" t="str">
        <f xml:space="preserve"> IF($D442+$E442&gt;0,  CONCATENATE($AD442,$AE442,$AF442,$AG442,$AH442,$AI442,$AJ442)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2" s="16" t="str">
        <f t="shared" si="152"/>
        <v>,{"CollectableType":"HomeCollector.Models.StampBase, HomeCollector, Version=1.0.0.0, Culture=neutral, PublicKeyToken=null","DisplayName":"Get Well" ,"Description":"bklt" ,"Country":"USA" ,"IsPostageStamp":true ,"ScottNumber":"2268"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3" spans="1:38" x14ac:dyDescent="0.25">
      <c r="A443" s="34" t="s">
        <v>599</v>
      </c>
      <c r="B443" s="29" t="s">
        <v>157</v>
      </c>
      <c r="C443" s="30"/>
      <c r="D443" s="31"/>
      <c r="E443" s="32">
        <v>1</v>
      </c>
      <c r="F443" s="43"/>
      <c r="G443" s="38" t="s">
        <v>1079</v>
      </c>
      <c r="H443" s="19" t="s">
        <v>1180</v>
      </c>
      <c r="I443" s="29">
        <v>1914</v>
      </c>
      <c r="J443" s="29">
        <v>1987</v>
      </c>
      <c r="K443" s="33"/>
      <c r="L443" s="34">
        <v>0.4</v>
      </c>
      <c r="M443" s="29">
        <v>0.15</v>
      </c>
      <c r="N443" s="28" t="str">
        <f t="shared" si="153"/>
        <v>,{"CollectableType":"HomeCollector.Models.StampBase, HomeCollector, Version=1.0.0.0, Culture=neutral, PublicKeyToken=null"</v>
      </c>
      <c r="O443" s="16" t="str">
        <f t="shared" si="132"/>
        <v xml:space="preserve">,"DisplayName":"Thank You" </v>
      </c>
      <c r="P443" s="16" t="str">
        <f t="shared" si="133"/>
        <v xml:space="preserve">,"Description":"bklt" </v>
      </c>
      <c r="Q443" s="16" t="str">
        <f t="shared" si="134"/>
        <v xml:space="preserve">,"Country":"USA" </v>
      </c>
      <c r="R443" s="16" t="str">
        <f t="shared" si="135"/>
        <v xml:space="preserve">,"IsPostageStamp":true </v>
      </c>
      <c r="S443" s="16" t="str">
        <f t="shared" si="136"/>
        <v xml:space="preserve">,"ScottNumber":"2269" </v>
      </c>
      <c r="T443" s="16" t="str">
        <f t="shared" si="137"/>
        <v xml:space="preserve">,"AlternateId":"" </v>
      </c>
      <c r="U443" s="16" t="str">
        <f t="shared" si="138"/>
        <v>,"IssueYearStart":1987</v>
      </c>
      <c r="V443" s="16" t="str">
        <f t="shared" si="139"/>
        <v>,"IssueYearEnd":0</v>
      </c>
      <c r="W443" s="16" t="str">
        <f t="shared" si="140"/>
        <v xml:space="preserve">,"FirstDayOfIssue":" " </v>
      </c>
      <c r="X443" s="16" t="str">
        <f t="shared" si="154"/>
        <v xml:space="preserve">,"Perforation":"" </v>
      </c>
      <c r="Y443" s="16" t="str">
        <f t="shared" si="141"/>
        <v xml:space="preserve">,"IsWatermarked":false </v>
      </c>
      <c r="Z443" s="16" t="str">
        <f t="shared" si="142"/>
        <v xml:space="preserve">,"CatalogImageCode":"" </v>
      </c>
      <c r="AA443" s="16" t="str">
        <f t="shared" si="143"/>
        <v xml:space="preserve">,"Color":"" </v>
      </c>
      <c r="AB443" s="16" t="str">
        <f t="shared" si="144"/>
        <v xml:space="preserve">,"Denomination":"22" </v>
      </c>
      <c r="AD443" s="16" t="str">
        <f t="shared" si="145"/>
        <v>,"ItemInstances":[</v>
      </c>
      <c r="AE443" s="16" t="str">
        <f t="shared" si="146"/>
        <v>{"CollectableType":"HomeCollector.Models.StampBase, HomeCollector, Version=1.0.0.0, Culture=neutral, PublicKeyToken=null"</v>
      </c>
      <c r="AF443" s="16" t="str">
        <f t="shared" si="147"/>
        <v xml:space="preserve">,"ItemDetails":"bklt" </v>
      </c>
      <c r="AG443" s="16" t="str">
        <f t="shared" si="148"/>
        <v xml:space="preserve">,"IsFavorite":false </v>
      </c>
      <c r="AH443" s="16" t="str">
        <f t="shared" si="149"/>
        <v xml:space="preserve">,"EstimatedValue":0 </v>
      </c>
      <c r="AI443" s="16" t="str">
        <f t="shared" si="150"/>
        <v xml:space="preserve">,"IsMintCondition":false </v>
      </c>
      <c r="AJ443" s="16" t="str">
        <f t="shared" si="151"/>
        <v xml:space="preserve">,"Condition":"UNDEFINED" </v>
      </c>
      <c r="AK443" s="16" t="str">
        <f xml:space="preserve"> IF($D443+$E443&gt;0,  CONCATENATE($AD443,$AE443,$AF443,$AG443,$AH443,$AI443,$AJ443)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3" s="16" t="str">
        <f t="shared" si="152"/>
        <v>,{"CollectableType":"HomeCollector.Models.StampBase, HomeCollector, Version=1.0.0.0, Culture=neutral, PublicKeyToken=null","DisplayName":"Thank You" ,"Description":"bklt" ,"Country":"USA" ,"IsPostageStamp":true ,"ScottNumber":"2269"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4" spans="1:38" x14ac:dyDescent="0.25">
      <c r="A444" s="34" t="s">
        <v>600</v>
      </c>
      <c r="B444" s="29" t="s">
        <v>157</v>
      </c>
      <c r="C444" s="30"/>
      <c r="D444" s="31"/>
      <c r="E444" s="32">
        <v>2</v>
      </c>
      <c r="F444" s="43"/>
      <c r="G444" s="38" t="s">
        <v>1079</v>
      </c>
      <c r="H444" s="19" t="s">
        <v>1181</v>
      </c>
      <c r="I444" s="29">
        <v>1912</v>
      </c>
      <c r="J444" s="29">
        <v>1987</v>
      </c>
      <c r="K444" s="33"/>
      <c r="L444" s="34">
        <v>0.4</v>
      </c>
      <c r="M444" s="29">
        <v>0.15</v>
      </c>
      <c r="N444" s="28" t="str">
        <f t="shared" si="153"/>
        <v>,{"CollectableType":"HomeCollector.Models.StampBase, HomeCollector, Version=1.0.0.0, Culture=neutral, PublicKeyToken=null"</v>
      </c>
      <c r="O444" s="16" t="str">
        <f t="shared" si="132"/>
        <v xml:space="preserve">,"DisplayName":"Love You,Dad" </v>
      </c>
      <c r="P444" s="16" t="str">
        <f t="shared" si="133"/>
        <v xml:space="preserve">,"Description":"bklt" </v>
      </c>
      <c r="Q444" s="16" t="str">
        <f t="shared" si="134"/>
        <v xml:space="preserve">,"Country":"USA" </v>
      </c>
      <c r="R444" s="16" t="str">
        <f t="shared" si="135"/>
        <v xml:space="preserve">,"IsPostageStamp":true </v>
      </c>
      <c r="S444" s="16" t="str">
        <f t="shared" si="136"/>
        <v xml:space="preserve">,"ScottNumber":"2270" </v>
      </c>
      <c r="T444" s="16" t="str">
        <f t="shared" si="137"/>
        <v xml:space="preserve">,"AlternateId":"" </v>
      </c>
      <c r="U444" s="16" t="str">
        <f t="shared" si="138"/>
        <v>,"IssueYearStart":1987</v>
      </c>
      <c r="V444" s="16" t="str">
        <f t="shared" si="139"/>
        <v>,"IssueYearEnd":0</v>
      </c>
      <c r="W444" s="16" t="str">
        <f t="shared" si="140"/>
        <v xml:space="preserve">,"FirstDayOfIssue":" " </v>
      </c>
      <c r="X444" s="16" t="str">
        <f t="shared" si="154"/>
        <v xml:space="preserve">,"Perforation":"" </v>
      </c>
      <c r="Y444" s="16" t="str">
        <f t="shared" si="141"/>
        <v xml:space="preserve">,"IsWatermarked":false </v>
      </c>
      <c r="Z444" s="16" t="str">
        <f t="shared" si="142"/>
        <v xml:space="preserve">,"CatalogImageCode":"" </v>
      </c>
      <c r="AA444" s="16" t="str">
        <f t="shared" si="143"/>
        <v xml:space="preserve">,"Color":"" </v>
      </c>
      <c r="AB444" s="16" t="str">
        <f t="shared" si="144"/>
        <v xml:space="preserve">,"Denomination":"22" </v>
      </c>
      <c r="AD444" s="16" t="str">
        <f t="shared" si="145"/>
        <v>,"ItemInstances":[</v>
      </c>
      <c r="AE444" s="16" t="str">
        <f t="shared" si="146"/>
        <v>{"CollectableType":"HomeCollector.Models.StampBase, HomeCollector, Version=1.0.0.0, Culture=neutral, PublicKeyToken=null"</v>
      </c>
      <c r="AF444" s="16" t="str">
        <f t="shared" si="147"/>
        <v xml:space="preserve">,"ItemDetails":"bklt" </v>
      </c>
      <c r="AG444" s="16" t="str">
        <f t="shared" si="148"/>
        <v xml:space="preserve">,"IsFavorite":false </v>
      </c>
      <c r="AH444" s="16" t="str">
        <f t="shared" si="149"/>
        <v xml:space="preserve">,"EstimatedValue":0 </v>
      </c>
      <c r="AI444" s="16" t="str">
        <f t="shared" si="150"/>
        <v xml:space="preserve">,"IsMintCondition":false </v>
      </c>
      <c r="AJ444" s="16" t="str">
        <f t="shared" si="151"/>
        <v xml:space="preserve">,"Condition":"UNDEFINED" </v>
      </c>
      <c r="AK444" s="16" t="str">
        <f xml:space="preserve"> IF($D444+$E444&gt;0,  CONCATENATE($AD444,$AE444,$AF444,$AG444,$AH444,$AI444,$AJ444)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4" s="16" t="str">
        <f t="shared" si="152"/>
        <v>,{"CollectableType":"HomeCollector.Models.StampBase, HomeCollector, Version=1.0.0.0, Culture=neutral, PublicKeyToken=null","DisplayName":"Love You,Dad" ,"Description":"bklt" ,"Country":"USA" ,"IsPostageStamp":true ,"ScottNumber":"2270"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5" spans="1:38" x14ac:dyDescent="0.25">
      <c r="A445" s="34" t="s">
        <v>601</v>
      </c>
      <c r="B445" s="19" t="s">
        <v>157</v>
      </c>
      <c r="C445" s="30"/>
      <c r="D445" s="31"/>
      <c r="E445" s="32">
        <v>1</v>
      </c>
      <c r="F445" s="43"/>
      <c r="G445" s="38" t="s">
        <v>1079</v>
      </c>
      <c r="H445" s="19" t="s">
        <v>1182</v>
      </c>
      <c r="I445" s="29">
        <v>1912</v>
      </c>
      <c r="J445" s="29">
        <v>1987</v>
      </c>
      <c r="K445" s="33"/>
      <c r="L445" s="34">
        <v>0.4</v>
      </c>
      <c r="M445" s="29">
        <v>0.15</v>
      </c>
      <c r="N445" s="28" t="str">
        <f t="shared" si="153"/>
        <v>,{"CollectableType":"HomeCollector.Models.StampBase, HomeCollector, Version=1.0.0.0, Culture=neutral, PublicKeyToken=null"</v>
      </c>
      <c r="O445" s="16" t="str">
        <f t="shared" si="132"/>
        <v xml:space="preserve">,"DisplayName":"Best Wishes" </v>
      </c>
      <c r="P445" s="16" t="str">
        <f t="shared" si="133"/>
        <v xml:space="preserve">,"Description":"bklt" </v>
      </c>
      <c r="Q445" s="16" t="str">
        <f t="shared" si="134"/>
        <v xml:space="preserve">,"Country":"USA" </v>
      </c>
      <c r="R445" s="16" t="str">
        <f t="shared" si="135"/>
        <v xml:space="preserve">,"IsPostageStamp":true </v>
      </c>
      <c r="S445" s="16" t="str">
        <f t="shared" si="136"/>
        <v xml:space="preserve">,"ScottNumber":"2271" </v>
      </c>
      <c r="T445" s="16" t="str">
        <f t="shared" si="137"/>
        <v xml:space="preserve">,"AlternateId":"" </v>
      </c>
      <c r="U445" s="16" t="str">
        <f t="shared" si="138"/>
        <v>,"IssueYearStart":1987</v>
      </c>
      <c r="V445" s="16" t="str">
        <f t="shared" si="139"/>
        <v>,"IssueYearEnd":0</v>
      </c>
      <c r="W445" s="16" t="str">
        <f t="shared" si="140"/>
        <v xml:space="preserve">,"FirstDayOfIssue":" " </v>
      </c>
      <c r="X445" s="16" t="str">
        <f t="shared" si="154"/>
        <v xml:space="preserve">,"Perforation":"" </v>
      </c>
      <c r="Y445" s="16" t="str">
        <f t="shared" si="141"/>
        <v xml:space="preserve">,"IsWatermarked":false </v>
      </c>
      <c r="Z445" s="16" t="str">
        <f t="shared" si="142"/>
        <v xml:space="preserve">,"CatalogImageCode":"" </v>
      </c>
      <c r="AA445" s="16" t="str">
        <f t="shared" si="143"/>
        <v xml:space="preserve">,"Color":"" </v>
      </c>
      <c r="AB445" s="16" t="str">
        <f t="shared" si="144"/>
        <v xml:space="preserve">,"Denomination":"22" </v>
      </c>
      <c r="AD445" s="16" t="str">
        <f t="shared" si="145"/>
        <v>,"ItemInstances":[</v>
      </c>
      <c r="AE445" s="16" t="str">
        <f t="shared" si="146"/>
        <v>{"CollectableType":"HomeCollector.Models.StampBase, HomeCollector, Version=1.0.0.0, Culture=neutral, PublicKeyToken=null"</v>
      </c>
      <c r="AF445" s="16" t="str">
        <f t="shared" si="147"/>
        <v xml:space="preserve">,"ItemDetails":"bklt" </v>
      </c>
      <c r="AG445" s="16" t="str">
        <f t="shared" si="148"/>
        <v xml:space="preserve">,"IsFavorite":false </v>
      </c>
      <c r="AH445" s="16" t="str">
        <f t="shared" si="149"/>
        <v xml:space="preserve">,"EstimatedValue":0 </v>
      </c>
      <c r="AI445" s="16" t="str">
        <f t="shared" si="150"/>
        <v xml:space="preserve">,"IsMintCondition":false </v>
      </c>
      <c r="AJ445" s="16" t="str">
        <f t="shared" si="151"/>
        <v xml:space="preserve">,"Condition":"UNDEFINED" </v>
      </c>
      <c r="AK445" s="16" t="str">
        <f xml:space="preserve"> IF($D445+$E445&gt;0,  CONCATENATE($AD445,$AE445,$AF445,$AG445,$AH445,$AI445,$AJ445)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5" s="16" t="str">
        <f t="shared" si="152"/>
        <v>,{"CollectableType":"HomeCollector.Models.StampBase, HomeCollector, Version=1.0.0.0, Culture=neutral, PublicKeyToken=null","DisplayName":"Best Wishes" ,"Description":"bklt" ,"Country":"USA" ,"IsPostageStamp":true ,"ScottNumber":"2271"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6" spans="1:38" x14ac:dyDescent="0.25">
      <c r="A446" s="34" t="s">
        <v>602</v>
      </c>
      <c r="B446" s="29" t="s">
        <v>157</v>
      </c>
      <c r="C446" s="19"/>
      <c r="D446" s="31"/>
      <c r="E446" s="32">
        <v>1</v>
      </c>
      <c r="F446" s="43"/>
      <c r="G446" s="38" t="s">
        <v>1079</v>
      </c>
      <c r="H446" s="19" t="s">
        <v>1183</v>
      </c>
      <c r="I446" s="29">
        <v>1914</v>
      </c>
      <c r="J446" s="29">
        <v>1987</v>
      </c>
      <c r="K446" s="33"/>
      <c r="L446" s="34">
        <v>0.4</v>
      </c>
      <c r="M446" s="29">
        <v>0.15</v>
      </c>
      <c r="N446" s="28" t="str">
        <f t="shared" si="153"/>
        <v>,{"CollectableType":"HomeCollector.Models.StampBase, HomeCollector, Version=1.0.0.0, Culture=neutral, PublicKeyToken=null"</v>
      </c>
      <c r="O446" s="16" t="str">
        <f t="shared" si="132"/>
        <v xml:space="preserve">,"DisplayName":"Happy Birthday" </v>
      </c>
      <c r="P446" s="16" t="str">
        <f t="shared" si="133"/>
        <v xml:space="preserve">,"Description":"bklt" </v>
      </c>
      <c r="Q446" s="16" t="str">
        <f t="shared" si="134"/>
        <v xml:space="preserve">,"Country":"USA" </v>
      </c>
      <c r="R446" s="16" t="str">
        <f t="shared" si="135"/>
        <v xml:space="preserve">,"IsPostageStamp":true </v>
      </c>
      <c r="S446" s="16" t="str">
        <f t="shared" si="136"/>
        <v xml:space="preserve">,"ScottNumber":"2272" </v>
      </c>
      <c r="T446" s="16" t="str">
        <f t="shared" si="137"/>
        <v xml:space="preserve">,"AlternateId":"" </v>
      </c>
      <c r="U446" s="16" t="str">
        <f t="shared" si="138"/>
        <v>,"IssueYearStart":1987</v>
      </c>
      <c r="V446" s="16" t="str">
        <f t="shared" si="139"/>
        <v>,"IssueYearEnd":0</v>
      </c>
      <c r="W446" s="16" t="str">
        <f t="shared" si="140"/>
        <v xml:space="preserve">,"FirstDayOfIssue":" " </v>
      </c>
      <c r="X446" s="16" t="str">
        <f t="shared" si="154"/>
        <v xml:space="preserve">,"Perforation":"" </v>
      </c>
      <c r="Y446" s="16" t="str">
        <f t="shared" si="141"/>
        <v xml:space="preserve">,"IsWatermarked":false </v>
      </c>
      <c r="Z446" s="16" t="str">
        <f t="shared" si="142"/>
        <v xml:space="preserve">,"CatalogImageCode":"" </v>
      </c>
      <c r="AA446" s="16" t="str">
        <f t="shared" si="143"/>
        <v xml:space="preserve">,"Color":"" </v>
      </c>
      <c r="AB446" s="16" t="str">
        <f t="shared" si="144"/>
        <v xml:space="preserve">,"Denomination":"22" </v>
      </c>
      <c r="AD446" s="16" t="str">
        <f t="shared" si="145"/>
        <v>,"ItemInstances":[</v>
      </c>
      <c r="AE446" s="16" t="str">
        <f t="shared" si="146"/>
        <v>{"CollectableType":"HomeCollector.Models.StampBase, HomeCollector, Version=1.0.0.0, Culture=neutral, PublicKeyToken=null"</v>
      </c>
      <c r="AF446" s="16" t="str">
        <f t="shared" si="147"/>
        <v xml:space="preserve">,"ItemDetails":"bklt" </v>
      </c>
      <c r="AG446" s="16" t="str">
        <f t="shared" si="148"/>
        <v xml:space="preserve">,"IsFavorite":false </v>
      </c>
      <c r="AH446" s="16" t="str">
        <f t="shared" si="149"/>
        <v xml:space="preserve">,"EstimatedValue":0 </v>
      </c>
      <c r="AI446" s="16" t="str">
        <f t="shared" si="150"/>
        <v xml:space="preserve">,"IsMintCondition":false </v>
      </c>
      <c r="AJ446" s="16" t="str">
        <f t="shared" si="151"/>
        <v xml:space="preserve">,"Condition":"UNDEFINED" </v>
      </c>
      <c r="AK446" s="16" t="str">
        <f xml:space="preserve"> IF($D446+$E446&gt;0,  CONCATENATE($AD446,$AE446,$AF446,$AG446,$AH446,$AI446,$AJ446)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6" s="16" t="str">
        <f t="shared" si="152"/>
        <v>,{"CollectableType":"HomeCollector.Models.StampBase, HomeCollector, Version=1.0.0.0, Culture=neutral, PublicKeyToken=null","DisplayName":"Happy Birthday" ,"Description":"bklt" ,"Country":"USA" ,"IsPostageStamp":true ,"ScottNumber":"2272"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7" spans="1:38" x14ac:dyDescent="0.25">
      <c r="A447" s="34" t="s">
        <v>603</v>
      </c>
      <c r="B447" s="29" t="s">
        <v>157</v>
      </c>
      <c r="C447" s="19"/>
      <c r="D447" s="31"/>
      <c r="E447" s="32">
        <v>1</v>
      </c>
      <c r="F447" s="43"/>
      <c r="G447" s="38" t="s">
        <v>1079</v>
      </c>
      <c r="H447" s="19" t="s">
        <v>1184</v>
      </c>
      <c r="I447" s="29">
        <v>1914</v>
      </c>
      <c r="J447" s="29">
        <v>1987</v>
      </c>
      <c r="K447" s="33"/>
      <c r="L447" s="34">
        <v>0.4</v>
      </c>
      <c r="M447" s="29">
        <v>0.15</v>
      </c>
      <c r="N447" s="28" t="str">
        <f t="shared" si="153"/>
        <v>,{"CollectableType":"HomeCollector.Models.StampBase, HomeCollector, Version=1.0.0.0, Culture=neutral, PublicKeyToken=null"</v>
      </c>
      <c r="O447" s="16" t="str">
        <f t="shared" si="132"/>
        <v xml:space="preserve">,"DisplayName":"Love You,Mother" </v>
      </c>
      <c r="P447" s="16" t="str">
        <f t="shared" si="133"/>
        <v xml:space="preserve">,"Description":"bklt" </v>
      </c>
      <c r="Q447" s="16" t="str">
        <f t="shared" si="134"/>
        <v xml:space="preserve">,"Country":"USA" </v>
      </c>
      <c r="R447" s="16" t="str">
        <f t="shared" si="135"/>
        <v xml:space="preserve">,"IsPostageStamp":true </v>
      </c>
      <c r="S447" s="16" t="str">
        <f t="shared" si="136"/>
        <v xml:space="preserve">,"ScottNumber":"2273" </v>
      </c>
      <c r="T447" s="16" t="str">
        <f t="shared" si="137"/>
        <v xml:space="preserve">,"AlternateId":"" </v>
      </c>
      <c r="U447" s="16" t="str">
        <f t="shared" si="138"/>
        <v>,"IssueYearStart":1987</v>
      </c>
      <c r="V447" s="16" t="str">
        <f t="shared" si="139"/>
        <v>,"IssueYearEnd":0</v>
      </c>
      <c r="W447" s="16" t="str">
        <f t="shared" si="140"/>
        <v xml:space="preserve">,"FirstDayOfIssue":" " </v>
      </c>
      <c r="X447" s="16" t="str">
        <f t="shared" si="154"/>
        <v xml:space="preserve">,"Perforation":"" </v>
      </c>
      <c r="Y447" s="16" t="str">
        <f t="shared" si="141"/>
        <v xml:space="preserve">,"IsWatermarked":false </v>
      </c>
      <c r="Z447" s="16" t="str">
        <f t="shared" si="142"/>
        <v xml:space="preserve">,"CatalogImageCode":"" </v>
      </c>
      <c r="AA447" s="16" t="str">
        <f t="shared" si="143"/>
        <v xml:space="preserve">,"Color":"" </v>
      </c>
      <c r="AB447" s="16" t="str">
        <f t="shared" si="144"/>
        <v xml:space="preserve">,"Denomination":"22" </v>
      </c>
      <c r="AD447" s="16" t="str">
        <f t="shared" si="145"/>
        <v>,"ItemInstances":[</v>
      </c>
      <c r="AE447" s="16" t="str">
        <f t="shared" si="146"/>
        <v>{"CollectableType":"HomeCollector.Models.StampBase, HomeCollector, Version=1.0.0.0, Culture=neutral, PublicKeyToken=null"</v>
      </c>
      <c r="AF447" s="16" t="str">
        <f t="shared" si="147"/>
        <v xml:space="preserve">,"ItemDetails":"bklt" </v>
      </c>
      <c r="AG447" s="16" t="str">
        <f t="shared" si="148"/>
        <v xml:space="preserve">,"IsFavorite":false </v>
      </c>
      <c r="AH447" s="16" t="str">
        <f t="shared" si="149"/>
        <v xml:space="preserve">,"EstimatedValue":0 </v>
      </c>
      <c r="AI447" s="16" t="str">
        <f t="shared" si="150"/>
        <v xml:space="preserve">,"IsMintCondition":false </v>
      </c>
      <c r="AJ447" s="16" t="str">
        <f t="shared" si="151"/>
        <v xml:space="preserve">,"Condition":"UNDEFINED" </v>
      </c>
      <c r="AK447" s="16" t="str">
        <f xml:space="preserve"> IF($D447+$E447&gt;0,  CONCATENATE($AD447,$AE447,$AF447,$AG447,$AH447,$AI447,$AJ447)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7" s="16" t="str">
        <f t="shared" si="152"/>
        <v>,{"CollectableType":"HomeCollector.Models.StampBase, HomeCollector, Version=1.0.0.0, Culture=neutral, PublicKeyToken=null","DisplayName":"Love You,Mother" ,"Description":"bklt" ,"Country":"USA" ,"IsPostageStamp":true ,"ScottNumber":"2273"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8" spans="1:38" x14ac:dyDescent="0.25">
      <c r="A448" s="34" t="s">
        <v>604</v>
      </c>
      <c r="B448" s="29" t="s">
        <v>157</v>
      </c>
      <c r="C448" s="19"/>
      <c r="D448" s="31"/>
      <c r="E448" s="32">
        <v>1</v>
      </c>
      <c r="F448" s="43"/>
      <c r="G448" s="38" t="s">
        <v>1079</v>
      </c>
      <c r="H448" s="19" t="s">
        <v>1185</v>
      </c>
      <c r="I448" s="29">
        <v>1914</v>
      </c>
      <c r="J448" s="29">
        <v>1987</v>
      </c>
      <c r="K448" s="33"/>
      <c r="L448" s="34">
        <v>0.4</v>
      </c>
      <c r="M448" s="29">
        <v>0.15</v>
      </c>
      <c r="N448" s="28" t="str">
        <f t="shared" si="153"/>
        <v>,{"CollectableType":"HomeCollector.Models.StampBase, HomeCollector, Version=1.0.0.0, Culture=neutral, PublicKeyToken=null"</v>
      </c>
      <c r="O448" s="16" t="str">
        <f t="shared" si="132"/>
        <v xml:space="preserve">,"DisplayName":"Keep in Touch" </v>
      </c>
      <c r="P448" s="16" t="str">
        <f t="shared" si="133"/>
        <v xml:space="preserve">,"Description":"bklt" </v>
      </c>
      <c r="Q448" s="16" t="str">
        <f t="shared" si="134"/>
        <v xml:space="preserve">,"Country":"USA" </v>
      </c>
      <c r="R448" s="16" t="str">
        <f t="shared" si="135"/>
        <v xml:space="preserve">,"IsPostageStamp":true </v>
      </c>
      <c r="S448" s="16" t="str">
        <f t="shared" si="136"/>
        <v xml:space="preserve">,"ScottNumber":"2274" </v>
      </c>
      <c r="T448" s="16" t="str">
        <f t="shared" si="137"/>
        <v xml:space="preserve">,"AlternateId":"" </v>
      </c>
      <c r="U448" s="16" t="str">
        <f t="shared" si="138"/>
        <v>,"IssueYearStart":1987</v>
      </c>
      <c r="V448" s="16" t="str">
        <f t="shared" si="139"/>
        <v>,"IssueYearEnd":0</v>
      </c>
      <c r="W448" s="16" t="str">
        <f t="shared" si="140"/>
        <v xml:space="preserve">,"FirstDayOfIssue":" " </v>
      </c>
      <c r="X448" s="16" t="str">
        <f t="shared" si="154"/>
        <v xml:space="preserve">,"Perforation":"" </v>
      </c>
      <c r="Y448" s="16" t="str">
        <f t="shared" si="141"/>
        <v xml:space="preserve">,"IsWatermarked":false </v>
      </c>
      <c r="Z448" s="16" t="str">
        <f t="shared" si="142"/>
        <v xml:space="preserve">,"CatalogImageCode":"" </v>
      </c>
      <c r="AA448" s="16" t="str">
        <f t="shared" si="143"/>
        <v xml:space="preserve">,"Color":"" </v>
      </c>
      <c r="AB448" s="16" t="str">
        <f t="shared" si="144"/>
        <v xml:space="preserve">,"Denomination":"22" </v>
      </c>
      <c r="AD448" s="16" t="str">
        <f t="shared" si="145"/>
        <v>,"ItemInstances":[</v>
      </c>
      <c r="AE448" s="16" t="str">
        <f t="shared" si="146"/>
        <v>{"CollectableType":"HomeCollector.Models.StampBase, HomeCollector, Version=1.0.0.0, Culture=neutral, PublicKeyToken=null"</v>
      </c>
      <c r="AF448" s="16" t="str">
        <f t="shared" si="147"/>
        <v xml:space="preserve">,"ItemDetails":"bklt" </v>
      </c>
      <c r="AG448" s="16" t="str">
        <f t="shared" si="148"/>
        <v xml:space="preserve">,"IsFavorite":false </v>
      </c>
      <c r="AH448" s="16" t="str">
        <f t="shared" si="149"/>
        <v xml:space="preserve">,"EstimatedValue":0 </v>
      </c>
      <c r="AI448" s="16" t="str">
        <f t="shared" si="150"/>
        <v xml:space="preserve">,"IsMintCondition":false </v>
      </c>
      <c r="AJ448" s="16" t="str">
        <f t="shared" si="151"/>
        <v xml:space="preserve">,"Condition":"UNDEFINED" </v>
      </c>
      <c r="AK448" s="16" t="str">
        <f xml:space="preserve"> IF($D448+$E448&gt;0,  CONCATENATE($AD448,$AE448,$AF448,$AG448,$AH448,$AI448,$AJ448) &amp; "} ]}","}")</f>
        <v>,"ItemInstances":[{"CollectableType":"HomeCollector.Models.StampBase, HomeCollector, Version=1.0.0.0, Culture=neutral, PublicKeyToken=null","ItemDetails":"bklt" ,"IsFavorite":false ,"EstimatedValue":0 ,"IsMintCondition":false ,"Condition":"UNDEFINED" } ]}</v>
      </c>
      <c r="AL448" s="16" t="str">
        <f t="shared" si="152"/>
        <v>,{"CollectableType":"HomeCollector.Models.StampBase, HomeCollector, Version=1.0.0.0, Culture=neutral, PublicKeyToken=null","DisplayName":"Keep in Touch" ,"Description":"bklt" ,"Country":"USA" ,"IsPostageStamp":true ,"ScottNumber":"2274"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PublicKeyToken=null","ItemDetails":"bklt" ,"IsFavorite":false ,"EstimatedValue":0 ,"IsMintCondition":false ,"Condition":"UNDEFINED" } ]}</v>
      </c>
    </row>
    <row r="449" spans="1:38" x14ac:dyDescent="0.25">
      <c r="A449" s="34" t="s">
        <v>605</v>
      </c>
      <c r="B449" s="29" t="s">
        <v>157</v>
      </c>
      <c r="C449" s="19"/>
      <c r="D449" s="31">
        <v>1</v>
      </c>
      <c r="E449" s="32"/>
      <c r="F449" s="43"/>
      <c r="G449" s="38" t="s">
        <v>1081</v>
      </c>
      <c r="H449" s="19" t="s">
        <v>1186</v>
      </c>
      <c r="I449" s="29">
        <v>1914</v>
      </c>
      <c r="J449" s="29">
        <v>1987</v>
      </c>
      <c r="K449" s="33"/>
      <c r="L449" s="34">
        <v>4.25</v>
      </c>
      <c r="M449" s="29">
        <v>0.15</v>
      </c>
      <c r="N449" s="28" t="str">
        <f t="shared" si="153"/>
        <v>,{"CollectableType":"HomeCollector.Models.StampBase, HomeCollector, Version=1.0.0.0, Culture=neutral, PublicKeyToken=null"</v>
      </c>
      <c r="O449" s="16" t="str">
        <f t="shared" si="132"/>
        <v xml:space="preserve">,"DisplayName":"Spec Occasions" </v>
      </c>
      <c r="P449" s="16" t="str">
        <f t="shared" si="133"/>
        <v xml:space="preserve">,"Description":"pane 10" </v>
      </c>
      <c r="Q449" s="16" t="str">
        <f t="shared" si="134"/>
        <v xml:space="preserve">,"Country":"USA" </v>
      </c>
      <c r="R449" s="16" t="str">
        <f t="shared" si="135"/>
        <v xml:space="preserve">,"IsPostageStamp":true </v>
      </c>
      <c r="S449" s="16" t="str">
        <f t="shared" si="136"/>
        <v xml:space="preserve">,"ScottNumber":"2274a" </v>
      </c>
      <c r="T449" s="16" t="str">
        <f t="shared" si="137"/>
        <v xml:space="preserve">,"AlternateId":"" </v>
      </c>
      <c r="U449" s="16" t="str">
        <f t="shared" si="138"/>
        <v>,"IssueYearStart":1987</v>
      </c>
      <c r="V449" s="16" t="str">
        <f t="shared" si="139"/>
        <v>,"IssueYearEnd":0</v>
      </c>
      <c r="W449" s="16" t="str">
        <f t="shared" si="140"/>
        <v xml:space="preserve">,"FirstDayOfIssue":" " </v>
      </c>
      <c r="X449" s="16" t="str">
        <f t="shared" si="154"/>
        <v xml:space="preserve">,"Perforation":"" </v>
      </c>
      <c r="Y449" s="16" t="str">
        <f t="shared" si="141"/>
        <v xml:space="preserve">,"IsWatermarked":false </v>
      </c>
      <c r="Z449" s="16" t="str">
        <f t="shared" si="142"/>
        <v xml:space="preserve">,"CatalogImageCode":"" </v>
      </c>
      <c r="AA449" s="16" t="str">
        <f t="shared" si="143"/>
        <v xml:space="preserve">,"Color":"" </v>
      </c>
      <c r="AB449" s="16" t="str">
        <f t="shared" si="144"/>
        <v xml:space="preserve">,"Denomination":"22" </v>
      </c>
      <c r="AD449" s="16" t="str">
        <f t="shared" si="145"/>
        <v>,"ItemInstances":[</v>
      </c>
      <c r="AE449" s="16" t="str">
        <f t="shared" si="146"/>
        <v>{"CollectableType":"HomeCollector.Models.StampBase, HomeCollector, Version=1.0.0.0, Culture=neutral, PublicKeyToken=null"</v>
      </c>
      <c r="AF449" s="16" t="str">
        <f t="shared" si="147"/>
        <v xml:space="preserve">,"ItemDetails":"pane 10" </v>
      </c>
      <c r="AG449" s="16" t="str">
        <f t="shared" si="148"/>
        <v xml:space="preserve">,"IsFavorite":false </v>
      </c>
      <c r="AH449" s="16" t="str">
        <f t="shared" si="149"/>
        <v xml:space="preserve">,"EstimatedValue":0 </v>
      </c>
      <c r="AI449" s="16" t="str">
        <f t="shared" si="150"/>
        <v xml:space="preserve">,"IsMintCondition":true </v>
      </c>
      <c r="AJ449" s="16" t="str">
        <f t="shared" si="151"/>
        <v xml:space="preserve">,"Condition":"UNDEFINED" </v>
      </c>
      <c r="AK449" s="16" t="str">
        <f xml:space="preserve"> IF($D449+$E449&gt;0,  CONCATENATE($AD449,$AE449,$AF449,$AG449,$AH449,$AI449,$AJ449) &amp; "} ]}","}")</f>
        <v>,"ItemInstances":[{"CollectableType":"HomeCollector.Models.StampBase, HomeCollector, Version=1.0.0.0, Culture=neutral, PublicKeyToken=null","ItemDetails":"pane 10" ,"IsFavorite":false ,"EstimatedValue":0 ,"IsMintCondition":true ,"Condition":"UNDEFINED" } ]}</v>
      </c>
      <c r="AL449" s="16" t="str">
        <f t="shared" si="152"/>
        <v>,{"CollectableType":"HomeCollector.Models.StampBase, HomeCollector, Version=1.0.0.0, Culture=neutral, PublicKeyToken=null","DisplayName":"Spec Occasions" ,"Description":"pane 10" ,"Country":"USA" ,"IsPostageStamp":true ,"ScottNumber":"2274a"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PublicKeyToken=null","ItemDetails":"pane 10" ,"IsFavorite":false ,"EstimatedValue":0 ,"IsMintCondition":true ,"Condition":"UNDEFINED" } ]}</v>
      </c>
    </row>
    <row r="450" spans="1:38" x14ac:dyDescent="0.25">
      <c r="A450" s="34" t="s">
        <v>606</v>
      </c>
      <c r="B450" s="29" t="s">
        <v>157</v>
      </c>
      <c r="C450" s="19"/>
      <c r="D450" s="31"/>
      <c r="E450" s="32">
        <v>2</v>
      </c>
      <c r="F450" s="43"/>
      <c r="G450" s="38"/>
      <c r="H450" s="19" t="s">
        <v>1187</v>
      </c>
      <c r="I450" s="29">
        <v>1914</v>
      </c>
      <c r="J450" s="29">
        <v>1987</v>
      </c>
      <c r="K450" s="33"/>
      <c r="L450" s="34">
        <v>0.4</v>
      </c>
      <c r="M450" s="29">
        <v>0.15</v>
      </c>
      <c r="N450" s="28" t="str">
        <f t="shared" si="153"/>
        <v>,{"CollectableType":"HomeCollector.Models.StampBase, HomeCollector, Version=1.0.0.0, Culture=neutral, PublicKeyToken=null"</v>
      </c>
      <c r="O450" s="16" t="str">
        <f t="shared" si="132"/>
        <v xml:space="preserve">,"DisplayName":"United Way" </v>
      </c>
      <c r="P450" s="16" t="str">
        <f t="shared" si="133"/>
        <v xml:space="preserve">,"Description":"" </v>
      </c>
      <c r="Q450" s="16" t="str">
        <f t="shared" si="134"/>
        <v xml:space="preserve">,"Country":"USA" </v>
      </c>
      <c r="R450" s="16" t="str">
        <f t="shared" si="135"/>
        <v xml:space="preserve">,"IsPostageStamp":true </v>
      </c>
      <c r="S450" s="16" t="str">
        <f t="shared" si="136"/>
        <v xml:space="preserve">,"ScottNumber":"2275" </v>
      </c>
      <c r="T450" s="16" t="str">
        <f t="shared" si="137"/>
        <v xml:space="preserve">,"AlternateId":"" </v>
      </c>
      <c r="U450" s="16" t="str">
        <f t="shared" si="138"/>
        <v>,"IssueYearStart":1987</v>
      </c>
      <c r="V450" s="16" t="str">
        <f t="shared" si="139"/>
        <v>,"IssueYearEnd":0</v>
      </c>
      <c r="W450" s="16" t="str">
        <f t="shared" si="140"/>
        <v xml:space="preserve">,"FirstDayOfIssue":" " </v>
      </c>
      <c r="X450" s="16" t="str">
        <f t="shared" si="154"/>
        <v xml:space="preserve">,"Perforation":"" </v>
      </c>
      <c r="Y450" s="16" t="str">
        <f t="shared" si="141"/>
        <v xml:space="preserve">,"IsWatermarked":false </v>
      </c>
      <c r="Z450" s="16" t="str">
        <f t="shared" si="142"/>
        <v xml:space="preserve">,"CatalogImageCode":"" </v>
      </c>
      <c r="AA450" s="16" t="str">
        <f t="shared" si="143"/>
        <v xml:space="preserve">,"Color":"" </v>
      </c>
      <c r="AB450" s="16" t="str">
        <f t="shared" si="144"/>
        <v xml:space="preserve">,"Denomination":"22" </v>
      </c>
      <c r="AD450" s="16" t="str">
        <f t="shared" si="145"/>
        <v>,"ItemInstances":[</v>
      </c>
      <c r="AE450" s="16" t="str">
        <f t="shared" si="146"/>
        <v>{"CollectableType":"HomeCollector.Models.StampBase, HomeCollector, Version=1.0.0.0, Culture=neutral, PublicKeyToken=null"</v>
      </c>
      <c r="AF450" s="16" t="str">
        <f t="shared" si="147"/>
        <v xml:space="preserve">,"ItemDetails":"" </v>
      </c>
      <c r="AG450" s="16" t="str">
        <f t="shared" si="148"/>
        <v xml:space="preserve">,"IsFavorite":false </v>
      </c>
      <c r="AH450" s="16" t="str">
        <f t="shared" si="149"/>
        <v xml:space="preserve">,"EstimatedValue":0 </v>
      </c>
      <c r="AI450" s="16" t="str">
        <f t="shared" si="150"/>
        <v xml:space="preserve">,"IsMintCondition":false </v>
      </c>
      <c r="AJ450" s="16" t="str">
        <f t="shared" si="151"/>
        <v xml:space="preserve">,"Condition":"UNDEFINED" </v>
      </c>
      <c r="AK450" s="16" t="str">
        <f xml:space="preserve"> IF($D450+$E450&gt;0,  CONCATENATE($AD450,$AE450,$AF450,$AG450,$AH450,$AI450,$AJ450)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0" s="16" t="str">
        <f t="shared" si="152"/>
        <v>,{"CollectableType":"HomeCollector.Models.StampBase, HomeCollector, Version=1.0.0.0, Culture=neutral, PublicKeyToken=null","DisplayName":"United Way" ,"Description":"" ,"Country":"USA" ,"IsPostageStamp":true ,"ScottNumber":"2275"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1" spans="1:38" x14ac:dyDescent="0.25">
      <c r="A451" s="34" t="s">
        <v>607</v>
      </c>
      <c r="B451" s="29" t="s">
        <v>157</v>
      </c>
      <c r="C451" s="19"/>
      <c r="D451" s="31"/>
      <c r="E451" s="32">
        <v>2</v>
      </c>
      <c r="F451" s="43"/>
      <c r="G451" s="38"/>
      <c r="H451" s="19" t="s">
        <v>1188</v>
      </c>
      <c r="I451" s="29">
        <v>1914</v>
      </c>
      <c r="J451" s="29">
        <v>1987</v>
      </c>
      <c r="K451" s="33"/>
      <c r="L451" s="34">
        <v>0.4</v>
      </c>
      <c r="M451" s="29">
        <v>0.15</v>
      </c>
      <c r="N451" s="28" t="str">
        <f t="shared" si="153"/>
        <v>,{"CollectableType":"HomeCollector.Models.StampBase, HomeCollector, Version=1.0.0.0, Culture=neutral, PublicKeyToken=null"</v>
      </c>
      <c r="O451" s="16" t="str">
        <f t="shared" si="132"/>
        <v xml:space="preserve">,"DisplayName":"Flag-Fireworks" </v>
      </c>
      <c r="P451" s="16" t="str">
        <f t="shared" si="133"/>
        <v xml:space="preserve">,"Description":"" </v>
      </c>
      <c r="Q451" s="16" t="str">
        <f t="shared" si="134"/>
        <v xml:space="preserve">,"Country":"USA" </v>
      </c>
      <c r="R451" s="16" t="str">
        <f t="shared" si="135"/>
        <v xml:space="preserve">,"IsPostageStamp":true </v>
      </c>
      <c r="S451" s="16" t="str">
        <f t="shared" si="136"/>
        <v xml:space="preserve">,"ScottNumber":"2276" </v>
      </c>
      <c r="T451" s="16" t="str">
        <f t="shared" si="137"/>
        <v xml:space="preserve">,"AlternateId":"" </v>
      </c>
      <c r="U451" s="16" t="str">
        <f t="shared" si="138"/>
        <v>,"IssueYearStart":1987</v>
      </c>
      <c r="V451" s="16" t="str">
        <f t="shared" si="139"/>
        <v>,"IssueYearEnd":0</v>
      </c>
      <c r="W451" s="16" t="str">
        <f t="shared" si="140"/>
        <v xml:space="preserve">,"FirstDayOfIssue":" " </v>
      </c>
      <c r="X451" s="16" t="str">
        <f t="shared" si="154"/>
        <v xml:space="preserve">,"Perforation":"" </v>
      </c>
      <c r="Y451" s="16" t="str">
        <f t="shared" si="141"/>
        <v xml:space="preserve">,"IsWatermarked":false </v>
      </c>
      <c r="Z451" s="16" t="str">
        <f t="shared" si="142"/>
        <v xml:space="preserve">,"CatalogImageCode":"" </v>
      </c>
      <c r="AA451" s="16" t="str">
        <f t="shared" si="143"/>
        <v xml:space="preserve">,"Color":"" </v>
      </c>
      <c r="AB451" s="16" t="str">
        <f t="shared" si="144"/>
        <v xml:space="preserve">,"Denomination":"22" </v>
      </c>
      <c r="AD451" s="16" t="str">
        <f t="shared" si="145"/>
        <v>,"ItemInstances":[</v>
      </c>
      <c r="AE451" s="16" t="str">
        <f t="shared" si="146"/>
        <v>{"CollectableType":"HomeCollector.Models.StampBase, HomeCollector, Version=1.0.0.0, Culture=neutral, PublicKeyToken=null"</v>
      </c>
      <c r="AF451" s="16" t="str">
        <f t="shared" si="147"/>
        <v xml:space="preserve">,"ItemDetails":"" </v>
      </c>
      <c r="AG451" s="16" t="str">
        <f t="shared" si="148"/>
        <v xml:space="preserve">,"IsFavorite":false </v>
      </c>
      <c r="AH451" s="16" t="str">
        <f t="shared" si="149"/>
        <v xml:space="preserve">,"EstimatedValue":0 </v>
      </c>
      <c r="AI451" s="16" t="str">
        <f t="shared" si="150"/>
        <v xml:space="preserve">,"IsMintCondition":false </v>
      </c>
      <c r="AJ451" s="16" t="str">
        <f t="shared" si="151"/>
        <v xml:space="preserve">,"Condition":"UNDEFINED" </v>
      </c>
      <c r="AK451" s="16" t="str">
        <f xml:space="preserve"> IF($D451+$E451&gt;0,  CONCATENATE($AD451,$AE451,$AF451,$AG451,$AH451,$AI451,$AJ451)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1" s="16" t="str">
        <f t="shared" si="152"/>
        <v>,{"CollectableType":"HomeCollector.Models.StampBase, HomeCollector, Version=1.0.0.0, Culture=neutral, PublicKeyToken=null","DisplayName":"Flag-Fireworks" ,"Description":"" ,"Country":"USA" ,"IsPostageStamp":true ,"ScottNumber":"2276"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2" spans="1:38" x14ac:dyDescent="0.25">
      <c r="A452" s="34" t="s">
        <v>608</v>
      </c>
      <c r="B452" s="29" t="s">
        <v>157</v>
      </c>
      <c r="C452" s="19"/>
      <c r="D452" s="31"/>
      <c r="E452" s="32">
        <v>2</v>
      </c>
      <c r="F452" s="43"/>
      <c r="G452" s="38" t="s">
        <v>1137</v>
      </c>
      <c r="H452" s="19" t="s">
        <v>1188</v>
      </c>
      <c r="I452" s="29">
        <v>1914</v>
      </c>
      <c r="J452" s="29">
        <v>1987</v>
      </c>
      <c r="K452" s="33"/>
      <c r="L452" s="34">
        <v>0.4</v>
      </c>
      <c r="M452" s="29">
        <v>0.15</v>
      </c>
      <c r="N452" s="28" t="str">
        <f t="shared" si="153"/>
        <v>,{"CollectableType":"HomeCollector.Models.StampBase, HomeCollector, Version=1.0.0.0, Culture=neutral, PublicKeyToken=null"</v>
      </c>
      <c r="O452" s="16" t="str">
        <f t="shared" si="132"/>
        <v xml:space="preserve">,"DisplayName":"Flag-Fireworks" </v>
      </c>
      <c r="P452" s="16" t="str">
        <f t="shared" si="133"/>
        <v xml:space="preserve">,"Description":"bklt single" </v>
      </c>
      <c r="Q452" s="16" t="str">
        <f t="shared" si="134"/>
        <v xml:space="preserve">,"Country":"USA" </v>
      </c>
      <c r="R452" s="16" t="str">
        <f t="shared" si="135"/>
        <v xml:space="preserve">,"IsPostageStamp":true </v>
      </c>
      <c r="S452" s="16" t="str">
        <f t="shared" si="136"/>
        <v xml:space="preserve">,"ScottNumber":"2276_" </v>
      </c>
      <c r="T452" s="16" t="str">
        <f t="shared" si="137"/>
        <v xml:space="preserve">,"AlternateId":"" </v>
      </c>
      <c r="U452" s="16" t="str">
        <f t="shared" si="138"/>
        <v>,"IssueYearStart":1987</v>
      </c>
      <c r="V452" s="16" t="str">
        <f t="shared" si="139"/>
        <v>,"IssueYearEnd":0</v>
      </c>
      <c r="W452" s="16" t="str">
        <f t="shared" si="140"/>
        <v xml:space="preserve">,"FirstDayOfIssue":" " </v>
      </c>
      <c r="X452" s="16" t="str">
        <f t="shared" si="154"/>
        <v xml:space="preserve">,"Perforation":"" </v>
      </c>
      <c r="Y452" s="16" t="str">
        <f t="shared" si="141"/>
        <v xml:space="preserve">,"IsWatermarked":false </v>
      </c>
      <c r="Z452" s="16" t="str">
        <f t="shared" si="142"/>
        <v xml:space="preserve">,"CatalogImageCode":"" </v>
      </c>
      <c r="AA452" s="16" t="str">
        <f t="shared" si="143"/>
        <v xml:space="preserve">,"Color":"" </v>
      </c>
      <c r="AB452" s="16" t="str">
        <f t="shared" si="144"/>
        <v xml:space="preserve">,"Denomination":"22" </v>
      </c>
      <c r="AD452" s="16" t="str">
        <f t="shared" si="145"/>
        <v>,"ItemInstances":[</v>
      </c>
      <c r="AE452" s="16" t="str">
        <f t="shared" si="146"/>
        <v>{"CollectableType":"HomeCollector.Models.StampBase, HomeCollector, Version=1.0.0.0, Culture=neutral, PublicKeyToken=null"</v>
      </c>
      <c r="AF452" s="16" t="str">
        <f t="shared" si="147"/>
        <v xml:space="preserve">,"ItemDetails":"bklt single" </v>
      </c>
      <c r="AG452" s="16" t="str">
        <f t="shared" si="148"/>
        <v xml:space="preserve">,"IsFavorite":false </v>
      </c>
      <c r="AH452" s="16" t="str">
        <f t="shared" si="149"/>
        <v xml:space="preserve">,"EstimatedValue":0 </v>
      </c>
      <c r="AI452" s="16" t="str">
        <f t="shared" si="150"/>
        <v xml:space="preserve">,"IsMintCondition":false </v>
      </c>
      <c r="AJ452" s="16" t="str">
        <f t="shared" si="151"/>
        <v xml:space="preserve">,"Condition":"UNDEFINED" </v>
      </c>
      <c r="AK452" s="16" t="str">
        <f xml:space="preserve"> IF($D452+$E452&gt;0,  CONCATENATE($AD452,$AE452,$AF452,$AG452,$AH452,$AI452,$AJ452)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452" s="16" t="str">
        <f t="shared" si="152"/>
        <v>,{"CollectableType":"HomeCollector.Models.StampBase, HomeCollector, Version=1.0.0.0, Culture=neutral, PublicKeyToken=null","DisplayName":"Flag-Fireworks" ,"Description":"bklt single" ,"Country":"USA" ,"IsPostageStamp":true ,"ScottNumber":"2276_"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453" spans="1:38" x14ac:dyDescent="0.25">
      <c r="A453" s="34" t="s">
        <v>609</v>
      </c>
      <c r="B453" s="29" t="s">
        <v>157</v>
      </c>
      <c r="C453" s="19"/>
      <c r="D453" s="31"/>
      <c r="E453" s="32"/>
      <c r="F453" s="43"/>
      <c r="G453" s="30" t="s">
        <v>1189</v>
      </c>
      <c r="H453" s="19" t="s">
        <v>1188</v>
      </c>
      <c r="I453" s="29">
        <v>1914</v>
      </c>
      <c r="J453" s="29">
        <v>1987</v>
      </c>
      <c r="K453" s="33"/>
      <c r="L453" s="34">
        <v>8.5</v>
      </c>
      <c r="M453" s="29"/>
      <c r="N453" s="28" t="str">
        <f t="shared" si="153"/>
        <v>,{"CollectableType":"HomeCollector.Models.StampBase, HomeCollector, Version=1.0.0.0, Culture=neutral, PublicKeyToken=null"</v>
      </c>
      <c r="O453" s="16" t="str">
        <f t="shared" ref="O453:O516" si="155">",""DisplayName"":""" &amp; $H453 &amp; """ "</f>
        <v xml:space="preserve">,"DisplayName":"Flag-Fireworks" </v>
      </c>
      <c r="P453" s="16" t="str">
        <f t="shared" ref="P453:P516" si="156">",""Description"":""" &amp; IF(ISBLANK($G453),"",$G453) &amp; """ "</f>
        <v xml:space="preserve">,"Description":"pane 20" </v>
      </c>
      <c r="Q453" s="16" t="str">
        <f t="shared" ref="Q453:Q516" si="157">",""Country"":""" &amp; $B$1 &amp; """ "</f>
        <v xml:space="preserve">,"Country":"USA" </v>
      </c>
      <c r="R453" s="16" t="str">
        <f t="shared" ref="R453:R516" si="158">",""IsPostageStamp"":" &amp; "true" &amp; " "</f>
        <v xml:space="preserve">,"IsPostageStamp":true </v>
      </c>
      <c r="S453" s="16" t="str">
        <f t="shared" ref="S453:S516" si="159">",""ScottNumber"":""" &amp; $A453 &amp; """ "</f>
        <v xml:space="preserve">,"ScottNumber":"2276a" </v>
      </c>
      <c r="T453" s="16" t="str">
        <f t="shared" ref="T453:T516" si="160">",""AlternateId"":""" &amp; "" &amp; """ "</f>
        <v xml:space="preserve">,"AlternateId":"" </v>
      </c>
      <c r="U453" s="16" t="str">
        <f t="shared" ref="U453:U516" si="161">",""IssueYearStart"":" &amp; TEXT(IF(ISNUMBER($J453)=0,0,$J453),"0")</f>
        <v>,"IssueYearStart":1987</v>
      </c>
      <c r="V453" s="16" t="str">
        <f t="shared" ref="V453:V516" si="162">",""IssueYearEnd"":" &amp; TEXT(IF(ISNUMBER($K453)=0,0,$K453),"0")</f>
        <v>,"IssueYearEnd":0</v>
      </c>
      <c r="W453" s="16" t="str">
        <f t="shared" ref="W453:W516" si="163">",""FirstDayOfIssue"":""" &amp; " " &amp; """ "</f>
        <v xml:space="preserve">,"FirstDayOfIssue":" " </v>
      </c>
      <c r="X453" s="16" t="str">
        <f t="shared" si="154"/>
        <v xml:space="preserve">,"Perforation":"" </v>
      </c>
      <c r="Y453" s="16" t="str">
        <f t="shared" ref="Y453:Y516" si="164">",""IsWatermarked"":" &amp; IF(ISNUMBER(FIND("mk",$G470)) =1,"true","false") &amp; " "</f>
        <v xml:space="preserve">,"IsWatermarked":false </v>
      </c>
      <c r="Z453" s="16" t="str">
        <f t="shared" ref="Z453:Z516" si="165">",""CatalogImageCode"":""" &amp; "" &amp; """ "</f>
        <v xml:space="preserve">,"CatalogImageCode":"" </v>
      </c>
      <c r="AA453" s="16" t="str">
        <f t="shared" ref="AA453:AA516" si="166">",""Color"":""" &amp; IF(ISBLANK($C453)=1,"",$C453) &amp; """ "</f>
        <v xml:space="preserve">,"Color":"" </v>
      </c>
      <c r="AB453" s="16" t="str">
        <f t="shared" ref="AB453:AB516" si="167">",""Denomination"":""" &amp; IF(ISNUMBER($B453),TEXT($B453,"0"),$B453) &amp; """ "</f>
        <v xml:space="preserve">,"Denomination":"22" </v>
      </c>
      <c r="AD453" s="16" t="str">
        <f t="shared" ref="AD453:AD516" si="168" xml:space="preserve"> IF($D453 + $E453 &gt; 0,",""ItemInstances"":[","")</f>
        <v/>
      </c>
      <c r="AE453" s="16" t="str">
        <f t="shared" ref="AE453:AE516" si="169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453" s="16" t="str">
        <f t="shared" ref="AF453:AF516" si="170">",""ItemDetails"":""" &amp; IF(ISBLANK($G453)=1,"",$G453) &amp; """ "</f>
        <v xml:space="preserve">,"ItemDetails":"pane 20" </v>
      </c>
      <c r="AG453" s="16" t="str">
        <f t="shared" ref="AG453:AG516" si="171">",""IsFavorite"":" &amp; "false" &amp; " "</f>
        <v xml:space="preserve">,"IsFavorite":false </v>
      </c>
      <c r="AH453" s="16" t="str">
        <f t="shared" ref="AH453:AH516" si="172">",""EstimatedValue"":" &amp; "0" &amp; " "</f>
        <v xml:space="preserve">,"EstimatedValue":0 </v>
      </c>
      <c r="AI453" s="16" t="str">
        <f t="shared" ref="AI453:AI516" si="173">",""IsMintCondition"":" &amp; IF($D453&gt;0,"true","false") &amp; " "</f>
        <v xml:space="preserve">,"IsMintCondition":false </v>
      </c>
      <c r="AJ453" s="16" t="str">
        <f t="shared" ref="AJ453:AJ516" si="174">",""Condition"":" &amp; """UNDEFINED""" &amp; " "</f>
        <v xml:space="preserve">,"Condition":"UNDEFINED" </v>
      </c>
      <c r="AK453" s="16" t="str">
        <f xml:space="preserve"> IF($D453+$E453&gt;0,  CONCATENATE($AD453,$AE453,$AF453,$AG453,$AH453,$AI453,$AJ453) &amp; "} ]}","}")</f>
        <v>}</v>
      </c>
      <c r="AL453" s="16" t="str">
        <f t="shared" ref="AL453:AL516" si="175">CONCATENATE( $N453, $O453, $P453,$Q453,$R453,$S453,$T453,$U453,$V453,$W453,$X453, $Y453,$Z453,$AA453, $AB453) &amp; $AK453</f>
        <v>,{"CollectableType":"HomeCollector.Models.StampBase, HomeCollector, Version=1.0.0.0, Culture=neutral, PublicKeyToken=null","DisplayName":"Flag-Fireworks" ,"Description":"pane 20" ,"Country":"USA" ,"IsPostageStamp":true ,"ScottNumber":"2276a" ,"AlternateId":"" ,"IssueYearStart":1987,"IssueYearEnd":0,"FirstDayOfIssue":" " ,"Perforation":"" ,"IsWatermarked":false ,"CatalogImageCode":"" ,"Color":"" ,"Denomination":"22" }</v>
      </c>
    </row>
    <row r="454" spans="1:38" x14ac:dyDescent="0.25">
      <c r="A454" s="34" t="s">
        <v>610</v>
      </c>
      <c r="B454" s="29" t="s">
        <v>976</v>
      </c>
      <c r="C454" s="19"/>
      <c r="D454" s="31"/>
      <c r="E454" s="32">
        <v>3</v>
      </c>
      <c r="F454" s="43"/>
      <c r="G454" s="30"/>
      <c r="H454" s="19" t="s">
        <v>1190</v>
      </c>
      <c r="I454" s="29">
        <v>1914</v>
      </c>
      <c r="J454" s="29">
        <v>1987</v>
      </c>
      <c r="K454" s="33"/>
      <c r="L454" s="34">
        <v>0.45</v>
      </c>
      <c r="M454" s="29">
        <v>0.15</v>
      </c>
      <c r="N454" s="28" t="str">
        <f t="shared" ref="N454:N517" si="176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454" s="16" t="str">
        <f t="shared" si="155"/>
        <v xml:space="preserve">,"DisplayName":"E Stamp" </v>
      </c>
      <c r="P454" s="16" t="str">
        <f t="shared" si="156"/>
        <v xml:space="preserve">,"Description":"" </v>
      </c>
      <c r="Q454" s="16" t="str">
        <f t="shared" si="157"/>
        <v xml:space="preserve">,"Country":"USA" </v>
      </c>
      <c r="R454" s="16" t="str">
        <f t="shared" si="158"/>
        <v xml:space="preserve">,"IsPostageStamp":true </v>
      </c>
      <c r="S454" s="16" t="str">
        <f t="shared" si="159"/>
        <v xml:space="preserve">,"ScottNumber":"2277" </v>
      </c>
      <c r="T454" s="16" t="str">
        <f t="shared" si="160"/>
        <v xml:space="preserve">,"AlternateId":"" </v>
      </c>
      <c r="U454" s="16" t="str">
        <f t="shared" si="161"/>
        <v>,"IssueYearStart":1987</v>
      </c>
      <c r="V454" s="16" t="str">
        <f t="shared" si="162"/>
        <v>,"IssueYearEnd":0</v>
      </c>
      <c r="W454" s="16" t="str">
        <f t="shared" si="163"/>
        <v xml:space="preserve">,"FirstDayOfIssue":" " </v>
      </c>
      <c r="X454" s="16" t="str">
        <f t="shared" si="154"/>
        <v xml:space="preserve">,"Perforation":"" </v>
      </c>
      <c r="Y454" s="16" t="str">
        <f t="shared" si="164"/>
        <v xml:space="preserve">,"IsWatermarked":false </v>
      </c>
      <c r="Z454" s="16" t="str">
        <f t="shared" si="165"/>
        <v xml:space="preserve">,"CatalogImageCode":"" </v>
      </c>
      <c r="AA454" s="16" t="str">
        <f t="shared" si="166"/>
        <v xml:space="preserve">,"Color":"" </v>
      </c>
      <c r="AB454" s="16" t="str">
        <f t="shared" si="167"/>
        <v xml:space="preserve">,"Denomination":"(25)" </v>
      </c>
      <c r="AD454" s="16" t="str">
        <f t="shared" si="168"/>
        <v>,"ItemInstances":[</v>
      </c>
      <c r="AE454" s="16" t="str">
        <f t="shared" si="169"/>
        <v>{"CollectableType":"HomeCollector.Models.StampBase, HomeCollector, Version=1.0.0.0, Culture=neutral, PublicKeyToken=null"</v>
      </c>
      <c r="AF454" s="16" t="str">
        <f t="shared" si="170"/>
        <v xml:space="preserve">,"ItemDetails":"" </v>
      </c>
      <c r="AG454" s="16" t="str">
        <f t="shared" si="171"/>
        <v xml:space="preserve">,"IsFavorite":false </v>
      </c>
      <c r="AH454" s="16" t="str">
        <f t="shared" si="172"/>
        <v xml:space="preserve">,"EstimatedValue":0 </v>
      </c>
      <c r="AI454" s="16" t="str">
        <f t="shared" si="173"/>
        <v xml:space="preserve">,"IsMintCondition":false </v>
      </c>
      <c r="AJ454" s="16" t="str">
        <f t="shared" si="174"/>
        <v xml:space="preserve">,"Condition":"UNDEFINED" </v>
      </c>
      <c r="AK454" s="16" t="str">
        <f xml:space="preserve"> IF($D454+$E454&gt;0,  CONCATENATE($AD454,$AE454,$AF454,$AG454,$AH454,$AI454,$AJ454)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4" s="16" t="str">
        <f t="shared" si="175"/>
        <v>,{"CollectableType":"HomeCollector.Models.StampBase, HomeCollector, Version=1.0.0.0, Culture=neutral, PublicKeyToken=null","DisplayName":"E Stamp" ,"Description":"" ,"Country":"USA" ,"IsPostageStamp":true ,"ScottNumber":"2277" ,"AlternateId":"" ,"IssueYearStart":1987,"IssueYearEnd":0,"FirstDayOfIssue":" " ,"Perforation":"" ,"IsWatermarked":false ,"CatalogImageCode":"" ,"Color":"" ,"Denomination":"(25)"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5" spans="1:38" x14ac:dyDescent="0.25">
      <c r="A455" s="34" t="s">
        <v>611</v>
      </c>
      <c r="B455" s="29" t="s">
        <v>159</v>
      </c>
      <c r="C455" s="19"/>
      <c r="D455" s="31">
        <v>4</v>
      </c>
      <c r="E455" s="32">
        <v>2</v>
      </c>
      <c r="F455" s="43"/>
      <c r="G455" s="30"/>
      <c r="H455" s="19" t="s">
        <v>1191</v>
      </c>
      <c r="I455" s="29">
        <v>1914</v>
      </c>
      <c r="J455" s="29">
        <v>1988</v>
      </c>
      <c r="K455" s="33"/>
      <c r="L455" s="34">
        <v>0.4</v>
      </c>
      <c r="M455" s="29">
        <v>0.15</v>
      </c>
      <c r="N455" s="28" t="str">
        <f t="shared" si="176"/>
        <v>,{"CollectableType":"HomeCollector.Models.StampBase, HomeCollector, Version=1.0.0.0, Culture=neutral, PublicKeyToken=null"</v>
      </c>
      <c r="O455" s="16" t="str">
        <f t="shared" si="155"/>
        <v xml:space="preserve">,"DisplayName":"Flag-Clouds" </v>
      </c>
      <c r="P455" s="16" t="str">
        <f t="shared" si="156"/>
        <v xml:space="preserve">,"Description":"" </v>
      </c>
      <c r="Q455" s="16" t="str">
        <f t="shared" si="157"/>
        <v xml:space="preserve">,"Country":"USA" </v>
      </c>
      <c r="R455" s="16" t="str">
        <f t="shared" si="158"/>
        <v xml:space="preserve">,"IsPostageStamp":true </v>
      </c>
      <c r="S455" s="16" t="str">
        <f t="shared" si="159"/>
        <v xml:space="preserve">,"ScottNumber":"2278" </v>
      </c>
      <c r="T455" s="16" t="str">
        <f t="shared" si="160"/>
        <v xml:space="preserve">,"AlternateId":"" </v>
      </c>
      <c r="U455" s="16" t="str">
        <f t="shared" si="161"/>
        <v>,"IssueYearStart":1988</v>
      </c>
      <c r="V455" s="16" t="str">
        <f t="shared" si="162"/>
        <v>,"IssueYearEnd":0</v>
      </c>
      <c r="W455" s="16" t="str">
        <f t="shared" si="163"/>
        <v xml:space="preserve">,"FirstDayOfIssue":" " </v>
      </c>
      <c r="X455" s="16" t="str">
        <f t="shared" si="154"/>
        <v xml:space="preserve">,"Perforation":"" </v>
      </c>
      <c r="Y455" s="16" t="str">
        <f t="shared" si="164"/>
        <v xml:space="preserve">,"IsWatermarked":false </v>
      </c>
      <c r="Z455" s="16" t="str">
        <f t="shared" si="165"/>
        <v xml:space="preserve">,"CatalogImageCode":"" </v>
      </c>
      <c r="AA455" s="16" t="str">
        <f t="shared" si="166"/>
        <v xml:space="preserve">,"Color":"" </v>
      </c>
      <c r="AB455" s="16" t="str">
        <f t="shared" si="167"/>
        <v xml:space="preserve">,"Denomination":"25" </v>
      </c>
      <c r="AD455" s="16" t="str">
        <f t="shared" si="168"/>
        <v>,"ItemInstances":[</v>
      </c>
      <c r="AE455" s="16" t="str">
        <f t="shared" si="169"/>
        <v>{"CollectableType":"HomeCollector.Models.StampBase, HomeCollector, Version=1.0.0.0, Culture=neutral, PublicKeyToken=null"</v>
      </c>
      <c r="AF455" s="16" t="str">
        <f t="shared" si="170"/>
        <v xml:space="preserve">,"ItemDetails":"" </v>
      </c>
      <c r="AG455" s="16" t="str">
        <f t="shared" si="171"/>
        <v xml:space="preserve">,"IsFavorite":false </v>
      </c>
      <c r="AH455" s="16" t="str">
        <f t="shared" si="172"/>
        <v xml:space="preserve">,"EstimatedValue":0 </v>
      </c>
      <c r="AI455" s="16" t="str">
        <f t="shared" si="173"/>
        <v xml:space="preserve">,"IsMintCondition":true </v>
      </c>
      <c r="AJ455" s="16" t="str">
        <f t="shared" si="174"/>
        <v xml:space="preserve">,"Condition":"UNDEFINED" </v>
      </c>
      <c r="AK455" s="16" t="str">
        <f xml:space="preserve"> IF($D455+$E455&gt;0,  CONCATENATE($AD455,$AE455,$AF455,$AG455,$AH455,$AI455,$AJ455)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455" s="16" t="str">
        <f t="shared" si="175"/>
        <v>,{"CollectableType":"HomeCollector.Models.StampBase, HomeCollector, Version=1.0.0.0, Culture=neutral, PublicKeyToken=null","DisplayName":"Flag-Clouds" ,"Description":"" ,"Country":"USA" ,"IsPostageStamp":true ,"ScottNumber":"2278"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456" spans="1:38" x14ac:dyDescent="0.25">
      <c r="A456" s="34" t="s">
        <v>612</v>
      </c>
      <c r="B456" s="29" t="s">
        <v>976</v>
      </c>
      <c r="C456" s="19"/>
      <c r="D456" s="31"/>
      <c r="E456" s="32">
        <v>2</v>
      </c>
      <c r="F456" s="43" t="s">
        <v>41</v>
      </c>
      <c r="G456" s="30"/>
      <c r="H456" s="19" t="s">
        <v>1190</v>
      </c>
      <c r="I456" s="29">
        <v>1915</v>
      </c>
      <c r="J456" s="29">
        <v>1988</v>
      </c>
      <c r="K456" s="33"/>
      <c r="L456" s="34">
        <v>0.45</v>
      </c>
      <c r="M456" s="29">
        <v>0.15</v>
      </c>
      <c r="N456" s="28" t="str">
        <f t="shared" si="176"/>
        <v>,{"CollectableType":"HomeCollector.Models.StampBase, HomeCollector, Version=1.0.0.0, Culture=neutral, PublicKeyToken=null"</v>
      </c>
      <c r="O456" s="16" t="str">
        <f t="shared" si="155"/>
        <v xml:space="preserve">,"DisplayName":"E Stamp" </v>
      </c>
      <c r="P456" s="16" t="str">
        <f t="shared" si="156"/>
        <v xml:space="preserve">,"Description":"" </v>
      </c>
      <c r="Q456" s="16" t="str">
        <f t="shared" si="157"/>
        <v xml:space="preserve">,"Country":"USA" </v>
      </c>
      <c r="R456" s="16" t="str">
        <f t="shared" si="158"/>
        <v xml:space="preserve">,"IsPostageStamp":true </v>
      </c>
      <c r="S456" s="16" t="str">
        <f t="shared" si="159"/>
        <v xml:space="preserve">,"ScottNumber":"2279" </v>
      </c>
      <c r="T456" s="16" t="str">
        <f t="shared" si="160"/>
        <v xml:space="preserve">,"AlternateId":"" </v>
      </c>
      <c r="U456" s="16" t="str">
        <f t="shared" si="161"/>
        <v>,"IssueYearStart":1988</v>
      </c>
      <c r="V456" s="16" t="str">
        <f t="shared" si="162"/>
        <v>,"IssueYearEnd":0</v>
      </c>
      <c r="W456" s="16" t="str">
        <f t="shared" si="163"/>
        <v xml:space="preserve">,"FirstDayOfIssue":" " </v>
      </c>
      <c r="X456" s="16" t="str">
        <f t="shared" si="154"/>
        <v xml:space="preserve">,"Perforation":"v10" </v>
      </c>
      <c r="Y456" s="16" t="str">
        <f t="shared" si="164"/>
        <v xml:space="preserve">,"IsWatermarked":false </v>
      </c>
      <c r="Z456" s="16" t="str">
        <f t="shared" si="165"/>
        <v xml:space="preserve">,"CatalogImageCode":"" </v>
      </c>
      <c r="AA456" s="16" t="str">
        <f t="shared" si="166"/>
        <v xml:space="preserve">,"Color":"" </v>
      </c>
      <c r="AB456" s="16" t="str">
        <f t="shared" si="167"/>
        <v xml:space="preserve">,"Denomination":"(25)" </v>
      </c>
      <c r="AD456" s="16" t="str">
        <f t="shared" si="168"/>
        <v>,"ItemInstances":[</v>
      </c>
      <c r="AE456" s="16" t="str">
        <f t="shared" si="169"/>
        <v>{"CollectableType":"HomeCollector.Models.StampBase, HomeCollector, Version=1.0.0.0, Culture=neutral, PublicKeyToken=null"</v>
      </c>
      <c r="AF456" s="16" t="str">
        <f t="shared" si="170"/>
        <v xml:space="preserve">,"ItemDetails":"" </v>
      </c>
      <c r="AG456" s="16" t="str">
        <f t="shared" si="171"/>
        <v xml:space="preserve">,"IsFavorite":false </v>
      </c>
      <c r="AH456" s="16" t="str">
        <f t="shared" si="172"/>
        <v xml:space="preserve">,"EstimatedValue":0 </v>
      </c>
      <c r="AI456" s="16" t="str">
        <f t="shared" si="173"/>
        <v xml:space="preserve">,"IsMintCondition":false </v>
      </c>
      <c r="AJ456" s="16" t="str">
        <f t="shared" si="174"/>
        <v xml:space="preserve">,"Condition":"UNDEFINED" </v>
      </c>
      <c r="AK456" s="16" t="str">
        <f xml:space="preserve"> IF($D456+$E456&gt;0,  CONCATENATE($AD456,$AE456,$AF456,$AG456,$AH456,$AI456,$AJ456)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6" s="16" t="str">
        <f t="shared" si="175"/>
        <v>,{"CollectableType":"HomeCollector.Models.StampBase, HomeCollector, Version=1.0.0.0, Culture=neutral, PublicKeyToken=null","DisplayName":"E Stamp" ,"Description":"" ,"Country":"USA" ,"IsPostageStamp":true ,"ScottNumber":"2279" ,"AlternateId":"" ,"IssueYearStart":1988,"IssueYearEnd":0,"FirstDayOfIssue":" " ,"Perforation":"v10" ,"IsWatermarked":false ,"CatalogImageCode":"" ,"Color":"" ,"Denomination":"(25)"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7" spans="1:38" x14ac:dyDescent="0.25">
      <c r="A457" s="34" t="s">
        <v>613</v>
      </c>
      <c r="B457" s="29" t="s">
        <v>159</v>
      </c>
      <c r="C457" s="19"/>
      <c r="D457" s="31"/>
      <c r="E457" s="32">
        <v>2</v>
      </c>
      <c r="F457" s="43" t="s">
        <v>41</v>
      </c>
      <c r="G457" s="30"/>
      <c r="H457" s="19" t="s">
        <v>1192</v>
      </c>
      <c r="I457" s="29">
        <v>1914</v>
      </c>
      <c r="J457" s="29">
        <v>1988</v>
      </c>
      <c r="K457" s="33"/>
      <c r="L457" s="34">
        <v>0.45</v>
      </c>
      <c r="M457" s="29">
        <v>0.15</v>
      </c>
      <c r="N457" s="28" t="str">
        <f t="shared" si="176"/>
        <v>,{"CollectableType":"HomeCollector.Models.StampBase, HomeCollector, Version=1.0.0.0, Culture=neutral, PublicKeyToken=null"</v>
      </c>
      <c r="O457" s="16" t="str">
        <f t="shared" si="155"/>
        <v xml:space="preserve">,"DisplayName":"Flag-Yosemite" </v>
      </c>
      <c r="P457" s="16" t="str">
        <f t="shared" si="156"/>
        <v xml:space="preserve">,"Description":"" </v>
      </c>
      <c r="Q457" s="16" t="str">
        <f t="shared" si="157"/>
        <v xml:space="preserve">,"Country":"USA" </v>
      </c>
      <c r="R457" s="16" t="str">
        <f t="shared" si="158"/>
        <v xml:space="preserve">,"IsPostageStamp":true </v>
      </c>
      <c r="S457" s="16" t="str">
        <f t="shared" si="159"/>
        <v xml:space="preserve">,"ScottNumber":"2280" </v>
      </c>
      <c r="T457" s="16" t="str">
        <f t="shared" si="160"/>
        <v xml:space="preserve">,"AlternateId":"" </v>
      </c>
      <c r="U457" s="16" t="str">
        <f t="shared" si="161"/>
        <v>,"IssueYearStart":1988</v>
      </c>
      <c r="V457" s="16" t="str">
        <f t="shared" si="162"/>
        <v>,"IssueYearEnd":0</v>
      </c>
      <c r="W457" s="16" t="str">
        <f t="shared" si="163"/>
        <v xml:space="preserve">,"FirstDayOfIssue":" " </v>
      </c>
      <c r="X457" s="16" t="str">
        <f t="shared" si="154"/>
        <v xml:space="preserve">,"Perforation":"v10" </v>
      </c>
      <c r="Y457" s="16" t="str">
        <f t="shared" si="164"/>
        <v xml:space="preserve">,"IsWatermarked":false </v>
      </c>
      <c r="Z457" s="16" t="str">
        <f t="shared" si="165"/>
        <v xml:space="preserve">,"CatalogImageCode":"" </v>
      </c>
      <c r="AA457" s="16" t="str">
        <f t="shared" si="166"/>
        <v xml:space="preserve">,"Color":"" </v>
      </c>
      <c r="AB457" s="16" t="str">
        <f t="shared" si="167"/>
        <v xml:space="preserve">,"Denomination":"25" </v>
      </c>
      <c r="AD457" s="16" t="str">
        <f t="shared" si="168"/>
        <v>,"ItemInstances":[</v>
      </c>
      <c r="AE457" s="16" t="str">
        <f t="shared" si="169"/>
        <v>{"CollectableType":"HomeCollector.Models.StampBase, HomeCollector, Version=1.0.0.0, Culture=neutral, PublicKeyToken=null"</v>
      </c>
      <c r="AF457" s="16" t="str">
        <f t="shared" si="170"/>
        <v xml:space="preserve">,"ItemDetails":"" </v>
      </c>
      <c r="AG457" s="16" t="str">
        <f t="shared" si="171"/>
        <v xml:space="preserve">,"IsFavorite":false </v>
      </c>
      <c r="AH457" s="16" t="str">
        <f t="shared" si="172"/>
        <v xml:space="preserve">,"EstimatedValue":0 </v>
      </c>
      <c r="AI457" s="16" t="str">
        <f t="shared" si="173"/>
        <v xml:space="preserve">,"IsMintCondition":false </v>
      </c>
      <c r="AJ457" s="16" t="str">
        <f t="shared" si="174"/>
        <v xml:space="preserve">,"Condition":"UNDEFINED" </v>
      </c>
      <c r="AK457" s="16" t="str">
        <f xml:space="preserve"> IF($D457+$E457&gt;0,  CONCATENATE($AD457,$AE457,$AF457,$AG457,$AH457,$AI457,$AJ457)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7" s="16" t="str">
        <f t="shared" si="175"/>
        <v>,{"CollectableType":"HomeCollector.Models.StampBase, HomeCollector, Version=1.0.0.0, Culture=neutral, PublicKeyToken=null","DisplayName":"Flag-Yosemite" ,"Description":"" ,"Country":"USA" ,"IsPostageStamp":true ,"ScottNumber":"2280" ,"AlternateId":"" ,"IssueYearStart":1988,"IssueYearEnd":0,"FirstDayOfIssue":"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8" spans="1:38" x14ac:dyDescent="0.25">
      <c r="A458" s="34" t="s">
        <v>614</v>
      </c>
      <c r="B458" s="29" t="s">
        <v>159</v>
      </c>
      <c r="C458" s="19"/>
      <c r="D458" s="31"/>
      <c r="E458" s="32">
        <v>2</v>
      </c>
      <c r="F458" s="43" t="s">
        <v>41</v>
      </c>
      <c r="G458" s="30"/>
      <c r="H458" s="19" t="s">
        <v>1193</v>
      </c>
      <c r="I458" s="29">
        <v>1914</v>
      </c>
      <c r="J458" s="29">
        <v>1988</v>
      </c>
      <c r="K458" s="33"/>
      <c r="L458" s="34">
        <v>0.45</v>
      </c>
      <c r="M458" s="29">
        <v>0.15</v>
      </c>
      <c r="N458" s="28" t="str">
        <f t="shared" si="176"/>
        <v>,{"CollectableType":"HomeCollector.Models.StampBase, HomeCollector, Version=1.0.0.0, Culture=neutral, PublicKeyToken=null"</v>
      </c>
      <c r="O458" s="16" t="str">
        <f t="shared" si="155"/>
        <v xml:space="preserve">,"DisplayName":"Honeybee" </v>
      </c>
      <c r="P458" s="16" t="str">
        <f t="shared" si="156"/>
        <v xml:space="preserve">,"Description":"" </v>
      </c>
      <c r="Q458" s="16" t="str">
        <f t="shared" si="157"/>
        <v xml:space="preserve">,"Country":"USA" </v>
      </c>
      <c r="R458" s="16" t="str">
        <f t="shared" si="158"/>
        <v xml:space="preserve">,"IsPostageStamp":true </v>
      </c>
      <c r="S458" s="16" t="str">
        <f t="shared" si="159"/>
        <v xml:space="preserve">,"ScottNumber":"2281" </v>
      </c>
      <c r="T458" s="16" t="str">
        <f t="shared" si="160"/>
        <v xml:space="preserve">,"AlternateId":"" </v>
      </c>
      <c r="U458" s="16" t="str">
        <f t="shared" si="161"/>
        <v>,"IssueYearStart":1988</v>
      </c>
      <c r="V458" s="16" t="str">
        <f t="shared" si="162"/>
        <v>,"IssueYearEnd":0</v>
      </c>
      <c r="W458" s="16" t="str">
        <f t="shared" si="163"/>
        <v xml:space="preserve">,"FirstDayOfIssue":" " </v>
      </c>
      <c r="X458" s="16" t="str">
        <f t="shared" si="154"/>
        <v xml:space="preserve">,"Perforation":"v10" </v>
      </c>
      <c r="Y458" s="16" t="str">
        <f t="shared" si="164"/>
        <v xml:space="preserve">,"IsWatermarked":false </v>
      </c>
      <c r="Z458" s="16" t="str">
        <f t="shared" si="165"/>
        <v xml:space="preserve">,"CatalogImageCode":"" </v>
      </c>
      <c r="AA458" s="16" t="str">
        <f t="shared" si="166"/>
        <v xml:space="preserve">,"Color":"" </v>
      </c>
      <c r="AB458" s="16" t="str">
        <f t="shared" si="167"/>
        <v xml:space="preserve">,"Denomination":"25" </v>
      </c>
      <c r="AD458" s="16" t="str">
        <f t="shared" si="168"/>
        <v>,"ItemInstances":[</v>
      </c>
      <c r="AE458" s="16" t="str">
        <f t="shared" si="169"/>
        <v>{"CollectableType":"HomeCollector.Models.StampBase, HomeCollector, Version=1.0.0.0, Culture=neutral, PublicKeyToken=null"</v>
      </c>
      <c r="AF458" s="16" t="str">
        <f t="shared" si="170"/>
        <v xml:space="preserve">,"ItemDetails":"" </v>
      </c>
      <c r="AG458" s="16" t="str">
        <f t="shared" si="171"/>
        <v xml:space="preserve">,"IsFavorite":false </v>
      </c>
      <c r="AH458" s="16" t="str">
        <f t="shared" si="172"/>
        <v xml:space="preserve">,"EstimatedValue":0 </v>
      </c>
      <c r="AI458" s="16" t="str">
        <f t="shared" si="173"/>
        <v xml:space="preserve">,"IsMintCondition":false </v>
      </c>
      <c r="AJ458" s="16" t="str">
        <f t="shared" si="174"/>
        <v xml:space="preserve">,"Condition":"UNDEFINED" </v>
      </c>
      <c r="AK458" s="16" t="str">
        <f xml:space="preserve"> IF($D458+$E458&gt;0,  CONCATENATE($AD458,$AE458,$AF458,$AG458,$AH458,$AI458,$AJ458)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58" s="16" t="str">
        <f t="shared" si="175"/>
        <v>,{"CollectableType":"HomeCollector.Models.StampBase, HomeCollector, Version=1.0.0.0, Culture=neutral, PublicKeyToken=null","DisplayName":"Honeybee" ,"Description":"" ,"Country":"USA" ,"IsPostageStamp":true ,"ScottNumber":"2281" ,"AlternateId":"" ,"IssueYearStart":1988,"IssueYearEnd":0,"FirstDayOfIssue":"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59" spans="1:38" x14ac:dyDescent="0.25">
      <c r="A459" s="34" t="s">
        <v>615</v>
      </c>
      <c r="B459" s="29" t="s">
        <v>976</v>
      </c>
      <c r="C459" s="19"/>
      <c r="D459" s="31">
        <v>4</v>
      </c>
      <c r="E459" s="32">
        <v>3</v>
      </c>
      <c r="F459" s="43"/>
      <c r="G459" s="30" t="s">
        <v>1137</v>
      </c>
      <c r="H459" s="19" t="s">
        <v>1190</v>
      </c>
      <c r="I459" s="29">
        <v>1914</v>
      </c>
      <c r="J459" s="29">
        <v>1988</v>
      </c>
      <c r="K459" s="33"/>
      <c r="L459" s="34">
        <v>0.45</v>
      </c>
      <c r="M459" s="29">
        <v>0.15</v>
      </c>
      <c r="N459" s="28" t="str">
        <f t="shared" si="176"/>
        <v>,{"CollectableType":"HomeCollector.Models.StampBase, HomeCollector, Version=1.0.0.0, Culture=neutral, PublicKeyToken=null"</v>
      </c>
      <c r="O459" s="16" t="str">
        <f t="shared" si="155"/>
        <v xml:space="preserve">,"DisplayName":"E Stamp" </v>
      </c>
      <c r="P459" s="16" t="str">
        <f t="shared" si="156"/>
        <v xml:space="preserve">,"Description":"bklt single" </v>
      </c>
      <c r="Q459" s="16" t="str">
        <f t="shared" si="157"/>
        <v xml:space="preserve">,"Country":"USA" </v>
      </c>
      <c r="R459" s="16" t="str">
        <f t="shared" si="158"/>
        <v xml:space="preserve">,"IsPostageStamp":true </v>
      </c>
      <c r="S459" s="16" t="str">
        <f t="shared" si="159"/>
        <v xml:space="preserve">,"ScottNumber":"2282" </v>
      </c>
      <c r="T459" s="16" t="str">
        <f t="shared" si="160"/>
        <v xml:space="preserve">,"AlternateId":"" </v>
      </c>
      <c r="U459" s="16" t="str">
        <f t="shared" si="161"/>
        <v>,"IssueYearStart":1988</v>
      </c>
      <c r="V459" s="16" t="str">
        <f t="shared" si="162"/>
        <v>,"IssueYearEnd":0</v>
      </c>
      <c r="W459" s="16" t="str">
        <f t="shared" si="163"/>
        <v xml:space="preserve">,"FirstDayOfIssue":" " </v>
      </c>
      <c r="X459" s="16" t="str">
        <f t="shared" si="154"/>
        <v xml:space="preserve">,"Perforation":"" </v>
      </c>
      <c r="Y459" s="16" t="str">
        <f t="shared" si="164"/>
        <v xml:space="preserve">,"IsWatermarked":false </v>
      </c>
      <c r="Z459" s="16" t="str">
        <f t="shared" si="165"/>
        <v xml:space="preserve">,"CatalogImageCode":"" </v>
      </c>
      <c r="AA459" s="16" t="str">
        <f t="shared" si="166"/>
        <v xml:space="preserve">,"Color":"" </v>
      </c>
      <c r="AB459" s="16" t="str">
        <f t="shared" si="167"/>
        <v xml:space="preserve">,"Denomination":"(25)" </v>
      </c>
      <c r="AD459" s="16" t="str">
        <f t="shared" si="168"/>
        <v>,"ItemInstances":[</v>
      </c>
      <c r="AE459" s="16" t="str">
        <f t="shared" si="169"/>
        <v>{"CollectableType":"HomeCollector.Models.StampBase, HomeCollector, Version=1.0.0.0, Culture=neutral, PublicKeyToken=null"</v>
      </c>
      <c r="AF459" s="16" t="str">
        <f t="shared" si="170"/>
        <v xml:space="preserve">,"ItemDetails":"bklt single" </v>
      </c>
      <c r="AG459" s="16" t="str">
        <f t="shared" si="171"/>
        <v xml:space="preserve">,"IsFavorite":false </v>
      </c>
      <c r="AH459" s="16" t="str">
        <f t="shared" si="172"/>
        <v xml:space="preserve">,"EstimatedValue":0 </v>
      </c>
      <c r="AI459" s="16" t="str">
        <f t="shared" si="173"/>
        <v xml:space="preserve">,"IsMintCondition":true </v>
      </c>
      <c r="AJ459" s="16" t="str">
        <f t="shared" si="174"/>
        <v xml:space="preserve">,"Condition":"UNDEFINED" </v>
      </c>
      <c r="AK459" s="16" t="str">
        <f xml:space="preserve"> IF($D459+$E459&gt;0,  CONCATENATE($AD459,$AE459,$AF459,$AG459,$AH459,$AI459,$AJ459) &amp; "} ]}","}")</f>
        <v>,"ItemInstances":[{"CollectableType":"HomeCollector.Models.StampBase, HomeCollector, Version=1.0.0.0, Culture=neutral, PublicKeyToken=null","ItemDetails":"bklt single" ,"IsFavorite":false ,"EstimatedValue":0 ,"IsMintCondition":true ,"Condition":"UNDEFINED" } ]}</v>
      </c>
      <c r="AL459" s="16" t="str">
        <f t="shared" si="175"/>
        <v>,{"CollectableType":"HomeCollector.Models.StampBase, HomeCollector, Version=1.0.0.0, Culture=neutral, PublicKeyToken=null","DisplayName":"E Stamp" ,"Description":"bklt single" ,"Country":"USA" ,"IsPostageStamp":true ,"ScottNumber":"2282" ,"AlternateId":"" ,"IssueYearStart":1988,"IssueYearEnd":0,"FirstDayOfIssue":" " ,"Perforation":"" ,"IsWatermarked":false ,"CatalogImageCode":"" ,"Color":"" ,"Denomination":"(25)" ,"ItemInstances":[{"CollectableType":"HomeCollector.Models.StampBase, HomeCollector, Version=1.0.0.0, Culture=neutral, PublicKeyToken=null","ItemDetails":"bklt single" ,"IsFavorite":false ,"EstimatedValue":0 ,"IsMintCondition":true ,"Condition":"UNDEFINED" } ]}</v>
      </c>
    </row>
    <row r="460" spans="1:38" x14ac:dyDescent="0.25">
      <c r="A460" s="34" t="s">
        <v>616</v>
      </c>
      <c r="B460" s="29" t="s">
        <v>976</v>
      </c>
      <c r="C460" s="19"/>
      <c r="D460" s="31"/>
      <c r="E460" s="32"/>
      <c r="F460" s="43"/>
      <c r="G460" s="30" t="s">
        <v>1081</v>
      </c>
      <c r="H460" s="19" t="s">
        <v>1190</v>
      </c>
      <c r="I460" s="29">
        <v>1914</v>
      </c>
      <c r="J460" s="29">
        <v>1988</v>
      </c>
      <c r="K460" s="33"/>
      <c r="L460" s="34">
        <v>4.75</v>
      </c>
      <c r="M460" s="29"/>
      <c r="N460" s="28" t="str">
        <f t="shared" si="176"/>
        <v>,{"CollectableType":"HomeCollector.Models.StampBase, HomeCollector, Version=1.0.0.0, Culture=neutral, PublicKeyToken=null"</v>
      </c>
      <c r="O460" s="16" t="str">
        <f t="shared" si="155"/>
        <v xml:space="preserve">,"DisplayName":"E Stamp" </v>
      </c>
      <c r="P460" s="16" t="str">
        <f t="shared" si="156"/>
        <v xml:space="preserve">,"Description":"pane 10" </v>
      </c>
      <c r="Q460" s="16" t="str">
        <f t="shared" si="157"/>
        <v xml:space="preserve">,"Country":"USA" </v>
      </c>
      <c r="R460" s="16" t="str">
        <f t="shared" si="158"/>
        <v xml:space="preserve">,"IsPostageStamp":true </v>
      </c>
      <c r="S460" s="16" t="str">
        <f t="shared" si="159"/>
        <v xml:space="preserve">,"ScottNumber":"2282a" </v>
      </c>
      <c r="T460" s="16" t="str">
        <f t="shared" si="160"/>
        <v xml:space="preserve">,"AlternateId":"" </v>
      </c>
      <c r="U460" s="16" t="str">
        <f t="shared" si="161"/>
        <v>,"IssueYearStart":1988</v>
      </c>
      <c r="V460" s="16" t="str">
        <f t="shared" si="162"/>
        <v>,"IssueYearEnd":0</v>
      </c>
      <c r="W460" s="16" t="str">
        <f t="shared" si="163"/>
        <v xml:space="preserve">,"FirstDayOfIssue":" " </v>
      </c>
      <c r="X460" s="16" t="str">
        <f t="shared" si="154"/>
        <v xml:space="preserve">,"Perforation":"" </v>
      </c>
      <c r="Y460" s="16" t="str">
        <f t="shared" si="164"/>
        <v xml:space="preserve">,"IsWatermarked":false </v>
      </c>
      <c r="Z460" s="16" t="str">
        <f t="shared" si="165"/>
        <v xml:space="preserve">,"CatalogImageCode":"" </v>
      </c>
      <c r="AA460" s="16" t="str">
        <f t="shared" si="166"/>
        <v xml:space="preserve">,"Color":"" </v>
      </c>
      <c r="AB460" s="16" t="str">
        <f t="shared" si="167"/>
        <v xml:space="preserve">,"Denomination":"(25)" </v>
      </c>
      <c r="AD460" s="16" t="str">
        <f t="shared" si="168"/>
        <v/>
      </c>
      <c r="AE460" s="16" t="str">
        <f t="shared" si="169"/>
        <v>{"CollectableType":"HomeCollector.Models.StampBase, HomeCollector, Version=1.0.0.0, Culture=neutral, PublicKeyToken=null"</v>
      </c>
      <c r="AF460" s="16" t="str">
        <f t="shared" si="170"/>
        <v xml:space="preserve">,"ItemDetails":"pane 10" </v>
      </c>
      <c r="AG460" s="16" t="str">
        <f t="shared" si="171"/>
        <v xml:space="preserve">,"IsFavorite":false </v>
      </c>
      <c r="AH460" s="16" t="str">
        <f t="shared" si="172"/>
        <v xml:space="preserve">,"EstimatedValue":0 </v>
      </c>
      <c r="AI460" s="16" t="str">
        <f t="shared" si="173"/>
        <v xml:space="preserve">,"IsMintCondition":false </v>
      </c>
      <c r="AJ460" s="16" t="str">
        <f t="shared" si="174"/>
        <v xml:space="preserve">,"Condition":"UNDEFINED" </v>
      </c>
      <c r="AK460" s="16" t="str">
        <f xml:space="preserve"> IF($D460+$E460&gt;0,  CONCATENATE($AD460,$AE460,$AF460,$AG460,$AH460,$AI460,$AJ460) &amp; "} ]}","}")</f>
        <v>}</v>
      </c>
      <c r="AL460" s="16" t="str">
        <f t="shared" si="175"/>
        <v>,{"CollectableType":"HomeCollector.Models.StampBase, HomeCollector, Version=1.0.0.0, Culture=neutral, PublicKeyToken=null","DisplayName":"E Stamp" ,"Description":"pane 10" ,"Country":"USA" ,"IsPostageStamp":true ,"ScottNumber":"2282a" ,"AlternateId":"" ,"IssueYearStart":1988,"IssueYearEnd":0,"FirstDayOfIssue":" " ,"Perforation":"" ,"IsWatermarked":false ,"CatalogImageCode":"" ,"Color":"" ,"Denomination":"(25)" }</v>
      </c>
    </row>
    <row r="461" spans="1:38" x14ac:dyDescent="0.25">
      <c r="A461" s="34" t="s">
        <v>617</v>
      </c>
      <c r="B461" s="29" t="s">
        <v>159</v>
      </c>
      <c r="C461" s="19"/>
      <c r="D461" s="31"/>
      <c r="E461" s="32">
        <v>4</v>
      </c>
      <c r="F461" s="43"/>
      <c r="G461" s="30" t="s">
        <v>1137</v>
      </c>
      <c r="H461" s="19" t="s">
        <v>1194</v>
      </c>
      <c r="I461" s="29">
        <v>1914</v>
      </c>
      <c r="J461" s="29">
        <v>1988</v>
      </c>
      <c r="K461" s="33"/>
      <c r="L461" s="34">
        <v>0.45</v>
      </c>
      <c r="M461" s="29">
        <v>0.15</v>
      </c>
      <c r="N461" s="28" t="str">
        <f t="shared" si="176"/>
        <v>,{"CollectableType":"HomeCollector.Models.StampBase, HomeCollector, Version=1.0.0.0, Culture=neutral, PublicKeyToken=null"</v>
      </c>
      <c r="O461" s="16" t="str">
        <f t="shared" si="155"/>
        <v xml:space="preserve">,"DisplayName":"Pheasant" </v>
      </c>
      <c r="P461" s="16" t="str">
        <f t="shared" si="156"/>
        <v xml:space="preserve">,"Description":"bklt single" </v>
      </c>
      <c r="Q461" s="16" t="str">
        <f t="shared" si="157"/>
        <v xml:space="preserve">,"Country":"USA" </v>
      </c>
      <c r="R461" s="16" t="str">
        <f t="shared" si="158"/>
        <v xml:space="preserve">,"IsPostageStamp":true </v>
      </c>
      <c r="S461" s="16" t="str">
        <f t="shared" si="159"/>
        <v xml:space="preserve">,"ScottNumber":"2283" </v>
      </c>
      <c r="T461" s="16" t="str">
        <f t="shared" si="160"/>
        <v xml:space="preserve">,"AlternateId":"" </v>
      </c>
      <c r="U461" s="16" t="str">
        <f t="shared" si="161"/>
        <v>,"IssueYearStart":1988</v>
      </c>
      <c r="V461" s="16" t="str">
        <f t="shared" si="162"/>
        <v>,"IssueYearEnd":0</v>
      </c>
      <c r="W461" s="16" t="str">
        <f t="shared" si="163"/>
        <v xml:space="preserve">,"FirstDayOfIssue":" " </v>
      </c>
      <c r="X461" s="16" t="str">
        <f t="shared" si="154"/>
        <v xml:space="preserve">,"Perforation":"" </v>
      </c>
      <c r="Y461" s="16" t="str">
        <f t="shared" si="164"/>
        <v xml:space="preserve">,"IsWatermarked":false </v>
      </c>
      <c r="Z461" s="16" t="str">
        <f t="shared" si="165"/>
        <v xml:space="preserve">,"CatalogImageCode":"" </v>
      </c>
      <c r="AA461" s="16" t="str">
        <f t="shared" si="166"/>
        <v xml:space="preserve">,"Color":"" </v>
      </c>
      <c r="AB461" s="16" t="str">
        <f t="shared" si="167"/>
        <v xml:space="preserve">,"Denomination":"25" </v>
      </c>
      <c r="AD461" s="16" t="str">
        <f t="shared" si="168"/>
        <v>,"ItemInstances":[</v>
      </c>
      <c r="AE461" s="16" t="str">
        <f t="shared" si="169"/>
        <v>{"CollectableType":"HomeCollector.Models.StampBase, HomeCollector, Version=1.0.0.0, Culture=neutral, PublicKeyToken=null"</v>
      </c>
      <c r="AF461" s="16" t="str">
        <f t="shared" si="170"/>
        <v xml:space="preserve">,"ItemDetails":"bklt single" </v>
      </c>
      <c r="AG461" s="16" t="str">
        <f t="shared" si="171"/>
        <v xml:space="preserve">,"IsFavorite":false </v>
      </c>
      <c r="AH461" s="16" t="str">
        <f t="shared" si="172"/>
        <v xml:space="preserve">,"EstimatedValue":0 </v>
      </c>
      <c r="AI461" s="16" t="str">
        <f t="shared" si="173"/>
        <v xml:space="preserve">,"IsMintCondition":false </v>
      </c>
      <c r="AJ461" s="16" t="str">
        <f t="shared" si="174"/>
        <v xml:space="preserve">,"Condition":"UNDEFINED" </v>
      </c>
      <c r="AK461" s="16" t="str">
        <f xml:space="preserve"> IF($D461+$E461&gt;0,  CONCATENATE($AD461,$AE461,$AF461,$AG461,$AH461,$AI461,$AJ461)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461" s="16" t="str">
        <f t="shared" si="175"/>
        <v>,{"CollectableType":"HomeCollector.Models.StampBase, HomeCollector, Version=1.0.0.0, Culture=neutral, PublicKeyToken=null","DisplayName":"Pheasant" ,"Description":"bklt single" ,"Country":"USA" ,"IsPostageStamp":true ,"ScottNumber":"2283"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462" spans="1:38" x14ac:dyDescent="0.25">
      <c r="A462" s="34" t="s">
        <v>618</v>
      </c>
      <c r="B462" s="29" t="s">
        <v>159</v>
      </c>
      <c r="C462" s="19"/>
      <c r="D462" s="31"/>
      <c r="E462" s="32"/>
      <c r="F462" s="42"/>
      <c r="G462" s="30" t="s">
        <v>1081</v>
      </c>
      <c r="H462" s="19" t="s">
        <v>1194</v>
      </c>
      <c r="I462" s="29">
        <v>1914</v>
      </c>
      <c r="J462" s="29">
        <v>1988</v>
      </c>
      <c r="K462" s="33"/>
      <c r="L462" s="34">
        <v>4.75</v>
      </c>
      <c r="M462" s="29"/>
      <c r="N462" s="28" t="str">
        <f t="shared" si="176"/>
        <v>,{"CollectableType":"HomeCollector.Models.StampBase, HomeCollector, Version=1.0.0.0, Culture=neutral, PublicKeyToken=null"</v>
      </c>
      <c r="O462" s="16" t="str">
        <f t="shared" si="155"/>
        <v xml:space="preserve">,"DisplayName":"Pheasant" </v>
      </c>
      <c r="P462" s="16" t="str">
        <f t="shared" si="156"/>
        <v xml:space="preserve">,"Description":"pane 10" </v>
      </c>
      <c r="Q462" s="16" t="str">
        <f t="shared" si="157"/>
        <v xml:space="preserve">,"Country":"USA" </v>
      </c>
      <c r="R462" s="16" t="str">
        <f t="shared" si="158"/>
        <v xml:space="preserve">,"IsPostageStamp":true </v>
      </c>
      <c r="S462" s="16" t="str">
        <f t="shared" si="159"/>
        <v xml:space="preserve">,"ScottNumber":"2283a" </v>
      </c>
      <c r="T462" s="16" t="str">
        <f t="shared" si="160"/>
        <v xml:space="preserve">,"AlternateId":"" </v>
      </c>
      <c r="U462" s="16" t="str">
        <f t="shared" si="161"/>
        <v>,"IssueYearStart":1988</v>
      </c>
      <c r="V462" s="16" t="str">
        <f t="shared" si="162"/>
        <v>,"IssueYearEnd":0</v>
      </c>
      <c r="W462" s="16" t="str">
        <f t="shared" si="163"/>
        <v xml:space="preserve">,"FirstDayOfIssue":" " </v>
      </c>
      <c r="X462" s="16" t="str">
        <f t="shared" si="154"/>
        <v xml:space="preserve">,"Perforation":"" </v>
      </c>
      <c r="Y462" s="16" t="str">
        <f t="shared" si="164"/>
        <v xml:space="preserve">,"IsWatermarked":false </v>
      </c>
      <c r="Z462" s="16" t="str">
        <f t="shared" si="165"/>
        <v xml:space="preserve">,"CatalogImageCode":"" </v>
      </c>
      <c r="AA462" s="16" t="str">
        <f t="shared" si="166"/>
        <v xml:space="preserve">,"Color":"" </v>
      </c>
      <c r="AB462" s="16" t="str">
        <f t="shared" si="167"/>
        <v xml:space="preserve">,"Denomination":"25" </v>
      </c>
      <c r="AD462" s="16" t="str">
        <f t="shared" si="168"/>
        <v/>
      </c>
      <c r="AE462" s="16" t="str">
        <f t="shared" si="169"/>
        <v>{"CollectableType":"HomeCollector.Models.StampBase, HomeCollector, Version=1.0.0.0, Culture=neutral, PublicKeyToken=null"</v>
      </c>
      <c r="AF462" s="16" t="str">
        <f t="shared" si="170"/>
        <v xml:space="preserve">,"ItemDetails":"pane 10" </v>
      </c>
      <c r="AG462" s="16" t="str">
        <f t="shared" si="171"/>
        <v xml:space="preserve">,"IsFavorite":false </v>
      </c>
      <c r="AH462" s="16" t="str">
        <f t="shared" si="172"/>
        <v xml:space="preserve">,"EstimatedValue":0 </v>
      </c>
      <c r="AI462" s="16" t="str">
        <f t="shared" si="173"/>
        <v xml:space="preserve">,"IsMintCondition":false </v>
      </c>
      <c r="AJ462" s="16" t="str">
        <f t="shared" si="174"/>
        <v xml:space="preserve">,"Condition":"UNDEFINED" </v>
      </c>
      <c r="AK462" s="16" t="str">
        <f xml:space="preserve"> IF($D462+$E462&gt;0,  CONCATENATE($AD462,$AE462,$AF462,$AG462,$AH462,$AI462,$AJ462) &amp; "} ]}","}")</f>
        <v>}</v>
      </c>
      <c r="AL462" s="16" t="str">
        <f t="shared" si="175"/>
        <v>,{"CollectableType":"HomeCollector.Models.StampBase, HomeCollector, Version=1.0.0.0, Culture=neutral, PublicKeyToken=null","DisplayName":"Pheasant" ,"Description":"pane 10" ,"Country":"USA" ,"IsPostageStamp":true ,"ScottNumber":"2283a" ,"AlternateId":"" ,"IssueYearStart":1988,"IssueYearEnd":0,"FirstDayOfIssue":" " ,"Perforation":"" ,"IsWatermarked":false ,"CatalogImageCode":"" ,"Color":"" ,"Denomination":"25" }</v>
      </c>
    </row>
    <row r="463" spans="1:38" x14ac:dyDescent="0.25">
      <c r="A463" s="34" t="s">
        <v>619</v>
      </c>
      <c r="B463" s="29" t="s">
        <v>159</v>
      </c>
      <c r="C463" s="19"/>
      <c r="D463" s="31"/>
      <c r="E463" s="32">
        <v>3</v>
      </c>
      <c r="F463" s="42"/>
      <c r="G463" s="30" t="s">
        <v>1137</v>
      </c>
      <c r="H463" s="19" t="s">
        <v>1195</v>
      </c>
      <c r="I463" s="29">
        <v>1914</v>
      </c>
      <c r="J463" s="29">
        <v>1988</v>
      </c>
      <c r="K463" s="33"/>
      <c r="L463" s="34">
        <v>0.45</v>
      </c>
      <c r="M463" s="29">
        <v>0.15</v>
      </c>
      <c r="N463" s="28" t="str">
        <f t="shared" si="176"/>
        <v>,{"CollectableType":"HomeCollector.Models.StampBase, HomeCollector, Version=1.0.0.0, Culture=neutral, PublicKeyToken=null"</v>
      </c>
      <c r="O463" s="16" t="str">
        <f t="shared" si="155"/>
        <v xml:space="preserve">,"DisplayName":"Owl" </v>
      </c>
      <c r="P463" s="16" t="str">
        <f t="shared" si="156"/>
        <v xml:space="preserve">,"Description":"bklt single" </v>
      </c>
      <c r="Q463" s="16" t="str">
        <f t="shared" si="157"/>
        <v xml:space="preserve">,"Country":"USA" </v>
      </c>
      <c r="R463" s="16" t="str">
        <f t="shared" si="158"/>
        <v xml:space="preserve">,"IsPostageStamp":true </v>
      </c>
      <c r="S463" s="16" t="str">
        <f t="shared" si="159"/>
        <v xml:space="preserve">,"ScottNumber":"2284" </v>
      </c>
      <c r="T463" s="16" t="str">
        <f t="shared" si="160"/>
        <v xml:space="preserve">,"AlternateId":"" </v>
      </c>
      <c r="U463" s="16" t="str">
        <f t="shared" si="161"/>
        <v>,"IssueYearStart":1988</v>
      </c>
      <c r="V463" s="16" t="str">
        <f t="shared" si="162"/>
        <v>,"IssueYearEnd":0</v>
      </c>
      <c r="W463" s="16" t="str">
        <f t="shared" si="163"/>
        <v xml:space="preserve">,"FirstDayOfIssue":" " </v>
      </c>
      <c r="X463" s="16" t="str">
        <f t="shared" si="154"/>
        <v xml:space="preserve">,"Perforation":"" </v>
      </c>
      <c r="Y463" s="16" t="str">
        <f t="shared" si="164"/>
        <v xml:space="preserve">,"IsWatermarked":false </v>
      </c>
      <c r="Z463" s="16" t="str">
        <f t="shared" si="165"/>
        <v xml:space="preserve">,"CatalogImageCode":"" </v>
      </c>
      <c r="AA463" s="16" t="str">
        <f t="shared" si="166"/>
        <v xml:space="preserve">,"Color":"" </v>
      </c>
      <c r="AB463" s="16" t="str">
        <f t="shared" si="167"/>
        <v xml:space="preserve">,"Denomination":"25" </v>
      </c>
      <c r="AD463" s="16" t="str">
        <f t="shared" si="168"/>
        <v>,"ItemInstances":[</v>
      </c>
      <c r="AE463" s="16" t="str">
        <f t="shared" si="169"/>
        <v>{"CollectableType":"HomeCollector.Models.StampBase, HomeCollector, Version=1.0.0.0, Culture=neutral, PublicKeyToken=null"</v>
      </c>
      <c r="AF463" s="16" t="str">
        <f t="shared" si="170"/>
        <v xml:space="preserve">,"ItemDetails":"bklt single" </v>
      </c>
      <c r="AG463" s="16" t="str">
        <f t="shared" si="171"/>
        <v xml:space="preserve">,"IsFavorite":false </v>
      </c>
      <c r="AH463" s="16" t="str">
        <f t="shared" si="172"/>
        <v xml:space="preserve">,"EstimatedValue":0 </v>
      </c>
      <c r="AI463" s="16" t="str">
        <f t="shared" si="173"/>
        <v xml:space="preserve">,"IsMintCondition":false </v>
      </c>
      <c r="AJ463" s="16" t="str">
        <f t="shared" si="174"/>
        <v xml:space="preserve">,"Condition":"UNDEFINED" </v>
      </c>
      <c r="AK463" s="16" t="str">
        <f xml:space="preserve"> IF($D463+$E463&gt;0,  CONCATENATE($AD463,$AE463,$AF463,$AG463,$AH463,$AI463,$AJ463)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463" s="16" t="str">
        <f t="shared" si="175"/>
        <v>,{"CollectableType":"HomeCollector.Models.StampBase, HomeCollector, Version=1.0.0.0, Culture=neutral, PublicKeyToken=null","DisplayName":"Owl" ,"Description":"bklt single" ,"Country":"USA" ,"IsPostageStamp":true ,"ScottNumber":"2284"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464" spans="1:38" x14ac:dyDescent="0.25">
      <c r="A464" s="34" t="s">
        <v>620</v>
      </c>
      <c r="B464" s="29" t="s">
        <v>159</v>
      </c>
      <c r="C464" s="19"/>
      <c r="D464" s="31"/>
      <c r="E464" s="32">
        <v>3</v>
      </c>
      <c r="F464" s="42"/>
      <c r="G464" s="30" t="s">
        <v>1137</v>
      </c>
      <c r="H464" s="19" t="s">
        <v>1196</v>
      </c>
      <c r="I464" s="29">
        <v>1914</v>
      </c>
      <c r="J464" s="29">
        <v>1988</v>
      </c>
      <c r="K464" s="33"/>
      <c r="L464" s="34">
        <v>0.45</v>
      </c>
      <c r="M464" s="29">
        <v>0.15</v>
      </c>
      <c r="N464" s="28" t="str">
        <f t="shared" si="176"/>
        <v>,{"CollectableType":"HomeCollector.Models.StampBase, HomeCollector, Version=1.0.0.0, Culture=neutral, PublicKeyToken=null"</v>
      </c>
      <c r="O464" s="16" t="str">
        <f t="shared" si="155"/>
        <v xml:space="preserve">,"DisplayName":"Grosbeak" </v>
      </c>
      <c r="P464" s="16" t="str">
        <f t="shared" si="156"/>
        <v xml:space="preserve">,"Description":"bklt single" </v>
      </c>
      <c r="Q464" s="16" t="str">
        <f t="shared" si="157"/>
        <v xml:space="preserve">,"Country":"USA" </v>
      </c>
      <c r="R464" s="16" t="str">
        <f t="shared" si="158"/>
        <v xml:space="preserve">,"IsPostageStamp":true </v>
      </c>
      <c r="S464" s="16" t="str">
        <f t="shared" si="159"/>
        <v xml:space="preserve">,"ScottNumber":"2285" </v>
      </c>
      <c r="T464" s="16" t="str">
        <f t="shared" si="160"/>
        <v xml:space="preserve">,"AlternateId":"" </v>
      </c>
      <c r="U464" s="16" t="str">
        <f t="shared" si="161"/>
        <v>,"IssueYearStart":1988</v>
      </c>
      <c r="V464" s="16" t="str">
        <f t="shared" si="162"/>
        <v>,"IssueYearEnd":0</v>
      </c>
      <c r="W464" s="16" t="str">
        <f t="shared" si="163"/>
        <v xml:space="preserve">,"FirstDayOfIssue":" " </v>
      </c>
      <c r="X464" s="16" t="str">
        <f t="shared" si="154"/>
        <v xml:space="preserve">,"Perforation":"" </v>
      </c>
      <c r="Y464" s="16" t="str">
        <f t="shared" si="164"/>
        <v xml:space="preserve">,"IsWatermarked":false </v>
      </c>
      <c r="Z464" s="16" t="str">
        <f t="shared" si="165"/>
        <v xml:space="preserve">,"CatalogImageCode":"" </v>
      </c>
      <c r="AA464" s="16" t="str">
        <f t="shared" si="166"/>
        <v xml:space="preserve">,"Color":"" </v>
      </c>
      <c r="AB464" s="16" t="str">
        <f t="shared" si="167"/>
        <v xml:space="preserve">,"Denomination":"25" </v>
      </c>
      <c r="AD464" s="16" t="str">
        <f t="shared" si="168"/>
        <v>,"ItemInstances":[</v>
      </c>
      <c r="AE464" s="16" t="str">
        <f t="shared" si="169"/>
        <v>{"CollectableType":"HomeCollector.Models.StampBase, HomeCollector, Version=1.0.0.0, Culture=neutral, PublicKeyToken=null"</v>
      </c>
      <c r="AF464" s="16" t="str">
        <f t="shared" si="170"/>
        <v xml:space="preserve">,"ItemDetails":"bklt single" </v>
      </c>
      <c r="AG464" s="16" t="str">
        <f t="shared" si="171"/>
        <v xml:space="preserve">,"IsFavorite":false </v>
      </c>
      <c r="AH464" s="16" t="str">
        <f t="shared" si="172"/>
        <v xml:space="preserve">,"EstimatedValue":0 </v>
      </c>
      <c r="AI464" s="16" t="str">
        <f t="shared" si="173"/>
        <v xml:space="preserve">,"IsMintCondition":false </v>
      </c>
      <c r="AJ464" s="16" t="str">
        <f t="shared" si="174"/>
        <v xml:space="preserve">,"Condition":"UNDEFINED" </v>
      </c>
      <c r="AK464" s="16" t="str">
        <f xml:space="preserve"> IF($D464+$E464&gt;0,  CONCATENATE($AD464,$AE464,$AF464,$AG464,$AH464,$AI464,$AJ464)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464" s="16" t="str">
        <f t="shared" si="175"/>
        <v>,{"CollectableType":"HomeCollector.Models.StampBase, HomeCollector, Version=1.0.0.0, Culture=neutral, PublicKeyToken=null","DisplayName":"Grosbeak" ,"Description":"bklt single" ,"Country":"USA" ,"IsPostageStamp":true ,"ScottNumber":"2285"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465" spans="1:38" x14ac:dyDescent="0.25">
      <c r="A465" s="34" t="s">
        <v>621</v>
      </c>
      <c r="B465" s="29" t="s">
        <v>159</v>
      </c>
      <c r="C465" s="19"/>
      <c r="D465" s="31"/>
      <c r="E465" s="32">
        <v>1</v>
      </c>
      <c r="F465" s="42"/>
      <c r="G465" s="30" t="s">
        <v>1137</v>
      </c>
      <c r="H465" s="19" t="s">
        <v>1191</v>
      </c>
      <c r="I465" s="29">
        <v>1914</v>
      </c>
      <c r="J465" s="29">
        <v>1988</v>
      </c>
      <c r="K465" s="33"/>
      <c r="L465" s="34">
        <v>0.45</v>
      </c>
      <c r="M465" s="29">
        <v>0.15</v>
      </c>
      <c r="N465" s="28" t="str">
        <f t="shared" si="176"/>
        <v>,{"CollectableType":"HomeCollector.Models.StampBase, HomeCollector, Version=1.0.0.0, Culture=neutral, PublicKeyToken=null"</v>
      </c>
      <c r="O465" s="16" t="str">
        <f t="shared" si="155"/>
        <v xml:space="preserve">,"DisplayName":"Flag-Clouds" </v>
      </c>
      <c r="P465" s="16" t="str">
        <f t="shared" si="156"/>
        <v xml:space="preserve">,"Description":"bklt single" </v>
      </c>
      <c r="Q465" s="16" t="str">
        <f t="shared" si="157"/>
        <v xml:space="preserve">,"Country":"USA" </v>
      </c>
      <c r="R465" s="16" t="str">
        <f t="shared" si="158"/>
        <v xml:space="preserve">,"IsPostageStamp":true </v>
      </c>
      <c r="S465" s="16" t="str">
        <f t="shared" si="159"/>
        <v xml:space="preserve">,"ScottNumber":"2285A" </v>
      </c>
      <c r="T465" s="16" t="str">
        <f t="shared" si="160"/>
        <v xml:space="preserve">,"AlternateId":"" </v>
      </c>
      <c r="U465" s="16" t="str">
        <f t="shared" si="161"/>
        <v>,"IssueYearStart":1988</v>
      </c>
      <c r="V465" s="16" t="str">
        <f t="shared" si="162"/>
        <v>,"IssueYearEnd":0</v>
      </c>
      <c r="W465" s="16" t="str">
        <f t="shared" si="163"/>
        <v xml:space="preserve">,"FirstDayOfIssue":" " </v>
      </c>
      <c r="X465" s="16" t="str">
        <f t="shared" si="154"/>
        <v xml:space="preserve">,"Perforation":"" </v>
      </c>
      <c r="Y465" s="16" t="str">
        <f t="shared" si="164"/>
        <v xml:space="preserve">,"IsWatermarked":false </v>
      </c>
      <c r="Z465" s="16" t="str">
        <f t="shared" si="165"/>
        <v xml:space="preserve">,"CatalogImageCode":"" </v>
      </c>
      <c r="AA465" s="16" t="str">
        <f t="shared" si="166"/>
        <v xml:space="preserve">,"Color":"" </v>
      </c>
      <c r="AB465" s="16" t="str">
        <f t="shared" si="167"/>
        <v xml:space="preserve">,"Denomination":"25" </v>
      </c>
      <c r="AD465" s="16" t="str">
        <f t="shared" si="168"/>
        <v>,"ItemInstances":[</v>
      </c>
      <c r="AE465" s="16" t="str">
        <f t="shared" si="169"/>
        <v>{"CollectableType":"HomeCollector.Models.StampBase, HomeCollector, Version=1.0.0.0, Culture=neutral, PublicKeyToken=null"</v>
      </c>
      <c r="AF465" s="16" t="str">
        <f t="shared" si="170"/>
        <v xml:space="preserve">,"ItemDetails":"bklt single" </v>
      </c>
      <c r="AG465" s="16" t="str">
        <f t="shared" si="171"/>
        <v xml:space="preserve">,"IsFavorite":false </v>
      </c>
      <c r="AH465" s="16" t="str">
        <f t="shared" si="172"/>
        <v xml:space="preserve">,"EstimatedValue":0 </v>
      </c>
      <c r="AI465" s="16" t="str">
        <f t="shared" si="173"/>
        <v xml:space="preserve">,"IsMintCondition":false </v>
      </c>
      <c r="AJ465" s="16" t="str">
        <f t="shared" si="174"/>
        <v xml:space="preserve">,"Condition":"UNDEFINED" </v>
      </c>
      <c r="AK465" s="16" t="str">
        <f xml:space="preserve"> IF($D465+$E465&gt;0,  CONCATENATE($AD465,$AE465,$AF465,$AG465,$AH465,$AI465,$AJ465)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465" s="16" t="str">
        <f t="shared" si="175"/>
        <v>,{"CollectableType":"HomeCollector.Models.StampBase, HomeCollector, Version=1.0.0.0, Culture=neutral, PublicKeyToken=null","DisplayName":"Flag-Clouds" ,"Description":"bklt single" ,"Country":"USA" ,"IsPostageStamp":true ,"ScottNumber":"2285A"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466" spans="1:38" x14ac:dyDescent="0.25">
      <c r="A466" s="34" t="s">
        <v>622</v>
      </c>
      <c r="B466" s="29" t="s">
        <v>159</v>
      </c>
      <c r="C466" s="19"/>
      <c r="D466" s="31"/>
      <c r="E466" s="32"/>
      <c r="F466" s="42"/>
      <c r="G466" s="30" t="s">
        <v>1197</v>
      </c>
      <c r="H466" s="19" t="s">
        <v>1191</v>
      </c>
      <c r="I466" s="29">
        <v>1914</v>
      </c>
      <c r="J466" s="29">
        <v>1988</v>
      </c>
      <c r="K466" s="33"/>
      <c r="L466" s="34">
        <v>2.75</v>
      </c>
      <c r="M466" s="29"/>
      <c r="N466" s="28" t="str">
        <f t="shared" si="176"/>
        <v>,{"CollectableType":"HomeCollector.Models.StampBase, HomeCollector, Version=1.0.0.0, Culture=neutral, PublicKeyToken=null"</v>
      </c>
      <c r="O466" s="16" t="str">
        <f t="shared" si="155"/>
        <v xml:space="preserve">,"DisplayName":"Flag-Clouds" </v>
      </c>
      <c r="P466" s="16" t="str">
        <f t="shared" si="156"/>
        <v xml:space="preserve">,"Description":"pane 6" </v>
      </c>
      <c r="Q466" s="16" t="str">
        <f t="shared" si="157"/>
        <v xml:space="preserve">,"Country":"USA" </v>
      </c>
      <c r="R466" s="16" t="str">
        <f t="shared" si="158"/>
        <v xml:space="preserve">,"IsPostageStamp":true </v>
      </c>
      <c r="S466" s="16" t="str">
        <f t="shared" si="159"/>
        <v xml:space="preserve">,"ScottNumber":"2285Ac" </v>
      </c>
      <c r="T466" s="16" t="str">
        <f t="shared" si="160"/>
        <v xml:space="preserve">,"AlternateId":"" </v>
      </c>
      <c r="U466" s="16" t="str">
        <f t="shared" si="161"/>
        <v>,"IssueYearStart":1988</v>
      </c>
      <c r="V466" s="16" t="str">
        <f t="shared" si="162"/>
        <v>,"IssueYearEnd":0</v>
      </c>
      <c r="W466" s="16" t="str">
        <f t="shared" si="163"/>
        <v xml:space="preserve">,"FirstDayOfIssue":" " </v>
      </c>
      <c r="X466" s="16" t="str">
        <f t="shared" si="154"/>
        <v xml:space="preserve">,"Perforation":"" </v>
      </c>
      <c r="Y466" s="16" t="str">
        <f t="shared" si="164"/>
        <v xml:space="preserve">,"IsWatermarked":false </v>
      </c>
      <c r="Z466" s="16" t="str">
        <f t="shared" si="165"/>
        <v xml:space="preserve">,"CatalogImageCode":"" </v>
      </c>
      <c r="AA466" s="16" t="str">
        <f t="shared" si="166"/>
        <v xml:space="preserve">,"Color":"" </v>
      </c>
      <c r="AB466" s="16" t="str">
        <f t="shared" si="167"/>
        <v xml:space="preserve">,"Denomination":"25" </v>
      </c>
      <c r="AD466" s="16" t="str">
        <f t="shared" si="168"/>
        <v/>
      </c>
      <c r="AE466" s="16" t="str">
        <f t="shared" si="169"/>
        <v>{"CollectableType":"HomeCollector.Models.StampBase, HomeCollector, Version=1.0.0.0, Culture=neutral, PublicKeyToken=null"</v>
      </c>
      <c r="AF466" s="16" t="str">
        <f t="shared" si="170"/>
        <v xml:space="preserve">,"ItemDetails":"pane 6" </v>
      </c>
      <c r="AG466" s="16" t="str">
        <f t="shared" si="171"/>
        <v xml:space="preserve">,"IsFavorite":false </v>
      </c>
      <c r="AH466" s="16" t="str">
        <f t="shared" si="172"/>
        <v xml:space="preserve">,"EstimatedValue":0 </v>
      </c>
      <c r="AI466" s="16" t="str">
        <f t="shared" si="173"/>
        <v xml:space="preserve">,"IsMintCondition":false </v>
      </c>
      <c r="AJ466" s="16" t="str">
        <f t="shared" si="174"/>
        <v xml:space="preserve">,"Condition":"UNDEFINED" </v>
      </c>
      <c r="AK466" s="16" t="str">
        <f xml:space="preserve"> IF($D466+$E466&gt;0,  CONCATENATE($AD466,$AE466,$AF466,$AG466,$AH466,$AI466,$AJ466) &amp; "} ]}","}")</f>
        <v>}</v>
      </c>
      <c r="AL466" s="16" t="str">
        <f t="shared" si="175"/>
        <v>,{"CollectableType":"HomeCollector.Models.StampBase, HomeCollector, Version=1.0.0.0, Culture=neutral, PublicKeyToken=null","DisplayName":"Flag-Clouds" ,"Description":"pane 6" ,"Country":"USA" ,"IsPostageStamp":true ,"ScottNumber":"2285Ac" ,"AlternateId":"" ,"IssueYearStart":1988,"IssueYearEnd":0,"FirstDayOfIssue":" " ,"Perforation":"" ,"IsWatermarked":false ,"CatalogImageCode":"" ,"Color":"" ,"Denomination":"25" }</v>
      </c>
    </row>
    <row r="467" spans="1:38" x14ac:dyDescent="0.25">
      <c r="A467" s="34" t="s">
        <v>623</v>
      </c>
      <c r="B467" s="29" t="s">
        <v>159</v>
      </c>
      <c r="C467" s="19"/>
      <c r="D467" s="31">
        <v>1</v>
      </c>
      <c r="E467" s="32"/>
      <c r="F467" s="42"/>
      <c r="G467" s="30" t="s">
        <v>1081</v>
      </c>
      <c r="H467" s="19" t="s">
        <v>1198</v>
      </c>
      <c r="I467" s="29">
        <v>1914</v>
      </c>
      <c r="J467" s="29">
        <v>1988</v>
      </c>
      <c r="K467" s="33"/>
      <c r="L467" s="34">
        <v>4.75</v>
      </c>
      <c r="M467" s="29"/>
      <c r="N467" s="28" t="str">
        <f t="shared" si="176"/>
        <v>,{"CollectableType":"HomeCollector.Models.StampBase, HomeCollector, Version=1.0.0.0, Culture=neutral, PublicKeyToken=null"</v>
      </c>
      <c r="O467" s="16" t="str">
        <f t="shared" si="155"/>
        <v xml:space="preserve">,"DisplayName":"Owl-Grosbeak" </v>
      </c>
      <c r="P467" s="16" t="str">
        <f t="shared" si="156"/>
        <v xml:space="preserve">,"Description":"pane 10" </v>
      </c>
      <c r="Q467" s="16" t="str">
        <f t="shared" si="157"/>
        <v xml:space="preserve">,"Country":"USA" </v>
      </c>
      <c r="R467" s="16" t="str">
        <f t="shared" si="158"/>
        <v xml:space="preserve">,"IsPostageStamp":true </v>
      </c>
      <c r="S467" s="16" t="str">
        <f t="shared" si="159"/>
        <v xml:space="preserve">,"ScottNumber":"2285b" </v>
      </c>
      <c r="T467" s="16" t="str">
        <f t="shared" si="160"/>
        <v xml:space="preserve">,"AlternateId":"" </v>
      </c>
      <c r="U467" s="16" t="str">
        <f t="shared" si="161"/>
        <v>,"IssueYearStart":1988</v>
      </c>
      <c r="V467" s="16" t="str">
        <f t="shared" si="162"/>
        <v>,"IssueYearEnd":0</v>
      </c>
      <c r="W467" s="16" t="str">
        <f t="shared" si="163"/>
        <v xml:space="preserve">,"FirstDayOfIssue":" " </v>
      </c>
      <c r="X467" s="16" t="str">
        <f t="shared" si="154"/>
        <v xml:space="preserve">,"Perforation":"" </v>
      </c>
      <c r="Y467" s="16" t="str">
        <f t="shared" si="164"/>
        <v xml:space="preserve">,"IsWatermarked":false </v>
      </c>
      <c r="Z467" s="16" t="str">
        <f t="shared" si="165"/>
        <v xml:space="preserve">,"CatalogImageCode":"" </v>
      </c>
      <c r="AA467" s="16" t="str">
        <f t="shared" si="166"/>
        <v xml:space="preserve">,"Color":"" </v>
      </c>
      <c r="AB467" s="16" t="str">
        <f t="shared" si="167"/>
        <v xml:space="preserve">,"Denomination":"25" </v>
      </c>
      <c r="AD467" s="16" t="str">
        <f t="shared" si="168"/>
        <v>,"ItemInstances":[</v>
      </c>
      <c r="AE467" s="16" t="str">
        <f t="shared" si="169"/>
        <v>{"CollectableType":"HomeCollector.Models.StampBase, HomeCollector, Version=1.0.0.0, Culture=neutral, PublicKeyToken=null"</v>
      </c>
      <c r="AF467" s="16" t="str">
        <f t="shared" si="170"/>
        <v xml:space="preserve">,"ItemDetails":"pane 10" </v>
      </c>
      <c r="AG467" s="16" t="str">
        <f t="shared" si="171"/>
        <v xml:space="preserve">,"IsFavorite":false </v>
      </c>
      <c r="AH467" s="16" t="str">
        <f t="shared" si="172"/>
        <v xml:space="preserve">,"EstimatedValue":0 </v>
      </c>
      <c r="AI467" s="16" t="str">
        <f t="shared" si="173"/>
        <v xml:space="preserve">,"IsMintCondition":true </v>
      </c>
      <c r="AJ467" s="16" t="str">
        <f t="shared" si="174"/>
        <v xml:space="preserve">,"Condition":"UNDEFINED" </v>
      </c>
      <c r="AK467" s="16" t="str">
        <f xml:space="preserve"> IF($D467+$E467&gt;0,  CONCATENATE($AD467,$AE467,$AF467,$AG467,$AH467,$AI467,$AJ467) &amp; "} ]}","}")</f>
        <v>,"ItemInstances":[{"CollectableType":"HomeCollector.Models.StampBase, HomeCollector, Version=1.0.0.0, Culture=neutral, PublicKeyToken=null","ItemDetails":"pane 10" ,"IsFavorite":false ,"EstimatedValue":0 ,"IsMintCondition":true ,"Condition":"UNDEFINED" } ]}</v>
      </c>
      <c r="AL467" s="16" t="str">
        <f t="shared" si="175"/>
        <v>,{"CollectableType":"HomeCollector.Models.StampBase, HomeCollector, Version=1.0.0.0, Culture=neutral, PublicKeyToken=null","DisplayName":"Owl-Grosbeak" ,"Description":"pane 10" ,"Country":"USA" ,"IsPostageStamp":true ,"ScottNumber":"2285b"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PublicKeyToken=null","ItemDetails":"pane 10" ,"IsFavorite":false ,"EstimatedValue":0 ,"IsMintCondition":true ,"Condition":"UNDEFINED" } ]}</v>
      </c>
    </row>
    <row r="468" spans="1:38" x14ac:dyDescent="0.25">
      <c r="A468" s="34" t="s">
        <v>624</v>
      </c>
      <c r="B468" s="29" t="s">
        <v>157</v>
      </c>
      <c r="C468" s="19"/>
      <c r="D468" s="31"/>
      <c r="E468" s="32">
        <v>2</v>
      </c>
      <c r="F468" s="42"/>
      <c r="G468" s="30"/>
      <c r="H468" s="19" t="s">
        <v>1199</v>
      </c>
      <c r="I468" s="29">
        <v>1914</v>
      </c>
      <c r="J468" s="29">
        <v>1987</v>
      </c>
      <c r="K468" s="33"/>
      <c r="L468" s="34">
        <v>0.4</v>
      </c>
      <c r="M468" s="29">
        <v>0.15</v>
      </c>
      <c r="N468" s="28" t="str">
        <f t="shared" si="176"/>
        <v>,{"CollectableType":"HomeCollector.Models.StampBase, HomeCollector, Version=1.0.0.0, Culture=neutral, PublicKeyToken=null"</v>
      </c>
      <c r="O468" s="16" t="str">
        <f t="shared" si="155"/>
        <v xml:space="preserve">,"DisplayName":"Swallow" </v>
      </c>
      <c r="P468" s="16" t="str">
        <f t="shared" si="156"/>
        <v xml:space="preserve">,"Description":"" </v>
      </c>
      <c r="Q468" s="16" t="str">
        <f t="shared" si="157"/>
        <v xml:space="preserve">,"Country":"USA" </v>
      </c>
      <c r="R468" s="16" t="str">
        <f t="shared" si="158"/>
        <v xml:space="preserve">,"IsPostageStamp":true </v>
      </c>
      <c r="S468" s="16" t="str">
        <f t="shared" si="159"/>
        <v xml:space="preserve">,"ScottNumber":"2286" </v>
      </c>
      <c r="T468" s="16" t="str">
        <f t="shared" si="160"/>
        <v xml:space="preserve">,"AlternateId":"" </v>
      </c>
      <c r="U468" s="16" t="str">
        <f t="shared" si="161"/>
        <v>,"IssueYearStart":1987</v>
      </c>
      <c r="V468" s="16" t="str">
        <f t="shared" si="162"/>
        <v>,"IssueYearEnd":0</v>
      </c>
      <c r="W468" s="16" t="str">
        <f t="shared" si="163"/>
        <v xml:space="preserve">,"FirstDayOfIssue":" " </v>
      </c>
      <c r="X468" s="16" t="str">
        <f t="shared" si="154"/>
        <v xml:space="preserve">,"Perforation":"" </v>
      </c>
      <c r="Y468" s="16" t="str">
        <f t="shared" si="164"/>
        <v xml:space="preserve">,"IsWatermarked":false </v>
      </c>
      <c r="Z468" s="16" t="str">
        <f t="shared" si="165"/>
        <v xml:space="preserve">,"CatalogImageCode":"" </v>
      </c>
      <c r="AA468" s="16" t="str">
        <f t="shared" si="166"/>
        <v xml:space="preserve">,"Color":"" </v>
      </c>
      <c r="AB468" s="16" t="str">
        <f t="shared" si="167"/>
        <v xml:space="preserve">,"Denomination":"22" </v>
      </c>
      <c r="AD468" s="16" t="str">
        <f t="shared" si="168"/>
        <v>,"ItemInstances":[</v>
      </c>
      <c r="AE468" s="16" t="str">
        <f t="shared" si="169"/>
        <v>{"CollectableType":"HomeCollector.Models.StampBase, HomeCollector, Version=1.0.0.0, Culture=neutral, PublicKeyToken=null"</v>
      </c>
      <c r="AF468" s="16" t="str">
        <f t="shared" si="170"/>
        <v xml:space="preserve">,"ItemDetails":"" </v>
      </c>
      <c r="AG468" s="16" t="str">
        <f t="shared" si="171"/>
        <v xml:space="preserve">,"IsFavorite":false </v>
      </c>
      <c r="AH468" s="16" t="str">
        <f t="shared" si="172"/>
        <v xml:space="preserve">,"EstimatedValue":0 </v>
      </c>
      <c r="AI468" s="16" t="str">
        <f t="shared" si="173"/>
        <v xml:space="preserve">,"IsMintCondition":false </v>
      </c>
      <c r="AJ468" s="16" t="str">
        <f t="shared" si="174"/>
        <v xml:space="preserve">,"Condition":"UNDEFINED" </v>
      </c>
      <c r="AK468" s="16" t="str">
        <f xml:space="preserve"> IF($D468+$E468&gt;0,  CONCATENATE($AD468,$AE468,$AF468,$AG468,$AH468,$AI468,$AJ468)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8" s="16" t="str">
        <f t="shared" si="175"/>
        <v>,{"CollectableType":"HomeCollector.Models.StampBase, HomeCollector, Version=1.0.0.0, Culture=neutral, PublicKeyToken=null","DisplayName":"Swallow" ,"Description":"" ,"Country":"USA" ,"IsPostageStamp":true ,"ScottNumber":"2286"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69" spans="1:38" x14ac:dyDescent="0.25">
      <c r="A469" s="34" t="s">
        <v>625</v>
      </c>
      <c r="B469" s="29" t="s">
        <v>157</v>
      </c>
      <c r="C469" s="19"/>
      <c r="D469" s="31"/>
      <c r="E469" s="32">
        <v>1</v>
      </c>
      <c r="F469" s="42"/>
      <c r="G469" s="38"/>
      <c r="H469" s="19" t="s">
        <v>1200</v>
      </c>
      <c r="I469" s="29">
        <v>1915</v>
      </c>
      <c r="J469" s="29">
        <v>1987</v>
      </c>
      <c r="K469" s="33"/>
      <c r="L469" s="34">
        <v>0.4</v>
      </c>
      <c r="M469" s="29">
        <v>0.15</v>
      </c>
      <c r="N469" s="28" t="str">
        <f t="shared" si="176"/>
        <v>,{"CollectableType":"HomeCollector.Models.StampBase, HomeCollector, Version=1.0.0.0, Culture=neutral, PublicKeyToken=null"</v>
      </c>
      <c r="O469" s="16" t="str">
        <f t="shared" si="155"/>
        <v xml:space="preserve">,"DisplayName":"Monarch" </v>
      </c>
      <c r="P469" s="16" t="str">
        <f t="shared" si="156"/>
        <v xml:space="preserve">,"Description":"" </v>
      </c>
      <c r="Q469" s="16" t="str">
        <f t="shared" si="157"/>
        <v xml:space="preserve">,"Country":"USA" </v>
      </c>
      <c r="R469" s="16" t="str">
        <f t="shared" si="158"/>
        <v xml:space="preserve">,"IsPostageStamp":true </v>
      </c>
      <c r="S469" s="16" t="str">
        <f t="shared" si="159"/>
        <v xml:space="preserve">,"ScottNumber":"2287" </v>
      </c>
      <c r="T469" s="16" t="str">
        <f t="shared" si="160"/>
        <v xml:space="preserve">,"AlternateId":"" </v>
      </c>
      <c r="U469" s="16" t="str">
        <f t="shared" si="161"/>
        <v>,"IssueYearStart":1987</v>
      </c>
      <c r="V469" s="16" t="str">
        <f t="shared" si="162"/>
        <v>,"IssueYearEnd":0</v>
      </c>
      <c r="W469" s="16" t="str">
        <f t="shared" si="163"/>
        <v xml:space="preserve">,"FirstDayOfIssue":" " </v>
      </c>
      <c r="X469" s="16" t="str">
        <f t="shared" si="154"/>
        <v xml:space="preserve">,"Perforation":"" </v>
      </c>
      <c r="Y469" s="16" t="str">
        <f t="shared" si="164"/>
        <v xml:space="preserve">,"IsWatermarked":false </v>
      </c>
      <c r="Z469" s="16" t="str">
        <f t="shared" si="165"/>
        <v xml:space="preserve">,"CatalogImageCode":"" </v>
      </c>
      <c r="AA469" s="16" t="str">
        <f t="shared" si="166"/>
        <v xml:space="preserve">,"Color":"" </v>
      </c>
      <c r="AB469" s="16" t="str">
        <f t="shared" si="167"/>
        <v xml:space="preserve">,"Denomination":"22" </v>
      </c>
      <c r="AD469" s="16" t="str">
        <f t="shared" si="168"/>
        <v>,"ItemInstances":[</v>
      </c>
      <c r="AE469" s="16" t="str">
        <f t="shared" si="169"/>
        <v>{"CollectableType":"HomeCollector.Models.StampBase, HomeCollector, Version=1.0.0.0, Culture=neutral, PublicKeyToken=null"</v>
      </c>
      <c r="AF469" s="16" t="str">
        <f t="shared" si="170"/>
        <v xml:space="preserve">,"ItemDetails":"" </v>
      </c>
      <c r="AG469" s="16" t="str">
        <f t="shared" si="171"/>
        <v xml:space="preserve">,"IsFavorite":false </v>
      </c>
      <c r="AH469" s="16" t="str">
        <f t="shared" si="172"/>
        <v xml:space="preserve">,"EstimatedValue":0 </v>
      </c>
      <c r="AI469" s="16" t="str">
        <f t="shared" si="173"/>
        <v xml:space="preserve">,"IsMintCondition":false </v>
      </c>
      <c r="AJ469" s="16" t="str">
        <f t="shared" si="174"/>
        <v xml:space="preserve">,"Condition":"UNDEFINED" </v>
      </c>
      <c r="AK469" s="16" t="str">
        <f xml:space="preserve"> IF($D469+$E469&gt;0,  CONCATENATE($AD469,$AE469,$AF469,$AG469,$AH469,$AI469,$AJ469)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69" s="16" t="str">
        <f t="shared" si="175"/>
        <v>,{"CollectableType":"HomeCollector.Models.StampBase, HomeCollector, Version=1.0.0.0, Culture=neutral, PublicKeyToken=null","DisplayName":"Monarch" ,"Description":"" ,"Country":"USA" ,"IsPostageStamp":true ,"ScottNumber":"2287"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0" spans="1:38" x14ac:dyDescent="0.25">
      <c r="A470" s="34" t="s">
        <v>626</v>
      </c>
      <c r="B470" s="29" t="s">
        <v>157</v>
      </c>
      <c r="C470" s="19"/>
      <c r="D470" s="31"/>
      <c r="E470" s="32">
        <v>2</v>
      </c>
      <c r="F470" s="42"/>
      <c r="G470" s="38"/>
      <c r="H470" s="19" t="s">
        <v>1201</v>
      </c>
      <c r="I470" s="29">
        <v>1915</v>
      </c>
      <c r="J470" s="29">
        <v>1987</v>
      </c>
      <c r="K470" s="33"/>
      <c r="L470" s="34">
        <v>0.4</v>
      </c>
      <c r="M470" s="29">
        <v>0.15</v>
      </c>
      <c r="N470" s="28" t="str">
        <f t="shared" si="176"/>
        <v>,{"CollectableType":"HomeCollector.Models.StampBase, HomeCollector, Version=1.0.0.0, Culture=neutral, PublicKeyToken=null"</v>
      </c>
      <c r="O470" s="16" t="str">
        <f t="shared" si="155"/>
        <v xml:space="preserve">,"DisplayName":"Bighorn" </v>
      </c>
      <c r="P470" s="16" t="str">
        <f t="shared" si="156"/>
        <v xml:space="preserve">,"Description":"" </v>
      </c>
      <c r="Q470" s="16" t="str">
        <f t="shared" si="157"/>
        <v xml:space="preserve">,"Country":"USA" </v>
      </c>
      <c r="R470" s="16" t="str">
        <f t="shared" si="158"/>
        <v xml:space="preserve">,"IsPostageStamp":true </v>
      </c>
      <c r="S470" s="16" t="str">
        <f t="shared" si="159"/>
        <v xml:space="preserve">,"ScottNumber":"2288" </v>
      </c>
      <c r="T470" s="16" t="str">
        <f t="shared" si="160"/>
        <v xml:space="preserve">,"AlternateId":"" </v>
      </c>
      <c r="U470" s="16" t="str">
        <f t="shared" si="161"/>
        <v>,"IssueYearStart":1987</v>
      </c>
      <c r="V470" s="16" t="str">
        <f t="shared" si="162"/>
        <v>,"IssueYearEnd":0</v>
      </c>
      <c r="W470" s="16" t="str">
        <f t="shared" si="163"/>
        <v xml:space="preserve">,"FirstDayOfIssue":" " </v>
      </c>
      <c r="X470" s="16" t="str">
        <f t="shared" si="154"/>
        <v xml:space="preserve">,"Perforation":"" </v>
      </c>
      <c r="Y470" s="16" t="str">
        <f t="shared" si="164"/>
        <v xml:space="preserve">,"IsWatermarked":false </v>
      </c>
      <c r="Z470" s="16" t="str">
        <f t="shared" si="165"/>
        <v xml:space="preserve">,"CatalogImageCode":"" </v>
      </c>
      <c r="AA470" s="16" t="str">
        <f t="shared" si="166"/>
        <v xml:space="preserve">,"Color":"" </v>
      </c>
      <c r="AB470" s="16" t="str">
        <f t="shared" si="167"/>
        <v xml:space="preserve">,"Denomination":"22" </v>
      </c>
      <c r="AD470" s="16" t="str">
        <f t="shared" si="168"/>
        <v>,"ItemInstances":[</v>
      </c>
      <c r="AE470" s="16" t="str">
        <f t="shared" si="169"/>
        <v>{"CollectableType":"HomeCollector.Models.StampBase, HomeCollector, Version=1.0.0.0, Culture=neutral, PublicKeyToken=null"</v>
      </c>
      <c r="AF470" s="16" t="str">
        <f t="shared" si="170"/>
        <v xml:space="preserve">,"ItemDetails":"" </v>
      </c>
      <c r="AG470" s="16" t="str">
        <f t="shared" si="171"/>
        <v xml:space="preserve">,"IsFavorite":false </v>
      </c>
      <c r="AH470" s="16" t="str">
        <f t="shared" si="172"/>
        <v xml:space="preserve">,"EstimatedValue":0 </v>
      </c>
      <c r="AI470" s="16" t="str">
        <f t="shared" si="173"/>
        <v xml:space="preserve">,"IsMintCondition":false </v>
      </c>
      <c r="AJ470" s="16" t="str">
        <f t="shared" si="174"/>
        <v xml:space="preserve">,"Condition":"UNDEFINED" </v>
      </c>
      <c r="AK470" s="16" t="str">
        <f xml:space="preserve"> IF($D470+$E470&gt;0,  CONCATENATE($AD470,$AE470,$AF470,$AG470,$AH470,$AI470,$AJ470)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0" s="16" t="str">
        <f t="shared" si="175"/>
        <v>,{"CollectableType":"HomeCollector.Models.StampBase, HomeCollector, Version=1.0.0.0, Culture=neutral, PublicKeyToken=null","DisplayName":"Bighorn" ,"Description":"" ,"Country":"USA" ,"IsPostageStamp":true ,"ScottNumber":"2288"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1" spans="1:38" x14ac:dyDescent="0.25">
      <c r="A471" s="34" t="s">
        <v>627</v>
      </c>
      <c r="B471" s="29" t="s">
        <v>157</v>
      </c>
      <c r="C471" s="19"/>
      <c r="D471" s="31"/>
      <c r="E471" s="32">
        <v>1</v>
      </c>
      <c r="F471" s="42"/>
      <c r="G471" s="38"/>
      <c r="H471" s="19" t="s">
        <v>1202</v>
      </c>
      <c r="I471" s="29">
        <v>1916</v>
      </c>
      <c r="J471" s="29">
        <v>1987</v>
      </c>
      <c r="K471" s="33"/>
      <c r="L471" s="34">
        <v>0.4</v>
      </c>
      <c r="M471" s="29">
        <v>0.15</v>
      </c>
      <c r="N471" s="28" t="str">
        <f t="shared" si="176"/>
        <v>,{"CollectableType":"HomeCollector.Models.StampBase, HomeCollector, Version=1.0.0.0, Culture=neutral, PublicKeyToken=null"</v>
      </c>
      <c r="O471" s="16" t="str">
        <f t="shared" si="155"/>
        <v xml:space="preserve">,"DisplayName":"Hummingbird" </v>
      </c>
      <c r="P471" s="16" t="str">
        <f t="shared" si="156"/>
        <v xml:space="preserve">,"Description":"" </v>
      </c>
      <c r="Q471" s="16" t="str">
        <f t="shared" si="157"/>
        <v xml:space="preserve">,"Country":"USA" </v>
      </c>
      <c r="R471" s="16" t="str">
        <f t="shared" si="158"/>
        <v xml:space="preserve">,"IsPostageStamp":true </v>
      </c>
      <c r="S471" s="16" t="str">
        <f t="shared" si="159"/>
        <v xml:space="preserve">,"ScottNumber":"2289" </v>
      </c>
      <c r="T471" s="16" t="str">
        <f t="shared" si="160"/>
        <v xml:space="preserve">,"AlternateId":"" </v>
      </c>
      <c r="U471" s="16" t="str">
        <f t="shared" si="161"/>
        <v>,"IssueYearStart":1987</v>
      </c>
      <c r="V471" s="16" t="str">
        <f t="shared" si="162"/>
        <v>,"IssueYearEnd":0</v>
      </c>
      <c r="W471" s="16" t="str">
        <f t="shared" si="163"/>
        <v xml:space="preserve">,"FirstDayOfIssue":" " </v>
      </c>
      <c r="X471" s="16" t="str">
        <f t="shared" si="154"/>
        <v xml:space="preserve">,"Perforation":"" </v>
      </c>
      <c r="Y471" s="16" t="str">
        <f t="shared" si="164"/>
        <v xml:space="preserve">,"IsWatermarked":false </v>
      </c>
      <c r="Z471" s="16" t="str">
        <f t="shared" si="165"/>
        <v xml:space="preserve">,"CatalogImageCode":"" </v>
      </c>
      <c r="AA471" s="16" t="str">
        <f t="shared" si="166"/>
        <v xml:space="preserve">,"Color":"" </v>
      </c>
      <c r="AB471" s="16" t="str">
        <f t="shared" si="167"/>
        <v xml:space="preserve">,"Denomination":"22" </v>
      </c>
      <c r="AD471" s="16" t="str">
        <f t="shared" si="168"/>
        <v>,"ItemInstances":[</v>
      </c>
      <c r="AE471" s="16" t="str">
        <f t="shared" si="169"/>
        <v>{"CollectableType":"HomeCollector.Models.StampBase, HomeCollector, Version=1.0.0.0, Culture=neutral, PublicKeyToken=null"</v>
      </c>
      <c r="AF471" s="16" t="str">
        <f t="shared" si="170"/>
        <v xml:space="preserve">,"ItemDetails":"" </v>
      </c>
      <c r="AG471" s="16" t="str">
        <f t="shared" si="171"/>
        <v xml:space="preserve">,"IsFavorite":false </v>
      </c>
      <c r="AH471" s="16" t="str">
        <f t="shared" si="172"/>
        <v xml:space="preserve">,"EstimatedValue":0 </v>
      </c>
      <c r="AI471" s="16" t="str">
        <f t="shared" si="173"/>
        <v xml:space="preserve">,"IsMintCondition":false </v>
      </c>
      <c r="AJ471" s="16" t="str">
        <f t="shared" si="174"/>
        <v xml:space="preserve">,"Condition":"UNDEFINED" </v>
      </c>
      <c r="AK471" s="16" t="str">
        <f xml:space="preserve"> IF($D471+$E471&gt;0,  CONCATENATE($AD471,$AE471,$AF471,$AG471,$AH471,$AI471,$AJ471)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1" s="16" t="str">
        <f t="shared" si="175"/>
        <v>,{"CollectableType":"HomeCollector.Models.StampBase, HomeCollector, Version=1.0.0.0, Culture=neutral, PublicKeyToken=null","DisplayName":"Hummingbird" ,"Description":"" ,"Country":"USA" ,"IsPostageStamp":true ,"ScottNumber":"2289"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2" spans="1:38" x14ac:dyDescent="0.25">
      <c r="A472" s="34" t="s">
        <v>628</v>
      </c>
      <c r="B472" s="29" t="s">
        <v>157</v>
      </c>
      <c r="C472" s="19"/>
      <c r="D472" s="31"/>
      <c r="E472" s="32">
        <v>2</v>
      </c>
      <c r="F472" s="42"/>
      <c r="G472" s="38"/>
      <c r="H472" s="19" t="s">
        <v>1203</v>
      </c>
      <c r="I472" s="29">
        <v>1914</v>
      </c>
      <c r="J472" s="29">
        <v>1987</v>
      </c>
      <c r="K472" s="33"/>
      <c r="L472" s="34">
        <v>0.4</v>
      </c>
      <c r="M472" s="29">
        <v>0.15</v>
      </c>
      <c r="N472" s="28" t="str">
        <f t="shared" si="176"/>
        <v>,{"CollectableType":"HomeCollector.Models.StampBase, HomeCollector, Version=1.0.0.0, Culture=neutral, PublicKeyToken=null"</v>
      </c>
      <c r="O472" s="16" t="str">
        <f t="shared" si="155"/>
        <v xml:space="preserve">,"DisplayName":"Cottontail" </v>
      </c>
      <c r="P472" s="16" t="str">
        <f t="shared" si="156"/>
        <v xml:space="preserve">,"Description":"" </v>
      </c>
      <c r="Q472" s="16" t="str">
        <f t="shared" si="157"/>
        <v xml:space="preserve">,"Country":"USA" </v>
      </c>
      <c r="R472" s="16" t="str">
        <f t="shared" si="158"/>
        <v xml:space="preserve">,"IsPostageStamp":true </v>
      </c>
      <c r="S472" s="16" t="str">
        <f t="shared" si="159"/>
        <v xml:space="preserve">,"ScottNumber":"2290" </v>
      </c>
      <c r="T472" s="16" t="str">
        <f t="shared" si="160"/>
        <v xml:space="preserve">,"AlternateId":"" </v>
      </c>
      <c r="U472" s="16" t="str">
        <f t="shared" si="161"/>
        <v>,"IssueYearStart":1987</v>
      </c>
      <c r="V472" s="16" t="str">
        <f t="shared" si="162"/>
        <v>,"IssueYearEnd":0</v>
      </c>
      <c r="W472" s="16" t="str">
        <f t="shared" si="163"/>
        <v xml:space="preserve">,"FirstDayOfIssue":" " </v>
      </c>
      <c r="X472" s="16" t="str">
        <f t="shared" si="154"/>
        <v xml:space="preserve">,"Perforation":"" </v>
      </c>
      <c r="Y472" s="16" t="str">
        <f t="shared" si="164"/>
        <v xml:space="preserve">,"IsWatermarked":false </v>
      </c>
      <c r="Z472" s="16" t="str">
        <f t="shared" si="165"/>
        <v xml:space="preserve">,"CatalogImageCode":"" </v>
      </c>
      <c r="AA472" s="16" t="str">
        <f t="shared" si="166"/>
        <v xml:space="preserve">,"Color":"" </v>
      </c>
      <c r="AB472" s="16" t="str">
        <f t="shared" si="167"/>
        <v xml:space="preserve">,"Denomination":"22" </v>
      </c>
      <c r="AD472" s="16" t="str">
        <f t="shared" si="168"/>
        <v>,"ItemInstances":[</v>
      </c>
      <c r="AE472" s="16" t="str">
        <f t="shared" si="169"/>
        <v>{"CollectableType":"HomeCollector.Models.StampBase, HomeCollector, Version=1.0.0.0, Culture=neutral, PublicKeyToken=null"</v>
      </c>
      <c r="AF472" s="16" t="str">
        <f t="shared" si="170"/>
        <v xml:space="preserve">,"ItemDetails":"" </v>
      </c>
      <c r="AG472" s="16" t="str">
        <f t="shared" si="171"/>
        <v xml:space="preserve">,"IsFavorite":false </v>
      </c>
      <c r="AH472" s="16" t="str">
        <f t="shared" si="172"/>
        <v xml:space="preserve">,"EstimatedValue":0 </v>
      </c>
      <c r="AI472" s="16" t="str">
        <f t="shared" si="173"/>
        <v xml:space="preserve">,"IsMintCondition":false </v>
      </c>
      <c r="AJ472" s="16" t="str">
        <f t="shared" si="174"/>
        <v xml:space="preserve">,"Condition":"UNDEFINED" </v>
      </c>
      <c r="AK472" s="16" t="str">
        <f xml:space="preserve"> IF($D472+$E472&gt;0,  CONCATENATE($AD472,$AE472,$AF472,$AG472,$AH472,$AI472,$AJ472)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2" s="16" t="str">
        <f t="shared" si="175"/>
        <v>,{"CollectableType":"HomeCollector.Models.StampBase, HomeCollector, Version=1.0.0.0, Culture=neutral, PublicKeyToken=null","DisplayName":"Cottontail" ,"Description":"" ,"Country":"USA" ,"IsPostageStamp":true ,"ScottNumber":"2290"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3" spans="1:38" x14ac:dyDescent="0.25">
      <c r="A473" s="34" t="s">
        <v>629</v>
      </c>
      <c r="B473" s="29" t="s">
        <v>157</v>
      </c>
      <c r="C473" s="19"/>
      <c r="D473" s="31"/>
      <c r="E473" s="32">
        <v>2</v>
      </c>
      <c r="F473" s="42"/>
      <c r="G473" s="38"/>
      <c r="H473" s="19" t="s">
        <v>1204</v>
      </c>
      <c r="I473" s="29">
        <v>1914</v>
      </c>
      <c r="J473" s="29">
        <v>1987</v>
      </c>
      <c r="K473" s="33"/>
      <c r="L473" s="34">
        <v>0.4</v>
      </c>
      <c r="M473" s="29">
        <v>0.15</v>
      </c>
      <c r="N473" s="28" t="str">
        <f t="shared" si="176"/>
        <v>,{"CollectableType":"HomeCollector.Models.StampBase, HomeCollector, Version=1.0.0.0, Culture=neutral, PublicKeyToken=null"</v>
      </c>
      <c r="O473" s="16" t="str">
        <f t="shared" si="155"/>
        <v xml:space="preserve">,"DisplayName":"Osprey" </v>
      </c>
      <c r="P473" s="16" t="str">
        <f t="shared" si="156"/>
        <v xml:space="preserve">,"Description":"" </v>
      </c>
      <c r="Q473" s="16" t="str">
        <f t="shared" si="157"/>
        <v xml:space="preserve">,"Country":"USA" </v>
      </c>
      <c r="R473" s="16" t="str">
        <f t="shared" si="158"/>
        <v xml:space="preserve">,"IsPostageStamp":true </v>
      </c>
      <c r="S473" s="16" t="str">
        <f t="shared" si="159"/>
        <v xml:space="preserve">,"ScottNumber":"2291" </v>
      </c>
      <c r="T473" s="16" t="str">
        <f t="shared" si="160"/>
        <v xml:space="preserve">,"AlternateId":"" </v>
      </c>
      <c r="U473" s="16" t="str">
        <f t="shared" si="161"/>
        <v>,"IssueYearStart":1987</v>
      </c>
      <c r="V473" s="16" t="str">
        <f t="shared" si="162"/>
        <v>,"IssueYearEnd":0</v>
      </c>
      <c r="W473" s="16" t="str">
        <f t="shared" si="163"/>
        <v xml:space="preserve">,"FirstDayOfIssue":" " </v>
      </c>
      <c r="X473" s="16" t="str">
        <f t="shared" ref="X473:X536" si="177">",""Perforation"":""" &amp; IF(ISBLANK($F473)=1,"",$F473) &amp; """ "</f>
        <v xml:space="preserve">,"Perforation":"" </v>
      </c>
      <c r="Y473" s="16" t="str">
        <f t="shared" si="164"/>
        <v xml:space="preserve">,"IsWatermarked":false </v>
      </c>
      <c r="Z473" s="16" t="str">
        <f t="shared" si="165"/>
        <v xml:space="preserve">,"CatalogImageCode":"" </v>
      </c>
      <c r="AA473" s="16" t="str">
        <f t="shared" si="166"/>
        <v xml:space="preserve">,"Color":"" </v>
      </c>
      <c r="AB473" s="16" t="str">
        <f t="shared" si="167"/>
        <v xml:space="preserve">,"Denomination":"22" </v>
      </c>
      <c r="AD473" s="16" t="str">
        <f t="shared" si="168"/>
        <v>,"ItemInstances":[</v>
      </c>
      <c r="AE473" s="16" t="str">
        <f t="shared" si="169"/>
        <v>{"CollectableType":"HomeCollector.Models.StampBase, HomeCollector, Version=1.0.0.0, Culture=neutral, PublicKeyToken=null"</v>
      </c>
      <c r="AF473" s="16" t="str">
        <f t="shared" si="170"/>
        <v xml:space="preserve">,"ItemDetails":"" </v>
      </c>
      <c r="AG473" s="16" t="str">
        <f t="shared" si="171"/>
        <v xml:space="preserve">,"IsFavorite":false </v>
      </c>
      <c r="AH473" s="16" t="str">
        <f t="shared" si="172"/>
        <v xml:space="preserve">,"EstimatedValue":0 </v>
      </c>
      <c r="AI473" s="16" t="str">
        <f t="shared" si="173"/>
        <v xml:space="preserve">,"IsMintCondition":false </v>
      </c>
      <c r="AJ473" s="16" t="str">
        <f t="shared" si="174"/>
        <v xml:space="preserve">,"Condition":"UNDEFINED" </v>
      </c>
      <c r="AK473" s="16" t="str">
        <f xml:space="preserve"> IF($D473+$E473&gt;0,  CONCATENATE($AD473,$AE473,$AF473,$AG473,$AH473,$AI473,$AJ473)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3" s="16" t="str">
        <f t="shared" si="175"/>
        <v>,{"CollectableType":"HomeCollector.Models.StampBase, HomeCollector, Version=1.0.0.0, Culture=neutral, PublicKeyToken=null","DisplayName":"Osprey" ,"Description":"" ,"Country":"USA" ,"IsPostageStamp":true ,"ScottNumber":"2291"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4" spans="1:38" x14ac:dyDescent="0.25">
      <c r="A474" s="34" t="s">
        <v>630</v>
      </c>
      <c r="B474" s="29" t="s">
        <v>157</v>
      </c>
      <c r="C474" s="19"/>
      <c r="D474" s="31"/>
      <c r="E474" s="32">
        <v>1</v>
      </c>
      <c r="F474" s="42"/>
      <c r="G474" s="38"/>
      <c r="H474" s="19" t="s">
        <v>1205</v>
      </c>
      <c r="I474" s="29">
        <v>1915</v>
      </c>
      <c r="J474" s="29">
        <v>1987</v>
      </c>
      <c r="K474" s="33"/>
      <c r="L474" s="34">
        <v>0.4</v>
      </c>
      <c r="M474" s="29">
        <v>0.15</v>
      </c>
      <c r="N474" s="28" t="str">
        <f t="shared" si="176"/>
        <v>,{"CollectableType":"HomeCollector.Models.StampBase, HomeCollector, Version=1.0.0.0, Culture=neutral, PublicKeyToken=null"</v>
      </c>
      <c r="O474" s="16" t="str">
        <f t="shared" si="155"/>
        <v xml:space="preserve">,"DisplayName":"Mt Lion" </v>
      </c>
      <c r="P474" s="16" t="str">
        <f t="shared" si="156"/>
        <v xml:space="preserve">,"Description":"" </v>
      </c>
      <c r="Q474" s="16" t="str">
        <f t="shared" si="157"/>
        <v xml:space="preserve">,"Country":"USA" </v>
      </c>
      <c r="R474" s="16" t="str">
        <f t="shared" si="158"/>
        <v xml:space="preserve">,"IsPostageStamp":true </v>
      </c>
      <c r="S474" s="16" t="str">
        <f t="shared" si="159"/>
        <v xml:space="preserve">,"ScottNumber":"2292" </v>
      </c>
      <c r="T474" s="16" t="str">
        <f t="shared" si="160"/>
        <v xml:space="preserve">,"AlternateId":"" </v>
      </c>
      <c r="U474" s="16" t="str">
        <f t="shared" si="161"/>
        <v>,"IssueYearStart":1987</v>
      </c>
      <c r="V474" s="16" t="str">
        <f t="shared" si="162"/>
        <v>,"IssueYearEnd":0</v>
      </c>
      <c r="W474" s="16" t="str">
        <f t="shared" si="163"/>
        <v xml:space="preserve">,"FirstDayOfIssue":" " </v>
      </c>
      <c r="X474" s="16" t="str">
        <f t="shared" si="177"/>
        <v xml:space="preserve">,"Perforation":"" </v>
      </c>
      <c r="Y474" s="16" t="str">
        <f t="shared" si="164"/>
        <v xml:space="preserve">,"IsWatermarked":false </v>
      </c>
      <c r="Z474" s="16" t="str">
        <f t="shared" si="165"/>
        <v xml:space="preserve">,"CatalogImageCode":"" </v>
      </c>
      <c r="AA474" s="16" t="str">
        <f t="shared" si="166"/>
        <v xml:space="preserve">,"Color":"" </v>
      </c>
      <c r="AB474" s="16" t="str">
        <f t="shared" si="167"/>
        <v xml:space="preserve">,"Denomination":"22" </v>
      </c>
      <c r="AD474" s="16" t="str">
        <f t="shared" si="168"/>
        <v>,"ItemInstances":[</v>
      </c>
      <c r="AE474" s="16" t="str">
        <f t="shared" si="169"/>
        <v>{"CollectableType":"HomeCollector.Models.StampBase, HomeCollector, Version=1.0.0.0, Culture=neutral, PublicKeyToken=null"</v>
      </c>
      <c r="AF474" s="16" t="str">
        <f t="shared" si="170"/>
        <v xml:space="preserve">,"ItemDetails":"" </v>
      </c>
      <c r="AG474" s="16" t="str">
        <f t="shared" si="171"/>
        <v xml:space="preserve">,"IsFavorite":false </v>
      </c>
      <c r="AH474" s="16" t="str">
        <f t="shared" si="172"/>
        <v xml:space="preserve">,"EstimatedValue":0 </v>
      </c>
      <c r="AI474" s="16" t="str">
        <f t="shared" si="173"/>
        <v xml:space="preserve">,"IsMintCondition":false </v>
      </c>
      <c r="AJ474" s="16" t="str">
        <f t="shared" si="174"/>
        <v xml:space="preserve">,"Condition":"UNDEFINED" </v>
      </c>
      <c r="AK474" s="16" t="str">
        <f xml:space="preserve"> IF($D474+$E474&gt;0,  CONCATENATE($AD474,$AE474,$AF474,$AG474,$AH474,$AI474,$AJ474)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4" s="16" t="str">
        <f t="shared" si="175"/>
        <v>,{"CollectableType":"HomeCollector.Models.StampBase, HomeCollector, Version=1.0.0.0, Culture=neutral, PublicKeyToken=null","DisplayName":"Mt Lion" ,"Description":"" ,"Country":"USA" ,"IsPostageStamp":true ,"ScottNumber":"2292"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5" spans="1:38" x14ac:dyDescent="0.25">
      <c r="A475" s="34" t="s">
        <v>631</v>
      </c>
      <c r="B475" s="29" t="s">
        <v>157</v>
      </c>
      <c r="C475" s="19"/>
      <c r="D475" s="31"/>
      <c r="E475" s="32">
        <v>2</v>
      </c>
      <c r="F475" s="42"/>
      <c r="G475" s="38"/>
      <c r="H475" s="19" t="s">
        <v>1206</v>
      </c>
      <c r="I475" s="29">
        <v>1915</v>
      </c>
      <c r="J475" s="29">
        <v>1987</v>
      </c>
      <c r="K475" s="33"/>
      <c r="L475" s="34">
        <v>0.4</v>
      </c>
      <c r="M475" s="29">
        <v>0.15</v>
      </c>
      <c r="N475" s="28" t="str">
        <f t="shared" si="176"/>
        <v>,{"CollectableType":"HomeCollector.Models.StampBase, HomeCollector, Version=1.0.0.0, Culture=neutral, PublicKeyToken=null"</v>
      </c>
      <c r="O475" s="16" t="str">
        <f t="shared" si="155"/>
        <v xml:space="preserve">,"DisplayName":"Luna Moth" </v>
      </c>
      <c r="P475" s="16" t="str">
        <f t="shared" si="156"/>
        <v xml:space="preserve">,"Description":"" </v>
      </c>
      <c r="Q475" s="16" t="str">
        <f t="shared" si="157"/>
        <v xml:space="preserve">,"Country":"USA" </v>
      </c>
      <c r="R475" s="16" t="str">
        <f t="shared" si="158"/>
        <v xml:space="preserve">,"IsPostageStamp":true </v>
      </c>
      <c r="S475" s="16" t="str">
        <f t="shared" si="159"/>
        <v xml:space="preserve">,"ScottNumber":"2293" </v>
      </c>
      <c r="T475" s="16" t="str">
        <f t="shared" si="160"/>
        <v xml:space="preserve">,"AlternateId":"" </v>
      </c>
      <c r="U475" s="16" t="str">
        <f t="shared" si="161"/>
        <v>,"IssueYearStart":1987</v>
      </c>
      <c r="V475" s="16" t="str">
        <f t="shared" si="162"/>
        <v>,"IssueYearEnd":0</v>
      </c>
      <c r="W475" s="16" t="str">
        <f t="shared" si="163"/>
        <v xml:space="preserve">,"FirstDayOfIssue":" " </v>
      </c>
      <c r="X475" s="16" t="str">
        <f t="shared" si="177"/>
        <v xml:space="preserve">,"Perforation":"" </v>
      </c>
      <c r="Y475" s="16" t="str">
        <f t="shared" si="164"/>
        <v xml:space="preserve">,"IsWatermarked":false </v>
      </c>
      <c r="Z475" s="16" t="str">
        <f t="shared" si="165"/>
        <v xml:space="preserve">,"CatalogImageCode":"" </v>
      </c>
      <c r="AA475" s="16" t="str">
        <f t="shared" si="166"/>
        <v xml:space="preserve">,"Color":"" </v>
      </c>
      <c r="AB475" s="16" t="str">
        <f t="shared" si="167"/>
        <v xml:space="preserve">,"Denomination":"22" </v>
      </c>
      <c r="AD475" s="16" t="str">
        <f t="shared" si="168"/>
        <v>,"ItemInstances":[</v>
      </c>
      <c r="AE475" s="16" t="str">
        <f t="shared" si="169"/>
        <v>{"CollectableType":"HomeCollector.Models.StampBase, HomeCollector, Version=1.0.0.0, Culture=neutral, PublicKeyToken=null"</v>
      </c>
      <c r="AF475" s="16" t="str">
        <f t="shared" si="170"/>
        <v xml:space="preserve">,"ItemDetails":"" </v>
      </c>
      <c r="AG475" s="16" t="str">
        <f t="shared" si="171"/>
        <v xml:space="preserve">,"IsFavorite":false </v>
      </c>
      <c r="AH475" s="16" t="str">
        <f t="shared" si="172"/>
        <v xml:space="preserve">,"EstimatedValue":0 </v>
      </c>
      <c r="AI475" s="16" t="str">
        <f t="shared" si="173"/>
        <v xml:space="preserve">,"IsMintCondition":false </v>
      </c>
      <c r="AJ475" s="16" t="str">
        <f t="shared" si="174"/>
        <v xml:space="preserve">,"Condition":"UNDEFINED" </v>
      </c>
      <c r="AK475" s="16" t="str">
        <f xml:space="preserve"> IF($D475+$E475&gt;0,  CONCATENATE($AD475,$AE475,$AF475,$AG475,$AH475,$AI475,$AJ475)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5" s="16" t="str">
        <f t="shared" si="175"/>
        <v>,{"CollectableType":"HomeCollector.Models.StampBase, HomeCollector, Version=1.0.0.0, Culture=neutral, PublicKeyToken=null","DisplayName":"Luna Moth" ,"Description":"" ,"Country":"USA" ,"IsPostageStamp":true ,"ScottNumber":"2293"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6" spans="1:38" x14ac:dyDescent="0.25">
      <c r="A476" s="34" t="s">
        <v>632</v>
      </c>
      <c r="B476" s="29" t="s">
        <v>157</v>
      </c>
      <c r="C476" s="19"/>
      <c r="D476" s="31"/>
      <c r="E476" s="32">
        <v>1</v>
      </c>
      <c r="F476" s="42"/>
      <c r="G476" s="38"/>
      <c r="H476" s="19" t="s">
        <v>1207</v>
      </c>
      <c r="I476" s="29">
        <v>1916</v>
      </c>
      <c r="J476" s="29">
        <v>1987</v>
      </c>
      <c r="K476" s="33"/>
      <c r="L476" s="34">
        <v>0.4</v>
      </c>
      <c r="M476" s="29">
        <v>0.15</v>
      </c>
      <c r="N476" s="28" t="str">
        <f t="shared" si="176"/>
        <v>,{"CollectableType":"HomeCollector.Models.StampBase, HomeCollector, Version=1.0.0.0, Culture=neutral, PublicKeyToken=null"</v>
      </c>
      <c r="O476" s="16" t="str">
        <f t="shared" si="155"/>
        <v xml:space="preserve">,"DisplayName":"Mule Deer" </v>
      </c>
      <c r="P476" s="16" t="str">
        <f t="shared" si="156"/>
        <v xml:space="preserve">,"Description":"" </v>
      </c>
      <c r="Q476" s="16" t="str">
        <f t="shared" si="157"/>
        <v xml:space="preserve">,"Country":"USA" </v>
      </c>
      <c r="R476" s="16" t="str">
        <f t="shared" si="158"/>
        <v xml:space="preserve">,"IsPostageStamp":true </v>
      </c>
      <c r="S476" s="16" t="str">
        <f t="shared" si="159"/>
        <v xml:space="preserve">,"ScottNumber":"2294" </v>
      </c>
      <c r="T476" s="16" t="str">
        <f t="shared" si="160"/>
        <v xml:space="preserve">,"AlternateId":"" </v>
      </c>
      <c r="U476" s="16" t="str">
        <f t="shared" si="161"/>
        <v>,"IssueYearStart":1987</v>
      </c>
      <c r="V476" s="16" t="str">
        <f t="shared" si="162"/>
        <v>,"IssueYearEnd":0</v>
      </c>
      <c r="W476" s="16" t="str">
        <f t="shared" si="163"/>
        <v xml:space="preserve">,"FirstDayOfIssue":" " </v>
      </c>
      <c r="X476" s="16" t="str">
        <f t="shared" si="177"/>
        <v xml:space="preserve">,"Perforation":"" </v>
      </c>
      <c r="Y476" s="16" t="str">
        <f t="shared" si="164"/>
        <v xml:space="preserve">,"IsWatermarked":false </v>
      </c>
      <c r="Z476" s="16" t="str">
        <f t="shared" si="165"/>
        <v xml:space="preserve">,"CatalogImageCode":"" </v>
      </c>
      <c r="AA476" s="16" t="str">
        <f t="shared" si="166"/>
        <v xml:space="preserve">,"Color":"" </v>
      </c>
      <c r="AB476" s="16" t="str">
        <f t="shared" si="167"/>
        <v xml:space="preserve">,"Denomination":"22" </v>
      </c>
      <c r="AD476" s="16" t="str">
        <f t="shared" si="168"/>
        <v>,"ItemInstances":[</v>
      </c>
      <c r="AE476" s="16" t="str">
        <f t="shared" si="169"/>
        <v>{"CollectableType":"HomeCollector.Models.StampBase, HomeCollector, Version=1.0.0.0, Culture=neutral, PublicKeyToken=null"</v>
      </c>
      <c r="AF476" s="16" t="str">
        <f t="shared" si="170"/>
        <v xml:space="preserve">,"ItemDetails":"" </v>
      </c>
      <c r="AG476" s="16" t="str">
        <f t="shared" si="171"/>
        <v xml:space="preserve">,"IsFavorite":false </v>
      </c>
      <c r="AH476" s="16" t="str">
        <f t="shared" si="172"/>
        <v xml:space="preserve">,"EstimatedValue":0 </v>
      </c>
      <c r="AI476" s="16" t="str">
        <f t="shared" si="173"/>
        <v xml:space="preserve">,"IsMintCondition":false </v>
      </c>
      <c r="AJ476" s="16" t="str">
        <f t="shared" si="174"/>
        <v xml:space="preserve">,"Condition":"UNDEFINED" </v>
      </c>
      <c r="AK476" s="16" t="str">
        <f xml:space="preserve"> IF($D476+$E476&gt;0,  CONCATENATE($AD476,$AE476,$AF476,$AG476,$AH476,$AI476,$AJ476)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6" s="16" t="str">
        <f t="shared" si="175"/>
        <v>,{"CollectableType":"HomeCollector.Models.StampBase, HomeCollector, Version=1.0.0.0, Culture=neutral, PublicKeyToken=null","DisplayName":"Mule Deer" ,"Description":"" ,"Country":"USA" ,"IsPostageStamp":true ,"ScottNumber":"2294"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7" spans="1:38" x14ac:dyDescent="0.25">
      <c r="A477" s="34" t="s">
        <v>633</v>
      </c>
      <c r="B477" s="29" t="s">
        <v>157</v>
      </c>
      <c r="C477" s="19"/>
      <c r="D477" s="31"/>
      <c r="E477" s="32">
        <v>2</v>
      </c>
      <c r="F477" s="42"/>
      <c r="G477" s="38"/>
      <c r="H477" s="19" t="s">
        <v>1208</v>
      </c>
      <c r="I477" s="29">
        <v>1916</v>
      </c>
      <c r="J477" s="29">
        <v>1987</v>
      </c>
      <c r="K477" s="33"/>
      <c r="L477" s="34">
        <v>0.4</v>
      </c>
      <c r="M477" s="29">
        <v>0.15</v>
      </c>
      <c r="N477" s="28" t="str">
        <f t="shared" si="176"/>
        <v>,{"CollectableType":"HomeCollector.Models.StampBase, HomeCollector, Version=1.0.0.0, Culture=neutral, PublicKeyToken=null"</v>
      </c>
      <c r="O477" s="16" t="str">
        <f t="shared" si="155"/>
        <v xml:space="preserve">,"DisplayName":"Squirrel" </v>
      </c>
      <c r="P477" s="16" t="str">
        <f t="shared" si="156"/>
        <v xml:space="preserve">,"Description":"" </v>
      </c>
      <c r="Q477" s="16" t="str">
        <f t="shared" si="157"/>
        <v xml:space="preserve">,"Country":"USA" </v>
      </c>
      <c r="R477" s="16" t="str">
        <f t="shared" si="158"/>
        <v xml:space="preserve">,"IsPostageStamp":true </v>
      </c>
      <c r="S477" s="16" t="str">
        <f t="shared" si="159"/>
        <v xml:space="preserve">,"ScottNumber":"2295" </v>
      </c>
      <c r="T477" s="16" t="str">
        <f t="shared" si="160"/>
        <v xml:space="preserve">,"AlternateId":"" </v>
      </c>
      <c r="U477" s="16" t="str">
        <f t="shared" si="161"/>
        <v>,"IssueYearStart":1987</v>
      </c>
      <c r="V477" s="16" t="str">
        <f t="shared" si="162"/>
        <v>,"IssueYearEnd":0</v>
      </c>
      <c r="W477" s="16" t="str">
        <f t="shared" si="163"/>
        <v xml:space="preserve">,"FirstDayOfIssue":" " </v>
      </c>
      <c r="X477" s="16" t="str">
        <f t="shared" si="177"/>
        <v xml:space="preserve">,"Perforation":"" </v>
      </c>
      <c r="Y477" s="16" t="str">
        <f t="shared" si="164"/>
        <v xml:space="preserve">,"IsWatermarked":false </v>
      </c>
      <c r="Z477" s="16" t="str">
        <f t="shared" si="165"/>
        <v xml:space="preserve">,"CatalogImageCode":"" </v>
      </c>
      <c r="AA477" s="16" t="str">
        <f t="shared" si="166"/>
        <v xml:space="preserve">,"Color":"" </v>
      </c>
      <c r="AB477" s="16" t="str">
        <f t="shared" si="167"/>
        <v xml:space="preserve">,"Denomination":"22" </v>
      </c>
      <c r="AD477" s="16" t="str">
        <f t="shared" si="168"/>
        <v>,"ItemInstances":[</v>
      </c>
      <c r="AE477" s="16" t="str">
        <f t="shared" si="169"/>
        <v>{"CollectableType":"HomeCollector.Models.StampBase, HomeCollector, Version=1.0.0.0, Culture=neutral, PublicKeyToken=null"</v>
      </c>
      <c r="AF477" s="16" t="str">
        <f t="shared" si="170"/>
        <v xml:space="preserve">,"ItemDetails":"" </v>
      </c>
      <c r="AG477" s="16" t="str">
        <f t="shared" si="171"/>
        <v xml:space="preserve">,"IsFavorite":false </v>
      </c>
      <c r="AH477" s="16" t="str">
        <f t="shared" si="172"/>
        <v xml:space="preserve">,"EstimatedValue":0 </v>
      </c>
      <c r="AI477" s="16" t="str">
        <f t="shared" si="173"/>
        <v xml:space="preserve">,"IsMintCondition":false </v>
      </c>
      <c r="AJ477" s="16" t="str">
        <f t="shared" si="174"/>
        <v xml:space="preserve">,"Condition":"UNDEFINED" </v>
      </c>
      <c r="AK477" s="16" t="str">
        <f xml:space="preserve"> IF($D477+$E477&gt;0,  CONCATENATE($AD477,$AE477,$AF477,$AG477,$AH477,$AI477,$AJ477)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7" s="16" t="str">
        <f t="shared" si="175"/>
        <v>,{"CollectableType":"HomeCollector.Models.StampBase, HomeCollector, Version=1.0.0.0, Culture=neutral, PublicKeyToken=null","DisplayName":"Squirrel" ,"Description":"" ,"Country":"USA" ,"IsPostageStamp":true ,"ScottNumber":"2295"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8" spans="1:38" x14ac:dyDescent="0.25">
      <c r="A478" s="34" t="s">
        <v>634</v>
      </c>
      <c r="B478" s="29" t="s">
        <v>157</v>
      </c>
      <c r="C478" s="19"/>
      <c r="D478" s="31"/>
      <c r="E478" s="32">
        <v>1</v>
      </c>
      <c r="F478" s="42"/>
      <c r="G478" s="38"/>
      <c r="H478" s="19" t="s">
        <v>1209</v>
      </c>
      <c r="I478" s="29">
        <v>1916</v>
      </c>
      <c r="J478" s="29">
        <v>1987</v>
      </c>
      <c r="K478" s="33"/>
      <c r="L478" s="34">
        <v>0.4</v>
      </c>
      <c r="M478" s="29">
        <v>0.15</v>
      </c>
      <c r="N478" s="28" t="str">
        <f t="shared" si="176"/>
        <v>,{"CollectableType":"HomeCollector.Models.StampBase, HomeCollector, Version=1.0.0.0, Culture=neutral, PublicKeyToken=null"</v>
      </c>
      <c r="O478" s="16" t="str">
        <f t="shared" si="155"/>
        <v xml:space="preserve">,"DisplayName":"Armadillo" </v>
      </c>
      <c r="P478" s="16" t="str">
        <f t="shared" si="156"/>
        <v xml:space="preserve">,"Description":"" </v>
      </c>
      <c r="Q478" s="16" t="str">
        <f t="shared" si="157"/>
        <v xml:space="preserve">,"Country":"USA" </v>
      </c>
      <c r="R478" s="16" t="str">
        <f t="shared" si="158"/>
        <v xml:space="preserve">,"IsPostageStamp":true </v>
      </c>
      <c r="S478" s="16" t="str">
        <f t="shared" si="159"/>
        <v xml:space="preserve">,"ScottNumber":"2296" </v>
      </c>
      <c r="T478" s="16" t="str">
        <f t="shared" si="160"/>
        <v xml:space="preserve">,"AlternateId":"" </v>
      </c>
      <c r="U478" s="16" t="str">
        <f t="shared" si="161"/>
        <v>,"IssueYearStart":1987</v>
      </c>
      <c r="V478" s="16" t="str">
        <f t="shared" si="162"/>
        <v>,"IssueYearEnd":0</v>
      </c>
      <c r="W478" s="16" t="str">
        <f t="shared" si="163"/>
        <v xml:space="preserve">,"FirstDayOfIssue":" " </v>
      </c>
      <c r="X478" s="16" t="str">
        <f t="shared" si="177"/>
        <v xml:space="preserve">,"Perforation":"" </v>
      </c>
      <c r="Y478" s="16" t="str">
        <f t="shared" si="164"/>
        <v xml:space="preserve">,"IsWatermarked":false </v>
      </c>
      <c r="Z478" s="16" t="str">
        <f t="shared" si="165"/>
        <v xml:space="preserve">,"CatalogImageCode":"" </v>
      </c>
      <c r="AA478" s="16" t="str">
        <f t="shared" si="166"/>
        <v xml:space="preserve">,"Color":"" </v>
      </c>
      <c r="AB478" s="16" t="str">
        <f t="shared" si="167"/>
        <v xml:space="preserve">,"Denomination":"22" </v>
      </c>
      <c r="AD478" s="16" t="str">
        <f t="shared" si="168"/>
        <v>,"ItemInstances":[</v>
      </c>
      <c r="AE478" s="16" t="str">
        <f t="shared" si="169"/>
        <v>{"CollectableType":"HomeCollector.Models.StampBase, HomeCollector, Version=1.0.0.0, Culture=neutral, PublicKeyToken=null"</v>
      </c>
      <c r="AF478" s="16" t="str">
        <f t="shared" si="170"/>
        <v xml:space="preserve">,"ItemDetails":"" </v>
      </c>
      <c r="AG478" s="16" t="str">
        <f t="shared" si="171"/>
        <v xml:space="preserve">,"IsFavorite":false </v>
      </c>
      <c r="AH478" s="16" t="str">
        <f t="shared" si="172"/>
        <v xml:space="preserve">,"EstimatedValue":0 </v>
      </c>
      <c r="AI478" s="16" t="str">
        <f t="shared" si="173"/>
        <v xml:space="preserve">,"IsMintCondition":false </v>
      </c>
      <c r="AJ478" s="16" t="str">
        <f t="shared" si="174"/>
        <v xml:space="preserve">,"Condition":"UNDEFINED" </v>
      </c>
      <c r="AK478" s="16" t="str">
        <f xml:space="preserve"> IF($D478+$E478&gt;0,  CONCATENATE($AD478,$AE478,$AF478,$AG478,$AH478,$AI478,$AJ478)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8" s="16" t="str">
        <f t="shared" si="175"/>
        <v>,{"CollectableType":"HomeCollector.Models.StampBase, HomeCollector, Version=1.0.0.0, Culture=neutral, PublicKeyToken=null","DisplayName":"Armadillo" ,"Description":"" ,"Country":"USA" ,"IsPostageStamp":true ,"ScottNumber":"2296"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79" spans="1:38" x14ac:dyDescent="0.25">
      <c r="A479" s="34" t="s">
        <v>635</v>
      </c>
      <c r="B479" s="29" t="s">
        <v>157</v>
      </c>
      <c r="C479" s="19"/>
      <c r="D479" s="31"/>
      <c r="E479" s="32">
        <v>1</v>
      </c>
      <c r="F479" s="42"/>
      <c r="G479" s="38"/>
      <c r="H479" s="19" t="s">
        <v>1210</v>
      </c>
      <c r="I479" s="29">
        <v>1914</v>
      </c>
      <c r="J479" s="29">
        <v>1987</v>
      </c>
      <c r="K479" s="33"/>
      <c r="L479" s="34">
        <v>0.4</v>
      </c>
      <c r="M479" s="29">
        <v>0.15</v>
      </c>
      <c r="N479" s="28" t="str">
        <f t="shared" si="176"/>
        <v>,{"CollectableType":"HomeCollector.Models.StampBase, HomeCollector, Version=1.0.0.0, Culture=neutral, PublicKeyToken=null"</v>
      </c>
      <c r="O479" s="16" t="str">
        <f t="shared" si="155"/>
        <v xml:space="preserve">,"DisplayName":"Chipmunk" </v>
      </c>
      <c r="P479" s="16" t="str">
        <f t="shared" si="156"/>
        <v xml:space="preserve">,"Description":"" </v>
      </c>
      <c r="Q479" s="16" t="str">
        <f t="shared" si="157"/>
        <v xml:space="preserve">,"Country":"USA" </v>
      </c>
      <c r="R479" s="16" t="str">
        <f t="shared" si="158"/>
        <v xml:space="preserve">,"IsPostageStamp":true </v>
      </c>
      <c r="S479" s="16" t="str">
        <f t="shared" si="159"/>
        <v xml:space="preserve">,"ScottNumber":"2297" </v>
      </c>
      <c r="T479" s="16" t="str">
        <f t="shared" si="160"/>
        <v xml:space="preserve">,"AlternateId":"" </v>
      </c>
      <c r="U479" s="16" t="str">
        <f t="shared" si="161"/>
        <v>,"IssueYearStart":1987</v>
      </c>
      <c r="V479" s="16" t="str">
        <f t="shared" si="162"/>
        <v>,"IssueYearEnd":0</v>
      </c>
      <c r="W479" s="16" t="str">
        <f t="shared" si="163"/>
        <v xml:space="preserve">,"FirstDayOfIssue":" " </v>
      </c>
      <c r="X479" s="16" t="str">
        <f t="shared" si="177"/>
        <v xml:space="preserve">,"Perforation":"" </v>
      </c>
      <c r="Y479" s="16" t="str">
        <f t="shared" si="164"/>
        <v xml:space="preserve">,"IsWatermarked":false </v>
      </c>
      <c r="Z479" s="16" t="str">
        <f t="shared" si="165"/>
        <v xml:space="preserve">,"CatalogImageCode":"" </v>
      </c>
      <c r="AA479" s="16" t="str">
        <f t="shared" si="166"/>
        <v xml:space="preserve">,"Color":"" </v>
      </c>
      <c r="AB479" s="16" t="str">
        <f t="shared" si="167"/>
        <v xml:space="preserve">,"Denomination":"22" </v>
      </c>
      <c r="AD479" s="16" t="str">
        <f t="shared" si="168"/>
        <v>,"ItemInstances":[</v>
      </c>
      <c r="AE479" s="16" t="str">
        <f t="shared" si="169"/>
        <v>{"CollectableType":"HomeCollector.Models.StampBase, HomeCollector, Version=1.0.0.0, Culture=neutral, PublicKeyToken=null"</v>
      </c>
      <c r="AF479" s="16" t="str">
        <f t="shared" si="170"/>
        <v xml:space="preserve">,"ItemDetails":"" </v>
      </c>
      <c r="AG479" s="16" t="str">
        <f t="shared" si="171"/>
        <v xml:space="preserve">,"IsFavorite":false </v>
      </c>
      <c r="AH479" s="16" t="str">
        <f t="shared" si="172"/>
        <v xml:space="preserve">,"EstimatedValue":0 </v>
      </c>
      <c r="AI479" s="16" t="str">
        <f t="shared" si="173"/>
        <v xml:space="preserve">,"IsMintCondition":false </v>
      </c>
      <c r="AJ479" s="16" t="str">
        <f t="shared" si="174"/>
        <v xml:space="preserve">,"Condition":"UNDEFINED" </v>
      </c>
      <c r="AK479" s="16" t="str">
        <f xml:space="preserve"> IF($D479+$E479&gt;0,  CONCATENATE($AD479,$AE479,$AF479,$AG479,$AH479,$AI479,$AJ479)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79" s="16" t="str">
        <f t="shared" si="175"/>
        <v>,{"CollectableType":"HomeCollector.Models.StampBase, HomeCollector, Version=1.0.0.0, Culture=neutral, PublicKeyToken=null","DisplayName":"Chipmunk" ,"Description":"" ,"Country":"USA" ,"IsPostageStamp":true ,"ScottNumber":"2297"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0" spans="1:38" x14ac:dyDescent="0.25">
      <c r="A480" s="34" t="s">
        <v>636</v>
      </c>
      <c r="B480" s="19" t="s">
        <v>157</v>
      </c>
      <c r="C480" s="19"/>
      <c r="D480" s="31"/>
      <c r="E480" s="32">
        <v>1</v>
      </c>
      <c r="F480" s="43"/>
      <c r="G480" s="38"/>
      <c r="H480" s="19" t="s">
        <v>115</v>
      </c>
      <c r="I480" s="29">
        <v>1915</v>
      </c>
      <c r="J480" s="29">
        <v>1987</v>
      </c>
      <c r="K480" s="33"/>
      <c r="L480" s="34">
        <v>0.4</v>
      </c>
      <c r="M480" s="29">
        <v>0.15</v>
      </c>
      <c r="N480" s="28" t="str">
        <f t="shared" si="176"/>
        <v>,{"CollectableType":"HomeCollector.Models.StampBase, HomeCollector, Version=1.0.0.0, Culture=neutral, PublicKeyToken=null"</v>
      </c>
      <c r="O480" s="16" t="str">
        <f t="shared" si="155"/>
        <v xml:space="preserve">,"DisplayName":"Moose" </v>
      </c>
      <c r="P480" s="16" t="str">
        <f t="shared" si="156"/>
        <v xml:space="preserve">,"Description":"" </v>
      </c>
      <c r="Q480" s="16" t="str">
        <f t="shared" si="157"/>
        <v xml:space="preserve">,"Country":"USA" </v>
      </c>
      <c r="R480" s="16" t="str">
        <f t="shared" si="158"/>
        <v xml:space="preserve">,"IsPostageStamp":true </v>
      </c>
      <c r="S480" s="16" t="str">
        <f t="shared" si="159"/>
        <v xml:space="preserve">,"ScottNumber":"2298" </v>
      </c>
      <c r="T480" s="16" t="str">
        <f t="shared" si="160"/>
        <v xml:space="preserve">,"AlternateId":"" </v>
      </c>
      <c r="U480" s="16" t="str">
        <f t="shared" si="161"/>
        <v>,"IssueYearStart":1987</v>
      </c>
      <c r="V480" s="16" t="str">
        <f t="shared" si="162"/>
        <v>,"IssueYearEnd":0</v>
      </c>
      <c r="W480" s="16" t="str">
        <f t="shared" si="163"/>
        <v xml:space="preserve">,"FirstDayOfIssue":" " </v>
      </c>
      <c r="X480" s="16" t="str">
        <f t="shared" si="177"/>
        <v xml:space="preserve">,"Perforation":"" </v>
      </c>
      <c r="Y480" s="16" t="str">
        <f t="shared" si="164"/>
        <v xml:space="preserve">,"IsWatermarked":false </v>
      </c>
      <c r="Z480" s="16" t="str">
        <f t="shared" si="165"/>
        <v xml:space="preserve">,"CatalogImageCode":"" </v>
      </c>
      <c r="AA480" s="16" t="str">
        <f t="shared" si="166"/>
        <v xml:space="preserve">,"Color":"" </v>
      </c>
      <c r="AB480" s="16" t="str">
        <f t="shared" si="167"/>
        <v xml:space="preserve">,"Denomination":"22" </v>
      </c>
      <c r="AD480" s="16" t="str">
        <f t="shared" si="168"/>
        <v>,"ItemInstances":[</v>
      </c>
      <c r="AE480" s="16" t="str">
        <f t="shared" si="169"/>
        <v>{"CollectableType":"HomeCollector.Models.StampBase, HomeCollector, Version=1.0.0.0, Culture=neutral, PublicKeyToken=null"</v>
      </c>
      <c r="AF480" s="16" t="str">
        <f t="shared" si="170"/>
        <v xml:space="preserve">,"ItemDetails":"" </v>
      </c>
      <c r="AG480" s="16" t="str">
        <f t="shared" si="171"/>
        <v xml:space="preserve">,"IsFavorite":false </v>
      </c>
      <c r="AH480" s="16" t="str">
        <f t="shared" si="172"/>
        <v xml:space="preserve">,"EstimatedValue":0 </v>
      </c>
      <c r="AI480" s="16" t="str">
        <f t="shared" si="173"/>
        <v xml:space="preserve">,"IsMintCondition":false </v>
      </c>
      <c r="AJ480" s="16" t="str">
        <f t="shared" si="174"/>
        <v xml:space="preserve">,"Condition":"UNDEFINED" </v>
      </c>
      <c r="AK480" s="16" t="str">
        <f xml:space="preserve"> IF($D480+$E480&gt;0,  CONCATENATE($AD480,$AE480,$AF480,$AG480,$AH480,$AI480,$AJ480)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0" s="16" t="str">
        <f t="shared" si="175"/>
        <v>,{"CollectableType":"HomeCollector.Models.StampBase, HomeCollector, Version=1.0.0.0, Culture=neutral, PublicKeyToken=null","DisplayName":"Moose" ,"Description":"" ,"Country":"USA" ,"IsPostageStamp":true ,"ScottNumber":"2298"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1" spans="1:38" x14ac:dyDescent="0.25">
      <c r="A481" s="34" t="s">
        <v>637</v>
      </c>
      <c r="B481" s="29" t="s">
        <v>157</v>
      </c>
      <c r="C481" s="19"/>
      <c r="D481" s="31"/>
      <c r="E481" s="32">
        <v>2</v>
      </c>
      <c r="F481" s="43"/>
      <c r="G481" s="38"/>
      <c r="H481" s="19" t="s">
        <v>1211</v>
      </c>
      <c r="I481" s="29">
        <v>1915</v>
      </c>
      <c r="J481" s="29">
        <v>1987</v>
      </c>
      <c r="K481" s="33"/>
      <c r="L481" s="34">
        <v>0.4</v>
      </c>
      <c r="M481" s="29">
        <v>0.15</v>
      </c>
      <c r="N481" s="28" t="str">
        <f t="shared" si="176"/>
        <v>,{"CollectableType":"HomeCollector.Models.StampBase, HomeCollector, Version=1.0.0.0, Culture=neutral, PublicKeyToken=null"</v>
      </c>
      <c r="O481" s="16" t="str">
        <f t="shared" si="155"/>
        <v xml:space="preserve">,"DisplayName":"Black Bear" </v>
      </c>
      <c r="P481" s="16" t="str">
        <f t="shared" si="156"/>
        <v xml:space="preserve">,"Description":"" </v>
      </c>
      <c r="Q481" s="16" t="str">
        <f t="shared" si="157"/>
        <v xml:space="preserve">,"Country":"USA" </v>
      </c>
      <c r="R481" s="16" t="str">
        <f t="shared" si="158"/>
        <v xml:space="preserve">,"IsPostageStamp":true </v>
      </c>
      <c r="S481" s="16" t="str">
        <f t="shared" si="159"/>
        <v xml:space="preserve">,"ScottNumber":"2299" </v>
      </c>
      <c r="T481" s="16" t="str">
        <f t="shared" si="160"/>
        <v xml:space="preserve">,"AlternateId":"" </v>
      </c>
      <c r="U481" s="16" t="str">
        <f t="shared" si="161"/>
        <v>,"IssueYearStart":1987</v>
      </c>
      <c r="V481" s="16" t="str">
        <f t="shared" si="162"/>
        <v>,"IssueYearEnd":0</v>
      </c>
      <c r="W481" s="16" t="str">
        <f t="shared" si="163"/>
        <v xml:space="preserve">,"FirstDayOfIssue":" " </v>
      </c>
      <c r="X481" s="16" t="str">
        <f t="shared" si="177"/>
        <v xml:space="preserve">,"Perforation":"" </v>
      </c>
      <c r="Y481" s="16" t="str">
        <f t="shared" si="164"/>
        <v xml:space="preserve">,"IsWatermarked":false </v>
      </c>
      <c r="Z481" s="16" t="str">
        <f t="shared" si="165"/>
        <v xml:space="preserve">,"CatalogImageCode":"" </v>
      </c>
      <c r="AA481" s="16" t="str">
        <f t="shared" si="166"/>
        <v xml:space="preserve">,"Color":"" </v>
      </c>
      <c r="AB481" s="16" t="str">
        <f t="shared" si="167"/>
        <v xml:space="preserve">,"Denomination":"22" </v>
      </c>
      <c r="AD481" s="16" t="str">
        <f t="shared" si="168"/>
        <v>,"ItemInstances":[</v>
      </c>
      <c r="AE481" s="16" t="str">
        <f t="shared" si="169"/>
        <v>{"CollectableType":"HomeCollector.Models.StampBase, HomeCollector, Version=1.0.0.0, Culture=neutral, PublicKeyToken=null"</v>
      </c>
      <c r="AF481" s="16" t="str">
        <f t="shared" si="170"/>
        <v xml:space="preserve">,"ItemDetails":"" </v>
      </c>
      <c r="AG481" s="16" t="str">
        <f t="shared" si="171"/>
        <v xml:space="preserve">,"IsFavorite":false </v>
      </c>
      <c r="AH481" s="16" t="str">
        <f t="shared" si="172"/>
        <v xml:space="preserve">,"EstimatedValue":0 </v>
      </c>
      <c r="AI481" s="16" t="str">
        <f t="shared" si="173"/>
        <v xml:space="preserve">,"IsMintCondition":false </v>
      </c>
      <c r="AJ481" s="16" t="str">
        <f t="shared" si="174"/>
        <v xml:space="preserve">,"Condition":"UNDEFINED" </v>
      </c>
      <c r="AK481" s="16" t="str">
        <f xml:space="preserve"> IF($D481+$E481&gt;0,  CONCATENATE($AD481,$AE481,$AF481,$AG481,$AH481,$AI481,$AJ481)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1" s="16" t="str">
        <f t="shared" si="175"/>
        <v>,{"CollectableType":"HomeCollector.Models.StampBase, HomeCollector, Version=1.0.0.0, Culture=neutral, PublicKeyToken=null","DisplayName":"Black Bear" ,"Description":"" ,"Country":"USA" ,"IsPostageStamp":true ,"ScottNumber":"2299"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2" spans="1:38" x14ac:dyDescent="0.25">
      <c r="A482" s="34" t="s">
        <v>638</v>
      </c>
      <c r="B482" s="29" t="s">
        <v>157</v>
      </c>
      <c r="C482" s="19"/>
      <c r="D482" s="31"/>
      <c r="E482" s="32">
        <v>2</v>
      </c>
      <c r="F482" s="43"/>
      <c r="G482" s="38"/>
      <c r="H482" s="19" t="s">
        <v>1212</v>
      </c>
      <c r="I482" s="29">
        <v>1916</v>
      </c>
      <c r="J482" s="29">
        <v>1987</v>
      </c>
      <c r="K482" s="33"/>
      <c r="L482" s="34">
        <v>0.4</v>
      </c>
      <c r="M482" s="29">
        <v>0.15</v>
      </c>
      <c r="N482" s="28" t="str">
        <f t="shared" si="176"/>
        <v>,{"CollectableType":"HomeCollector.Models.StampBase, HomeCollector, Version=1.0.0.0, Culture=neutral, PublicKeyToken=null"</v>
      </c>
      <c r="O482" s="16" t="str">
        <f t="shared" si="155"/>
        <v xml:space="preserve">,"DisplayName":"Swallowtail" </v>
      </c>
      <c r="P482" s="16" t="str">
        <f t="shared" si="156"/>
        <v xml:space="preserve">,"Description":"" </v>
      </c>
      <c r="Q482" s="16" t="str">
        <f t="shared" si="157"/>
        <v xml:space="preserve">,"Country":"USA" </v>
      </c>
      <c r="R482" s="16" t="str">
        <f t="shared" si="158"/>
        <v xml:space="preserve">,"IsPostageStamp":true </v>
      </c>
      <c r="S482" s="16" t="str">
        <f t="shared" si="159"/>
        <v xml:space="preserve">,"ScottNumber":"2300" </v>
      </c>
      <c r="T482" s="16" t="str">
        <f t="shared" si="160"/>
        <v xml:space="preserve">,"AlternateId":"" </v>
      </c>
      <c r="U482" s="16" t="str">
        <f t="shared" si="161"/>
        <v>,"IssueYearStart":1987</v>
      </c>
      <c r="V482" s="16" t="str">
        <f t="shared" si="162"/>
        <v>,"IssueYearEnd":0</v>
      </c>
      <c r="W482" s="16" t="str">
        <f t="shared" si="163"/>
        <v xml:space="preserve">,"FirstDayOfIssue":" " </v>
      </c>
      <c r="X482" s="16" t="str">
        <f t="shared" si="177"/>
        <v xml:space="preserve">,"Perforation":"" </v>
      </c>
      <c r="Y482" s="16" t="str">
        <f t="shared" si="164"/>
        <v xml:space="preserve">,"IsWatermarked":false </v>
      </c>
      <c r="Z482" s="16" t="str">
        <f t="shared" si="165"/>
        <v xml:space="preserve">,"CatalogImageCode":"" </v>
      </c>
      <c r="AA482" s="16" t="str">
        <f t="shared" si="166"/>
        <v xml:space="preserve">,"Color":"" </v>
      </c>
      <c r="AB482" s="16" t="str">
        <f t="shared" si="167"/>
        <v xml:space="preserve">,"Denomination":"22" </v>
      </c>
      <c r="AD482" s="16" t="str">
        <f t="shared" si="168"/>
        <v>,"ItemInstances":[</v>
      </c>
      <c r="AE482" s="16" t="str">
        <f t="shared" si="169"/>
        <v>{"CollectableType":"HomeCollector.Models.StampBase, HomeCollector, Version=1.0.0.0, Culture=neutral, PublicKeyToken=null"</v>
      </c>
      <c r="AF482" s="16" t="str">
        <f t="shared" si="170"/>
        <v xml:space="preserve">,"ItemDetails":"" </v>
      </c>
      <c r="AG482" s="16" t="str">
        <f t="shared" si="171"/>
        <v xml:space="preserve">,"IsFavorite":false </v>
      </c>
      <c r="AH482" s="16" t="str">
        <f t="shared" si="172"/>
        <v xml:space="preserve">,"EstimatedValue":0 </v>
      </c>
      <c r="AI482" s="16" t="str">
        <f t="shared" si="173"/>
        <v xml:space="preserve">,"IsMintCondition":false </v>
      </c>
      <c r="AJ482" s="16" t="str">
        <f t="shared" si="174"/>
        <v xml:space="preserve">,"Condition":"UNDEFINED" </v>
      </c>
      <c r="AK482" s="16" t="str">
        <f xml:space="preserve"> IF($D482+$E482&gt;0,  CONCATENATE($AD482,$AE482,$AF482,$AG482,$AH482,$AI482,$AJ482)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2" s="16" t="str">
        <f t="shared" si="175"/>
        <v>,{"CollectableType":"HomeCollector.Models.StampBase, HomeCollector, Version=1.0.0.0, Culture=neutral, PublicKeyToken=null","DisplayName":"Swallowtail" ,"Description":"" ,"Country":"USA" ,"IsPostageStamp":true ,"ScottNumber":"2300"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3" spans="1:38" x14ac:dyDescent="0.25">
      <c r="A483" s="34" t="s">
        <v>639</v>
      </c>
      <c r="B483" s="29" t="s">
        <v>157</v>
      </c>
      <c r="C483" s="19"/>
      <c r="D483" s="31"/>
      <c r="E483" s="32">
        <v>2</v>
      </c>
      <c r="F483" s="43"/>
      <c r="G483" s="38"/>
      <c r="H483" s="19" t="s">
        <v>1213</v>
      </c>
      <c r="I483" s="29">
        <v>1916</v>
      </c>
      <c r="J483" s="29">
        <v>1987</v>
      </c>
      <c r="K483" s="33"/>
      <c r="L483" s="34">
        <v>0.4</v>
      </c>
      <c r="M483" s="29">
        <v>0.15</v>
      </c>
      <c r="N483" s="28" t="str">
        <f t="shared" si="176"/>
        <v>,{"CollectableType":"HomeCollector.Models.StampBase, HomeCollector, Version=1.0.0.0, Culture=neutral, PublicKeyToken=null"</v>
      </c>
      <c r="O483" s="16" t="str">
        <f t="shared" si="155"/>
        <v xml:space="preserve">,"DisplayName":"bobwhite" </v>
      </c>
      <c r="P483" s="16" t="str">
        <f t="shared" si="156"/>
        <v xml:space="preserve">,"Description":"" </v>
      </c>
      <c r="Q483" s="16" t="str">
        <f t="shared" si="157"/>
        <v xml:space="preserve">,"Country":"USA" </v>
      </c>
      <c r="R483" s="16" t="str">
        <f t="shared" si="158"/>
        <v xml:space="preserve">,"IsPostageStamp":true </v>
      </c>
      <c r="S483" s="16" t="str">
        <f t="shared" si="159"/>
        <v xml:space="preserve">,"ScottNumber":"2301" </v>
      </c>
      <c r="T483" s="16" t="str">
        <f t="shared" si="160"/>
        <v xml:space="preserve">,"AlternateId":"" </v>
      </c>
      <c r="U483" s="16" t="str">
        <f t="shared" si="161"/>
        <v>,"IssueYearStart":1987</v>
      </c>
      <c r="V483" s="16" t="str">
        <f t="shared" si="162"/>
        <v>,"IssueYearEnd":0</v>
      </c>
      <c r="W483" s="16" t="str">
        <f t="shared" si="163"/>
        <v xml:space="preserve">,"FirstDayOfIssue":" " </v>
      </c>
      <c r="X483" s="16" t="str">
        <f t="shared" si="177"/>
        <v xml:space="preserve">,"Perforation":"" </v>
      </c>
      <c r="Y483" s="16" t="str">
        <f t="shared" si="164"/>
        <v xml:space="preserve">,"IsWatermarked":false </v>
      </c>
      <c r="Z483" s="16" t="str">
        <f t="shared" si="165"/>
        <v xml:space="preserve">,"CatalogImageCode":"" </v>
      </c>
      <c r="AA483" s="16" t="str">
        <f t="shared" si="166"/>
        <v xml:space="preserve">,"Color":"" </v>
      </c>
      <c r="AB483" s="16" t="str">
        <f t="shared" si="167"/>
        <v xml:space="preserve">,"Denomination":"22" </v>
      </c>
      <c r="AD483" s="16" t="str">
        <f t="shared" si="168"/>
        <v>,"ItemInstances":[</v>
      </c>
      <c r="AE483" s="16" t="str">
        <f t="shared" si="169"/>
        <v>{"CollectableType":"HomeCollector.Models.StampBase, HomeCollector, Version=1.0.0.0, Culture=neutral, PublicKeyToken=null"</v>
      </c>
      <c r="AF483" s="16" t="str">
        <f t="shared" si="170"/>
        <v xml:space="preserve">,"ItemDetails":"" </v>
      </c>
      <c r="AG483" s="16" t="str">
        <f t="shared" si="171"/>
        <v xml:space="preserve">,"IsFavorite":false </v>
      </c>
      <c r="AH483" s="16" t="str">
        <f t="shared" si="172"/>
        <v xml:space="preserve">,"EstimatedValue":0 </v>
      </c>
      <c r="AI483" s="16" t="str">
        <f t="shared" si="173"/>
        <v xml:space="preserve">,"IsMintCondition":false </v>
      </c>
      <c r="AJ483" s="16" t="str">
        <f t="shared" si="174"/>
        <v xml:space="preserve">,"Condition":"UNDEFINED" </v>
      </c>
      <c r="AK483" s="16" t="str">
        <f xml:space="preserve"> IF($D483+$E483&gt;0,  CONCATENATE($AD483,$AE483,$AF483,$AG483,$AH483,$AI483,$AJ483)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3" s="16" t="str">
        <f t="shared" si="175"/>
        <v>,{"CollectableType":"HomeCollector.Models.StampBase, HomeCollector, Version=1.0.0.0, Culture=neutral, PublicKeyToken=null","DisplayName":"bobwhite" ,"Description":"" ,"Country":"USA" ,"IsPostageStamp":true ,"ScottNumber":"2301"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4" spans="1:38" x14ac:dyDescent="0.25">
      <c r="A484" s="34" t="s">
        <v>640</v>
      </c>
      <c r="B484" s="29" t="s">
        <v>157</v>
      </c>
      <c r="C484" s="19"/>
      <c r="D484" s="31"/>
      <c r="E484" s="32">
        <v>2</v>
      </c>
      <c r="F484" s="43"/>
      <c r="G484" s="38"/>
      <c r="H484" s="19" t="s">
        <v>1214</v>
      </c>
      <c r="I484" s="29">
        <v>1916</v>
      </c>
      <c r="J484" s="29">
        <v>1987</v>
      </c>
      <c r="K484" s="33"/>
      <c r="L484" s="34">
        <v>0.4</v>
      </c>
      <c r="M484" s="29">
        <v>0.15</v>
      </c>
      <c r="N484" s="28" t="str">
        <f t="shared" si="176"/>
        <v>,{"CollectableType":"HomeCollector.Models.StampBase, HomeCollector, Version=1.0.0.0, Culture=neutral, PublicKeyToken=null"</v>
      </c>
      <c r="O484" s="16" t="str">
        <f t="shared" si="155"/>
        <v xml:space="preserve">,"DisplayName":"Ringtail" </v>
      </c>
      <c r="P484" s="16" t="str">
        <f t="shared" si="156"/>
        <v xml:space="preserve">,"Description":"" </v>
      </c>
      <c r="Q484" s="16" t="str">
        <f t="shared" si="157"/>
        <v xml:space="preserve">,"Country":"USA" </v>
      </c>
      <c r="R484" s="16" t="str">
        <f t="shared" si="158"/>
        <v xml:space="preserve">,"IsPostageStamp":true </v>
      </c>
      <c r="S484" s="16" t="str">
        <f t="shared" si="159"/>
        <v xml:space="preserve">,"ScottNumber":"2302" </v>
      </c>
      <c r="T484" s="16" t="str">
        <f t="shared" si="160"/>
        <v xml:space="preserve">,"AlternateId":"" </v>
      </c>
      <c r="U484" s="16" t="str">
        <f t="shared" si="161"/>
        <v>,"IssueYearStart":1987</v>
      </c>
      <c r="V484" s="16" t="str">
        <f t="shared" si="162"/>
        <v>,"IssueYearEnd":0</v>
      </c>
      <c r="W484" s="16" t="str">
        <f t="shared" si="163"/>
        <v xml:space="preserve">,"FirstDayOfIssue":" " </v>
      </c>
      <c r="X484" s="16" t="str">
        <f t="shared" si="177"/>
        <v xml:space="preserve">,"Perforation":"" </v>
      </c>
      <c r="Y484" s="16" t="str">
        <f t="shared" si="164"/>
        <v xml:space="preserve">,"IsWatermarked":false </v>
      </c>
      <c r="Z484" s="16" t="str">
        <f t="shared" si="165"/>
        <v xml:space="preserve">,"CatalogImageCode":"" </v>
      </c>
      <c r="AA484" s="16" t="str">
        <f t="shared" si="166"/>
        <v xml:space="preserve">,"Color":"" </v>
      </c>
      <c r="AB484" s="16" t="str">
        <f t="shared" si="167"/>
        <v xml:space="preserve">,"Denomination":"22" </v>
      </c>
      <c r="AD484" s="16" t="str">
        <f t="shared" si="168"/>
        <v>,"ItemInstances":[</v>
      </c>
      <c r="AE484" s="16" t="str">
        <f t="shared" si="169"/>
        <v>{"CollectableType":"HomeCollector.Models.StampBase, HomeCollector, Version=1.0.0.0, Culture=neutral, PublicKeyToken=null"</v>
      </c>
      <c r="AF484" s="16" t="str">
        <f t="shared" si="170"/>
        <v xml:space="preserve">,"ItemDetails":"" </v>
      </c>
      <c r="AG484" s="16" t="str">
        <f t="shared" si="171"/>
        <v xml:space="preserve">,"IsFavorite":false </v>
      </c>
      <c r="AH484" s="16" t="str">
        <f t="shared" si="172"/>
        <v xml:space="preserve">,"EstimatedValue":0 </v>
      </c>
      <c r="AI484" s="16" t="str">
        <f t="shared" si="173"/>
        <v xml:space="preserve">,"IsMintCondition":false </v>
      </c>
      <c r="AJ484" s="16" t="str">
        <f t="shared" si="174"/>
        <v xml:space="preserve">,"Condition":"UNDEFINED" </v>
      </c>
      <c r="AK484" s="16" t="str">
        <f xml:space="preserve"> IF($D484+$E484&gt;0,  CONCATENATE($AD484,$AE484,$AF484,$AG484,$AH484,$AI484,$AJ484)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4" s="16" t="str">
        <f t="shared" si="175"/>
        <v>,{"CollectableType":"HomeCollector.Models.StampBase, HomeCollector, Version=1.0.0.0, Culture=neutral, PublicKeyToken=null","DisplayName":"Ringtail" ,"Description":"" ,"Country":"USA" ,"IsPostageStamp":true ,"ScottNumber":"2302"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5" spans="1:38" x14ac:dyDescent="0.25">
      <c r="A485" s="34" t="s">
        <v>641</v>
      </c>
      <c r="B485" s="29" t="s">
        <v>157</v>
      </c>
      <c r="C485" s="19"/>
      <c r="D485" s="31"/>
      <c r="E485" s="32">
        <v>1</v>
      </c>
      <c r="F485" s="43"/>
      <c r="G485" s="38"/>
      <c r="H485" s="19" t="s">
        <v>1215</v>
      </c>
      <c r="I485" s="29">
        <v>1916</v>
      </c>
      <c r="J485" s="29">
        <v>1987</v>
      </c>
      <c r="K485" s="33"/>
      <c r="L485" s="34">
        <v>0.4</v>
      </c>
      <c r="M485" s="29">
        <v>0.15</v>
      </c>
      <c r="N485" s="28" t="str">
        <f t="shared" si="176"/>
        <v>,{"CollectableType":"HomeCollector.Models.StampBase, HomeCollector, Version=1.0.0.0, Culture=neutral, PublicKeyToken=null"</v>
      </c>
      <c r="O485" s="16" t="str">
        <f t="shared" si="155"/>
        <v xml:space="preserve">,"DisplayName":"Red-W Blackbird" </v>
      </c>
      <c r="P485" s="16" t="str">
        <f t="shared" si="156"/>
        <v xml:space="preserve">,"Description":"" </v>
      </c>
      <c r="Q485" s="16" t="str">
        <f t="shared" si="157"/>
        <v xml:space="preserve">,"Country":"USA" </v>
      </c>
      <c r="R485" s="16" t="str">
        <f t="shared" si="158"/>
        <v xml:space="preserve">,"IsPostageStamp":true </v>
      </c>
      <c r="S485" s="16" t="str">
        <f t="shared" si="159"/>
        <v xml:space="preserve">,"ScottNumber":"2303" </v>
      </c>
      <c r="T485" s="16" t="str">
        <f t="shared" si="160"/>
        <v xml:space="preserve">,"AlternateId":"" </v>
      </c>
      <c r="U485" s="16" t="str">
        <f t="shared" si="161"/>
        <v>,"IssueYearStart":1987</v>
      </c>
      <c r="V485" s="16" t="str">
        <f t="shared" si="162"/>
        <v>,"IssueYearEnd":0</v>
      </c>
      <c r="W485" s="16" t="str">
        <f t="shared" si="163"/>
        <v xml:space="preserve">,"FirstDayOfIssue":" " </v>
      </c>
      <c r="X485" s="16" t="str">
        <f t="shared" si="177"/>
        <v xml:space="preserve">,"Perforation":"" </v>
      </c>
      <c r="Y485" s="16" t="str">
        <f t="shared" si="164"/>
        <v xml:space="preserve">,"IsWatermarked":false </v>
      </c>
      <c r="Z485" s="16" t="str">
        <f t="shared" si="165"/>
        <v xml:space="preserve">,"CatalogImageCode":"" </v>
      </c>
      <c r="AA485" s="16" t="str">
        <f t="shared" si="166"/>
        <v xml:space="preserve">,"Color":"" </v>
      </c>
      <c r="AB485" s="16" t="str">
        <f t="shared" si="167"/>
        <v xml:space="preserve">,"Denomination":"22" </v>
      </c>
      <c r="AD485" s="16" t="str">
        <f t="shared" si="168"/>
        <v>,"ItemInstances":[</v>
      </c>
      <c r="AE485" s="16" t="str">
        <f t="shared" si="169"/>
        <v>{"CollectableType":"HomeCollector.Models.StampBase, HomeCollector, Version=1.0.0.0, Culture=neutral, PublicKeyToken=null"</v>
      </c>
      <c r="AF485" s="16" t="str">
        <f t="shared" si="170"/>
        <v xml:space="preserve">,"ItemDetails":"" </v>
      </c>
      <c r="AG485" s="16" t="str">
        <f t="shared" si="171"/>
        <v xml:space="preserve">,"IsFavorite":false </v>
      </c>
      <c r="AH485" s="16" t="str">
        <f t="shared" si="172"/>
        <v xml:space="preserve">,"EstimatedValue":0 </v>
      </c>
      <c r="AI485" s="16" t="str">
        <f t="shared" si="173"/>
        <v xml:space="preserve">,"IsMintCondition":false </v>
      </c>
      <c r="AJ485" s="16" t="str">
        <f t="shared" si="174"/>
        <v xml:space="preserve">,"Condition":"UNDEFINED" </v>
      </c>
      <c r="AK485" s="16" t="str">
        <f xml:space="preserve"> IF($D485+$E485&gt;0,  CONCATENATE($AD485,$AE485,$AF485,$AG485,$AH485,$AI485,$AJ485)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5" s="16" t="str">
        <f t="shared" si="175"/>
        <v>,{"CollectableType":"HomeCollector.Models.StampBase, HomeCollector, Version=1.0.0.0, Culture=neutral, PublicKeyToken=null","DisplayName":"Red-W Blackbird" ,"Description":"" ,"Country":"USA" ,"IsPostageStamp":true ,"ScottNumber":"2303"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6" spans="1:38" x14ac:dyDescent="0.25">
      <c r="A486" s="34" t="s">
        <v>642</v>
      </c>
      <c r="B486" s="29" t="s">
        <v>157</v>
      </c>
      <c r="C486" s="19"/>
      <c r="D486" s="31"/>
      <c r="E486" s="32">
        <v>2</v>
      </c>
      <c r="F486" s="43"/>
      <c r="G486" s="38"/>
      <c r="H486" s="19" t="s">
        <v>1216</v>
      </c>
      <c r="I486" s="29">
        <v>1916</v>
      </c>
      <c r="J486" s="29">
        <v>1987</v>
      </c>
      <c r="K486" s="33"/>
      <c r="L486" s="34">
        <v>0.4</v>
      </c>
      <c r="M486" s="29">
        <v>0.15</v>
      </c>
      <c r="N486" s="28" t="str">
        <f t="shared" si="176"/>
        <v>,{"CollectableType":"HomeCollector.Models.StampBase, HomeCollector, Version=1.0.0.0, Culture=neutral, PublicKeyToken=null"</v>
      </c>
      <c r="O486" s="16" t="str">
        <f t="shared" si="155"/>
        <v xml:space="preserve">,"DisplayName":"Lobster" </v>
      </c>
      <c r="P486" s="16" t="str">
        <f t="shared" si="156"/>
        <v xml:space="preserve">,"Description":"" </v>
      </c>
      <c r="Q486" s="16" t="str">
        <f t="shared" si="157"/>
        <v xml:space="preserve">,"Country":"USA" </v>
      </c>
      <c r="R486" s="16" t="str">
        <f t="shared" si="158"/>
        <v xml:space="preserve">,"IsPostageStamp":true </v>
      </c>
      <c r="S486" s="16" t="str">
        <f t="shared" si="159"/>
        <v xml:space="preserve">,"ScottNumber":"2304" </v>
      </c>
      <c r="T486" s="16" t="str">
        <f t="shared" si="160"/>
        <v xml:space="preserve">,"AlternateId":"" </v>
      </c>
      <c r="U486" s="16" t="str">
        <f t="shared" si="161"/>
        <v>,"IssueYearStart":1987</v>
      </c>
      <c r="V486" s="16" t="str">
        <f t="shared" si="162"/>
        <v>,"IssueYearEnd":0</v>
      </c>
      <c r="W486" s="16" t="str">
        <f t="shared" si="163"/>
        <v xml:space="preserve">,"FirstDayOfIssue":" " </v>
      </c>
      <c r="X486" s="16" t="str">
        <f t="shared" si="177"/>
        <v xml:space="preserve">,"Perforation":"" </v>
      </c>
      <c r="Y486" s="16" t="str">
        <f t="shared" si="164"/>
        <v xml:space="preserve">,"IsWatermarked":false </v>
      </c>
      <c r="Z486" s="16" t="str">
        <f t="shared" si="165"/>
        <v xml:space="preserve">,"CatalogImageCode":"" </v>
      </c>
      <c r="AA486" s="16" t="str">
        <f t="shared" si="166"/>
        <v xml:space="preserve">,"Color":"" </v>
      </c>
      <c r="AB486" s="16" t="str">
        <f t="shared" si="167"/>
        <v xml:space="preserve">,"Denomination":"22" </v>
      </c>
      <c r="AD486" s="16" t="str">
        <f t="shared" si="168"/>
        <v>,"ItemInstances":[</v>
      </c>
      <c r="AE486" s="16" t="str">
        <f t="shared" si="169"/>
        <v>{"CollectableType":"HomeCollector.Models.StampBase, HomeCollector, Version=1.0.0.0, Culture=neutral, PublicKeyToken=null"</v>
      </c>
      <c r="AF486" s="16" t="str">
        <f t="shared" si="170"/>
        <v xml:space="preserve">,"ItemDetails":"" </v>
      </c>
      <c r="AG486" s="16" t="str">
        <f t="shared" si="171"/>
        <v xml:space="preserve">,"IsFavorite":false </v>
      </c>
      <c r="AH486" s="16" t="str">
        <f t="shared" si="172"/>
        <v xml:space="preserve">,"EstimatedValue":0 </v>
      </c>
      <c r="AI486" s="16" t="str">
        <f t="shared" si="173"/>
        <v xml:space="preserve">,"IsMintCondition":false </v>
      </c>
      <c r="AJ486" s="16" t="str">
        <f t="shared" si="174"/>
        <v xml:space="preserve">,"Condition":"UNDEFINED" </v>
      </c>
      <c r="AK486" s="16" t="str">
        <f xml:space="preserve"> IF($D486+$E486&gt;0,  CONCATENATE($AD486,$AE486,$AF486,$AG486,$AH486,$AI486,$AJ486)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6" s="16" t="str">
        <f t="shared" si="175"/>
        <v>,{"CollectableType":"HomeCollector.Models.StampBase, HomeCollector, Version=1.0.0.0, Culture=neutral, PublicKeyToken=null","DisplayName":"Lobster" ,"Description":"" ,"Country":"USA" ,"IsPostageStamp":true ,"ScottNumber":"2304"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7" spans="1:38" x14ac:dyDescent="0.25">
      <c r="A487" s="34" t="s">
        <v>643</v>
      </c>
      <c r="B487" s="29" t="s">
        <v>157</v>
      </c>
      <c r="C487" s="19"/>
      <c r="D487" s="31"/>
      <c r="E487" s="32">
        <v>1</v>
      </c>
      <c r="F487" s="43"/>
      <c r="G487" s="38"/>
      <c r="H487" s="19" t="s">
        <v>1217</v>
      </c>
      <c r="I487" s="29">
        <v>1916</v>
      </c>
      <c r="J487" s="29">
        <v>1987</v>
      </c>
      <c r="K487" s="33"/>
      <c r="L487" s="34">
        <v>0.4</v>
      </c>
      <c r="M487" s="29">
        <v>0.15</v>
      </c>
      <c r="N487" s="28" t="str">
        <f t="shared" si="176"/>
        <v>,{"CollectableType":"HomeCollector.Models.StampBase, HomeCollector, Version=1.0.0.0, Culture=neutral, PublicKeyToken=null"</v>
      </c>
      <c r="O487" s="16" t="str">
        <f t="shared" si="155"/>
        <v xml:space="preserve">,"DisplayName":"Jack Rabbit" </v>
      </c>
      <c r="P487" s="16" t="str">
        <f t="shared" si="156"/>
        <v xml:space="preserve">,"Description":"" </v>
      </c>
      <c r="Q487" s="16" t="str">
        <f t="shared" si="157"/>
        <v xml:space="preserve">,"Country":"USA" </v>
      </c>
      <c r="R487" s="16" t="str">
        <f t="shared" si="158"/>
        <v xml:space="preserve">,"IsPostageStamp":true </v>
      </c>
      <c r="S487" s="16" t="str">
        <f t="shared" si="159"/>
        <v xml:space="preserve">,"ScottNumber":"2305" </v>
      </c>
      <c r="T487" s="16" t="str">
        <f t="shared" si="160"/>
        <v xml:space="preserve">,"AlternateId":"" </v>
      </c>
      <c r="U487" s="16" t="str">
        <f t="shared" si="161"/>
        <v>,"IssueYearStart":1987</v>
      </c>
      <c r="V487" s="16" t="str">
        <f t="shared" si="162"/>
        <v>,"IssueYearEnd":0</v>
      </c>
      <c r="W487" s="16" t="str">
        <f t="shared" si="163"/>
        <v xml:space="preserve">,"FirstDayOfIssue":" " </v>
      </c>
      <c r="X487" s="16" t="str">
        <f t="shared" si="177"/>
        <v xml:space="preserve">,"Perforation":"" </v>
      </c>
      <c r="Y487" s="16" t="str">
        <f t="shared" si="164"/>
        <v xml:space="preserve">,"IsWatermarked":false </v>
      </c>
      <c r="Z487" s="16" t="str">
        <f t="shared" si="165"/>
        <v xml:space="preserve">,"CatalogImageCode":"" </v>
      </c>
      <c r="AA487" s="16" t="str">
        <f t="shared" si="166"/>
        <v xml:space="preserve">,"Color":"" </v>
      </c>
      <c r="AB487" s="16" t="str">
        <f t="shared" si="167"/>
        <v xml:space="preserve">,"Denomination":"22" </v>
      </c>
      <c r="AD487" s="16" t="str">
        <f t="shared" si="168"/>
        <v>,"ItemInstances":[</v>
      </c>
      <c r="AE487" s="16" t="str">
        <f t="shared" si="169"/>
        <v>{"CollectableType":"HomeCollector.Models.StampBase, HomeCollector, Version=1.0.0.0, Culture=neutral, PublicKeyToken=null"</v>
      </c>
      <c r="AF487" s="16" t="str">
        <f t="shared" si="170"/>
        <v xml:space="preserve">,"ItemDetails":"" </v>
      </c>
      <c r="AG487" s="16" t="str">
        <f t="shared" si="171"/>
        <v xml:space="preserve">,"IsFavorite":false </v>
      </c>
      <c r="AH487" s="16" t="str">
        <f t="shared" si="172"/>
        <v xml:space="preserve">,"EstimatedValue":0 </v>
      </c>
      <c r="AI487" s="16" t="str">
        <f t="shared" si="173"/>
        <v xml:space="preserve">,"IsMintCondition":false </v>
      </c>
      <c r="AJ487" s="16" t="str">
        <f t="shared" si="174"/>
        <v xml:space="preserve">,"Condition":"UNDEFINED" </v>
      </c>
      <c r="AK487" s="16" t="str">
        <f xml:space="preserve"> IF($D487+$E487&gt;0,  CONCATENATE($AD487,$AE487,$AF487,$AG487,$AH487,$AI487,$AJ487)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7" s="16" t="str">
        <f t="shared" si="175"/>
        <v>,{"CollectableType":"HomeCollector.Models.StampBase, HomeCollector, Version=1.0.0.0, Culture=neutral, PublicKeyToken=null","DisplayName":"Jack Rabbit" ,"Description":"" ,"Country":"USA" ,"IsPostageStamp":true ,"ScottNumber":"2305"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8" spans="1:38" x14ac:dyDescent="0.25">
      <c r="A488" s="34" t="s">
        <v>644</v>
      </c>
      <c r="B488" s="29" t="s">
        <v>157</v>
      </c>
      <c r="C488" s="19"/>
      <c r="D488" s="31"/>
      <c r="E488" s="32">
        <v>2</v>
      </c>
      <c r="F488" s="43"/>
      <c r="G488" s="38"/>
      <c r="H488" s="19" t="s">
        <v>1218</v>
      </c>
      <c r="I488" s="29">
        <v>1916</v>
      </c>
      <c r="J488" s="29">
        <v>1987</v>
      </c>
      <c r="K488" s="33"/>
      <c r="L488" s="34">
        <v>0.4</v>
      </c>
      <c r="M488" s="29">
        <v>0.15</v>
      </c>
      <c r="N488" s="28" t="str">
        <f t="shared" si="176"/>
        <v>,{"CollectableType":"HomeCollector.Models.StampBase, HomeCollector, Version=1.0.0.0, Culture=neutral, PublicKeyToken=null"</v>
      </c>
      <c r="O488" s="16" t="str">
        <f t="shared" si="155"/>
        <v xml:space="preserve">,"DisplayName":"Scarlet Tanager" </v>
      </c>
      <c r="P488" s="16" t="str">
        <f t="shared" si="156"/>
        <v xml:space="preserve">,"Description":"" </v>
      </c>
      <c r="Q488" s="16" t="str">
        <f t="shared" si="157"/>
        <v xml:space="preserve">,"Country":"USA" </v>
      </c>
      <c r="R488" s="16" t="str">
        <f t="shared" si="158"/>
        <v xml:space="preserve">,"IsPostageStamp":true </v>
      </c>
      <c r="S488" s="16" t="str">
        <f t="shared" si="159"/>
        <v xml:space="preserve">,"ScottNumber":"2306" </v>
      </c>
      <c r="T488" s="16" t="str">
        <f t="shared" si="160"/>
        <v xml:space="preserve">,"AlternateId":"" </v>
      </c>
      <c r="U488" s="16" t="str">
        <f t="shared" si="161"/>
        <v>,"IssueYearStart":1987</v>
      </c>
      <c r="V488" s="16" t="str">
        <f t="shared" si="162"/>
        <v>,"IssueYearEnd":0</v>
      </c>
      <c r="W488" s="16" t="str">
        <f t="shared" si="163"/>
        <v xml:space="preserve">,"FirstDayOfIssue":" " </v>
      </c>
      <c r="X488" s="16" t="str">
        <f t="shared" si="177"/>
        <v xml:space="preserve">,"Perforation":"" </v>
      </c>
      <c r="Y488" s="16" t="str">
        <f t="shared" si="164"/>
        <v xml:space="preserve">,"IsWatermarked":false </v>
      </c>
      <c r="Z488" s="16" t="str">
        <f t="shared" si="165"/>
        <v xml:space="preserve">,"CatalogImageCode":"" </v>
      </c>
      <c r="AA488" s="16" t="str">
        <f t="shared" si="166"/>
        <v xml:space="preserve">,"Color":"" </v>
      </c>
      <c r="AB488" s="16" t="str">
        <f t="shared" si="167"/>
        <v xml:space="preserve">,"Denomination":"22" </v>
      </c>
      <c r="AD488" s="16" t="str">
        <f t="shared" si="168"/>
        <v>,"ItemInstances":[</v>
      </c>
      <c r="AE488" s="16" t="str">
        <f t="shared" si="169"/>
        <v>{"CollectableType":"HomeCollector.Models.StampBase, HomeCollector, Version=1.0.0.0, Culture=neutral, PublicKeyToken=null"</v>
      </c>
      <c r="AF488" s="16" t="str">
        <f t="shared" si="170"/>
        <v xml:space="preserve">,"ItemDetails":"" </v>
      </c>
      <c r="AG488" s="16" t="str">
        <f t="shared" si="171"/>
        <v xml:space="preserve">,"IsFavorite":false </v>
      </c>
      <c r="AH488" s="16" t="str">
        <f t="shared" si="172"/>
        <v xml:space="preserve">,"EstimatedValue":0 </v>
      </c>
      <c r="AI488" s="16" t="str">
        <f t="shared" si="173"/>
        <v xml:space="preserve">,"IsMintCondition":false </v>
      </c>
      <c r="AJ488" s="16" t="str">
        <f t="shared" si="174"/>
        <v xml:space="preserve">,"Condition":"UNDEFINED" </v>
      </c>
      <c r="AK488" s="16" t="str">
        <f xml:space="preserve"> IF($D488+$E488&gt;0,  CONCATENATE($AD488,$AE488,$AF488,$AG488,$AH488,$AI488,$AJ488)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8" s="16" t="str">
        <f t="shared" si="175"/>
        <v>,{"CollectableType":"HomeCollector.Models.StampBase, HomeCollector, Version=1.0.0.0, Culture=neutral, PublicKeyToken=null","DisplayName":"Scarlet Tanager" ,"Description":"" ,"Country":"USA" ,"IsPostageStamp":true ,"ScottNumber":"2306"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89" spans="1:38" x14ac:dyDescent="0.25">
      <c r="A489" s="34" t="s">
        <v>645</v>
      </c>
      <c r="B489" s="29" t="s">
        <v>157</v>
      </c>
      <c r="C489" s="19"/>
      <c r="D489" s="31"/>
      <c r="E489" s="32">
        <v>2</v>
      </c>
      <c r="F489" s="43"/>
      <c r="G489" s="38"/>
      <c r="H489" s="19" t="s">
        <v>1219</v>
      </c>
      <c r="I489" s="29">
        <v>1916</v>
      </c>
      <c r="J489" s="29">
        <v>1987</v>
      </c>
      <c r="K489" s="33"/>
      <c r="L489" s="34">
        <v>0.4</v>
      </c>
      <c r="M489" s="29">
        <v>0.15</v>
      </c>
      <c r="N489" s="28" t="str">
        <f t="shared" si="176"/>
        <v>,{"CollectableType":"HomeCollector.Models.StampBase, HomeCollector, Version=1.0.0.0, Culture=neutral, PublicKeyToken=null"</v>
      </c>
      <c r="O489" s="16" t="str">
        <f t="shared" si="155"/>
        <v xml:space="preserve">,"DisplayName":"Woodchuck" </v>
      </c>
      <c r="P489" s="16" t="str">
        <f t="shared" si="156"/>
        <v xml:space="preserve">,"Description":"" </v>
      </c>
      <c r="Q489" s="16" t="str">
        <f t="shared" si="157"/>
        <v xml:space="preserve">,"Country":"USA" </v>
      </c>
      <c r="R489" s="16" t="str">
        <f t="shared" si="158"/>
        <v xml:space="preserve">,"IsPostageStamp":true </v>
      </c>
      <c r="S489" s="16" t="str">
        <f t="shared" si="159"/>
        <v xml:space="preserve">,"ScottNumber":"2307" </v>
      </c>
      <c r="T489" s="16" t="str">
        <f t="shared" si="160"/>
        <v xml:space="preserve">,"AlternateId":"" </v>
      </c>
      <c r="U489" s="16" t="str">
        <f t="shared" si="161"/>
        <v>,"IssueYearStart":1987</v>
      </c>
      <c r="V489" s="16" t="str">
        <f t="shared" si="162"/>
        <v>,"IssueYearEnd":0</v>
      </c>
      <c r="W489" s="16" t="str">
        <f t="shared" si="163"/>
        <v xml:space="preserve">,"FirstDayOfIssue":" " </v>
      </c>
      <c r="X489" s="16" t="str">
        <f t="shared" si="177"/>
        <v xml:space="preserve">,"Perforation":"" </v>
      </c>
      <c r="Y489" s="16" t="str">
        <f t="shared" si="164"/>
        <v xml:space="preserve">,"IsWatermarked":false </v>
      </c>
      <c r="Z489" s="16" t="str">
        <f t="shared" si="165"/>
        <v xml:space="preserve">,"CatalogImageCode":"" </v>
      </c>
      <c r="AA489" s="16" t="str">
        <f t="shared" si="166"/>
        <v xml:space="preserve">,"Color":"" </v>
      </c>
      <c r="AB489" s="16" t="str">
        <f t="shared" si="167"/>
        <v xml:space="preserve">,"Denomination":"22" </v>
      </c>
      <c r="AD489" s="16" t="str">
        <f t="shared" si="168"/>
        <v>,"ItemInstances":[</v>
      </c>
      <c r="AE489" s="16" t="str">
        <f t="shared" si="169"/>
        <v>{"CollectableType":"HomeCollector.Models.StampBase, HomeCollector, Version=1.0.0.0, Culture=neutral, PublicKeyToken=null"</v>
      </c>
      <c r="AF489" s="16" t="str">
        <f t="shared" si="170"/>
        <v xml:space="preserve">,"ItemDetails":"" </v>
      </c>
      <c r="AG489" s="16" t="str">
        <f t="shared" si="171"/>
        <v xml:space="preserve">,"IsFavorite":false </v>
      </c>
      <c r="AH489" s="16" t="str">
        <f t="shared" si="172"/>
        <v xml:space="preserve">,"EstimatedValue":0 </v>
      </c>
      <c r="AI489" s="16" t="str">
        <f t="shared" si="173"/>
        <v xml:space="preserve">,"IsMintCondition":false </v>
      </c>
      <c r="AJ489" s="16" t="str">
        <f t="shared" si="174"/>
        <v xml:space="preserve">,"Condition":"UNDEFINED" </v>
      </c>
      <c r="AK489" s="16" t="str">
        <f xml:space="preserve"> IF($D489+$E489&gt;0,  CONCATENATE($AD489,$AE489,$AF489,$AG489,$AH489,$AI489,$AJ489)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89" s="16" t="str">
        <f t="shared" si="175"/>
        <v>,{"CollectableType":"HomeCollector.Models.StampBase, HomeCollector, Version=1.0.0.0, Culture=neutral, PublicKeyToken=null","DisplayName":"Woodchuck" ,"Description":"" ,"Country":"USA" ,"IsPostageStamp":true ,"ScottNumber":"2307"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0" spans="1:38" x14ac:dyDescent="0.25">
      <c r="A490" s="34" t="s">
        <v>646</v>
      </c>
      <c r="B490" s="29" t="s">
        <v>157</v>
      </c>
      <c r="C490" s="19"/>
      <c r="D490" s="31"/>
      <c r="E490" s="32">
        <v>2</v>
      </c>
      <c r="F490" s="43"/>
      <c r="G490" s="38"/>
      <c r="H490" s="19" t="s">
        <v>1220</v>
      </c>
      <c r="I490" s="29">
        <v>1916</v>
      </c>
      <c r="J490" s="29">
        <v>1987</v>
      </c>
      <c r="K490" s="33"/>
      <c r="L490" s="34">
        <v>0.4</v>
      </c>
      <c r="M490" s="29">
        <v>0.15</v>
      </c>
      <c r="N490" s="28" t="str">
        <f t="shared" si="176"/>
        <v>,{"CollectableType":"HomeCollector.Models.StampBase, HomeCollector, Version=1.0.0.0, Culture=neutral, PublicKeyToken=null"</v>
      </c>
      <c r="O490" s="16" t="str">
        <f t="shared" si="155"/>
        <v xml:space="preserve">,"DisplayName":"Spoonbill" </v>
      </c>
      <c r="P490" s="16" t="str">
        <f t="shared" si="156"/>
        <v xml:space="preserve">,"Description":"" </v>
      </c>
      <c r="Q490" s="16" t="str">
        <f t="shared" si="157"/>
        <v xml:space="preserve">,"Country":"USA" </v>
      </c>
      <c r="R490" s="16" t="str">
        <f t="shared" si="158"/>
        <v xml:space="preserve">,"IsPostageStamp":true </v>
      </c>
      <c r="S490" s="16" t="str">
        <f t="shared" si="159"/>
        <v xml:space="preserve">,"ScottNumber":"2308" </v>
      </c>
      <c r="T490" s="16" t="str">
        <f t="shared" si="160"/>
        <v xml:space="preserve">,"AlternateId":"" </v>
      </c>
      <c r="U490" s="16" t="str">
        <f t="shared" si="161"/>
        <v>,"IssueYearStart":1987</v>
      </c>
      <c r="V490" s="16" t="str">
        <f t="shared" si="162"/>
        <v>,"IssueYearEnd":0</v>
      </c>
      <c r="W490" s="16" t="str">
        <f t="shared" si="163"/>
        <v xml:space="preserve">,"FirstDayOfIssue":" " </v>
      </c>
      <c r="X490" s="16" t="str">
        <f t="shared" si="177"/>
        <v xml:space="preserve">,"Perforation":"" </v>
      </c>
      <c r="Y490" s="16" t="str">
        <f t="shared" si="164"/>
        <v xml:space="preserve">,"IsWatermarked":false </v>
      </c>
      <c r="Z490" s="16" t="str">
        <f t="shared" si="165"/>
        <v xml:space="preserve">,"CatalogImageCode":"" </v>
      </c>
      <c r="AA490" s="16" t="str">
        <f t="shared" si="166"/>
        <v xml:space="preserve">,"Color":"" </v>
      </c>
      <c r="AB490" s="16" t="str">
        <f t="shared" si="167"/>
        <v xml:space="preserve">,"Denomination":"22" </v>
      </c>
      <c r="AD490" s="16" t="str">
        <f t="shared" si="168"/>
        <v>,"ItemInstances":[</v>
      </c>
      <c r="AE490" s="16" t="str">
        <f t="shared" si="169"/>
        <v>{"CollectableType":"HomeCollector.Models.StampBase, HomeCollector, Version=1.0.0.0, Culture=neutral, PublicKeyToken=null"</v>
      </c>
      <c r="AF490" s="16" t="str">
        <f t="shared" si="170"/>
        <v xml:space="preserve">,"ItemDetails":"" </v>
      </c>
      <c r="AG490" s="16" t="str">
        <f t="shared" si="171"/>
        <v xml:space="preserve">,"IsFavorite":false </v>
      </c>
      <c r="AH490" s="16" t="str">
        <f t="shared" si="172"/>
        <v xml:space="preserve">,"EstimatedValue":0 </v>
      </c>
      <c r="AI490" s="16" t="str">
        <f t="shared" si="173"/>
        <v xml:space="preserve">,"IsMintCondition":false </v>
      </c>
      <c r="AJ490" s="16" t="str">
        <f t="shared" si="174"/>
        <v xml:space="preserve">,"Condition":"UNDEFINED" </v>
      </c>
      <c r="AK490" s="16" t="str">
        <f xml:space="preserve"> IF($D490+$E490&gt;0,  CONCATENATE($AD490,$AE490,$AF490,$AG490,$AH490,$AI490,$AJ490)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0" s="16" t="str">
        <f t="shared" si="175"/>
        <v>,{"CollectableType":"HomeCollector.Models.StampBase, HomeCollector, Version=1.0.0.0, Culture=neutral, PublicKeyToken=null","DisplayName":"Spoonbill" ,"Description":"" ,"Country":"USA" ,"IsPostageStamp":true ,"ScottNumber":"2308"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1" spans="1:38" x14ac:dyDescent="0.25">
      <c r="A491" s="34" t="s">
        <v>647</v>
      </c>
      <c r="B491" s="29" t="s">
        <v>157</v>
      </c>
      <c r="C491" s="19"/>
      <c r="D491" s="31"/>
      <c r="E491" s="32">
        <v>2</v>
      </c>
      <c r="F491" s="43"/>
      <c r="G491" s="38"/>
      <c r="H491" s="19" t="s">
        <v>1221</v>
      </c>
      <c r="I491" s="29">
        <v>1916</v>
      </c>
      <c r="J491" s="29">
        <v>1987</v>
      </c>
      <c r="K491" s="33"/>
      <c r="L491" s="34">
        <v>0.4</v>
      </c>
      <c r="M491" s="29">
        <v>0.15</v>
      </c>
      <c r="N491" s="28" t="str">
        <f t="shared" si="176"/>
        <v>,{"CollectableType":"HomeCollector.Models.StampBase, HomeCollector, Version=1.0.0.0, Culture=neutral, PublicKeyToken=null"</v>
      </c>
      <c r="O491" s="16" t="str">
        <f t="shared" si="155"/>
        <v xml:space="preserve">,"DisplayName":"Bald Eagle" </v>
      </c>
      <c r="P491" s="16" t="str">
        <f t="shared" si="156"/>
        <v xml:space="preserve">,"Description":"" </v>
      </c>
      <c r="Q491" s="16" t="str">
        <f t="shared" si="157"/>
        <v xml:space="preserve">,"Country":"USA" </v>
      </c>
      <c r="R491" s="16" t="str">
        <f t="shared" si="158"/>
        <v xml:space="preserve">,"IsPostageStamp":true </v>
      </c>
      <c r="S491" s="16" t="str">
        <f t="shared" si="159"/>
        <v xml:space="preserve">,"ScottNumber":"2309" </v>
      </c>
      <c r="T491" s="16" t="str">
        <f t="shared" si="160"/>
        <v xml:space="preserve">,"AlternateId":"" </v>
      </c>
      <c r="U491" s="16" t="str">
        <f t="shared" si="161"/>
        <v>,"IssueYearStart":1987</v>
      </c>
      <c r="V491" s="16" t="str">
        <f t="shared" si="162"/>
        <v>,"IssueYearEnd":0</v>
      </c>
      <c r="W491" s="16" t="str">
        <f t="shared" si="163"/>
        <v xml:space="preserve">,"FirstDayOfIssue":" " </v>
      </c>
      <c r="X491" s="16" t="str">
        <f t="shared" si="177"/>
        <v xml:space="preserve">,"Perforation":"" </v>
      </c>
      <c r="Y491" s="16" t="str">
        <f t="shared" si="164"/>
        <v xml:space="preserve">,"IsWatermarked":false </v>
      </c>
      <c r="Z491" s="16" t="str">
        <f t="shared" si="165"/>
        <v xml:space="preserve">,"CatalogImageCode":"" </v>
      </c>
      <c r="AA491" s="16" t="str">
        <f t="shared" si="166"/>
        <v xml:space="preserve">,"Color":"" </v>
      </c>
      <c r="AB491" s="16" t="str">
        <f t="shared" si="167"/>
        <v xml:space="preserve">,"Denomination":"22" </v>
      </c>
      <c r="AD491" s="16" t="str">
        <f t="shared" si="168"/>
        <v>,"ItemInstances":[</v>
      </c>
      <c r="AE491" s="16" t="str">
        <f t="shared" si="169"/>
        <v>{"CollectableType":"HomeCollector.Models.StampBase, HomeCollector, Version=1.0.0.0, Culture=neutral, PublicKeyToken=null"</v>
      </c>
      <c r="AF491" s="16" t="str">
        <f t="shared" si="170"/>
        <v xml:space="preserve">,"ItemDetails":"" </v>
      </c>
      <c r="AG491" s="16" t="str">
        <f t="shared" si="171"/>
        <v xml:space="preserve">,"IsFavorite":false </v>
      </c>
      <c r="AH491" s="16" t="str">
        <f t="shared" si="172"/>
        <v xml:space="preserve">,"EstimatedValue":0 </v>
      </c>
      <c r="AI491" s="16" t="str">
        <f t="shared" si="173"/>
        <v xml:space="preserve">,"IsMintCondition":false </v>
      </c>
      <c r="AJ491" s="16" t="str">
        <f t="shared" si="174"/>
        <v xml:space="preserve">,"Condition":"UNDEFINED" </v>
      </c>
      <c r="AK491" s="16" t="str">
        <f xml:space="preserve"> IF($D491+$E491&gt;0,  CONCATENATE($AD491,$AE491,$AF491,$AG491,$AH491,$AI491,$AJ491)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1" s="16" t="str">
        <f t="shared" si="175"/>
        <v>,{"CollectableType":"HomeCollector.Models.StampBase, HomeCollector, Version=1.0.0.0, Culture=neutral, PublicKeyToken=null","DisplayName":"Bald Eagle" ,"Description":"" ,"Country":"USA" ,"IsPostageStamp":true ,"ScottNumber":"2309"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2" spans="1:38" x14ac:dyDescent="0.25">
      <c r="A492" s="34" t="s">
        <v>648</v>
      </c>
      <c r="B492" s="29" t="s">
        <v>157</v>
      </c>
      <c r="C492" s="19"/>
      <c r="D492" s="31"/>
      <c r="E492" s="32">
        <v>1</v>
      </c>
      <c r="F492" s="43"/>
      <c r="G492" s="38"/>
      <c r="H492" s="19" t="s">
        <v>1222</v>
      </c>
      <c r="I492" s="29">
        <v>1916</v>
      </c>
      <c r="J492" s="29">
        <v>1987</v>
      </c>
      <c r="K492" s="33"/>
      <c r="L492" s="34">
        <v>0.4</v>
      </c>
      <c r="M492" s="29">
        <v>0.15</v>
      </c>
      <c r="N492" s="28" t="str">
        <f t="shared" si="176"/>
        <v>,{"CollectableType":"HomeCollector.Models.StampBase, HomeCollector, Version=1.0.0.0, Culture=neutral, PublicKeyToken=null"</v>
      </c>
      <c r="O492" s="16" t="str">
        <f t="shared" si="155"/>
        <v xml:space="preserve">,"DisplayName":"Al Brown Bear" </v>
      </c>
      <c r="P492" s="16" t="str">
        <f t="shared" si="156"/>
        <v xml:space="preserve">,"Description":"" </v>
      </c>
      <c r="Q492" s="16" t="str">
        <f t="shared" si="157"/>
        <v xml:space="preserve">,"Country":"USA" </v>
      </c>
      <c r="R492" s="16" t="str">
        <f t="shared" si="158"/>
        <v xml:space="preserve">,"IsPostageStamp":true </v>
      </c>
      <c r="S492" s="16" t="str">
        <f t="shared" si="159"/>
        <v xml:space="preserve">,"ScottNumber":"2310" </v>
      </c>
      <c r="T492" s="16" t="str">
        <f t="shared" si="160"/>
        <v xml:space="preserve">,"AlternateId":"" </v>
      </c>
      <c r="U492" s="16" t="str">
        <f t="shared" si="161"/>
        <v>,"IssueYearStart":1987</v>
      </c>
      <c r="V492" s="16" t="str">
        <f t="shared" si="162"/>
        <v>,"IssueYearEnd":0</v>
      </c>
      <c r="W492" s="16" t="str">
        <f t="shared" si="163"/>
        <v xml:space="preserve">,"FirstDayOfIssue":" " </v>
      </c>
      <c r="X492" s="16" t="str">
        <f t="shared" si="177"/>
        <v xml:space="preserve">,"Perforation":"" </v>
      </c>
      <c r="Y492" s="16" t="str">
        <f t="shared" si="164"/>
        <v xml:space="preserve">,"IsWatermarked":false </v>
      </c>
      <c r="Z492" s="16" t="str">
        <f t="shared" si="165"/>
        <v xml:space="preserve">,"CatalogImageCode":"" </v>
      </c>
      <c r="AA492" s="16" t="str">
        <f t="shared" si="166"/>
        <v xml:space="preserve">,"Color":"" </v>
      </c>
      <c r="AB492" s="16" t="str">
        <f t="shared" si="167"/>
        <v xml:space="preserve">,"Denomination":"22" </v>
      </c>
      <c r="AD492" s="16" t="str">
        <f t="shared" si="168"/>
        <v>,"ItemInstances":[</v>
      </c>
      <c r="AE492" s="16" t="str">
        <f t="shared" si="169"/>
        <v>{"CollectableType":"HomeCollector.Models.StampBase, HomeCollector, Version=1.0.0.0, Culture=neutral, PublicKeyToken=null"</v>
      </c>
      <c r="AF492" s="16" t="str">
        <f t="shared" si="170"/>
        <v xml:space="preserve">,"ItemDetails":"" </v>
      </c>
      <c r="AG492" s="16" t="str">
        <f t="shared" si="171"/>
        <v xml:space="preserve">,"IsFavorite":false </v>
      </c>
      <c r="AH492" s="16" t="str">
        <f t="shared" si="172"/>
        <v xml:space="preserve">,"EstimatedValue":0 </v>
      </c>
      <c r="AI492" s="16" t="str">
        <f t="shared" si="173"/>
        <v xml:space="preserve">,"IsMintCondition":false </v>
      </c>
      <c r="AJ492" s="16" t="str">
        <f t="shared" si="174"/>
        <v xml:space="preserve">,"Condition":"UNDEFINED" </v>
      </c>
      <c r="AK492" s="16" t="str">
        <f xml:space="preserve"> IF($D492+$E492&gt;0,  CONCATENATE($AD492,$AE492,$AF492,$AG492,$AH492,$AI492,$AJ492)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2" s="16" t="str">
        <f t="shared" si="175"/>
        <v>,{"CollectableType":"HomeCollector.Models.StampBase, HomeCollector, Version=1.0.0.0, Culture=neutral, PublicKeyToken=null","DisplayName":"Al Brown Bear" ,"Description":"" ,"Country":"USA" ,"IsPostageStamp":true ,"ScottNumber":"2310"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3" spans="1:38" x14ac:dyDescent="0.25">
      <c r="A493" s="34" t="s">
        <v>649</v>
      </c>
      <c r="B493" s="29" t="s">
        <v>157</v>
      </c>
      <c r="C493" s="19"/>
      <c r="D493" s="31"/>
      <c r="E493" s="32">
        <v>1</v>
      </c>
      <c r="F493" s="43"/>
      <c r="G493" s="38"/>
      <c r="H493" s="19" t="s">
        <v>1223</v>
      </c>
      <c r="I493" s="29">
        <v>1916</v>
      </c>
      <c r="J493" s="29">
        <v>1987</v>
      </c>
      <c r="K493" s="33"/>
      <c r="L493" s="34">
        <v>0.4</v>
      </c>
      <c r="M493" s="29">
        <v>0.15</v>
      </c>
      <c r="N493" s="28" t="str">
        <f t="shared" si="176"/>
        <v>,{"CollectableType":"HomeCollector.Models.StampBase, HomeCollector, Version=1.0.0.0, Culture=neutral, PublicKeyToken=null"</v>
      </c>
      <c r="O493" s="16" t="str">
        <f t="shared" si="155"/>
        <v xml:space="preserve">,"DisplayName":"Iiwi" </v>
      </c>
      <c r="P493" s="16" t="str">
        <f t="shared" si="156"/>
        <v xml:space="preserve">,"Description":"" </v>
      </c>
      <c r="Q493" s="16" t="str">
        <f t="shared" si="157"/>
        <v xml:space="preserve">,"Country":"USA" </v>
      </c>
      <c r="R493" s="16" t="str">
        <f t="shared" si="158"/>
        <v xml:space="preserve">,"IsPostageStamp":true </v>
      </c>
      <c r="S493" s="16" t="str">
        <f t="shared" si="159"/>
        <v xml:space="preserve">,"ScottNumber":"2311" </v>
      </c>
      <c r="T493" s="16" t="str">
        <f t="shared" si="160"/>
        <v xml:space="preserve">,"AlternateId":"" </v>
      </c>
      <c r="U493" s="16" t="str">
        <f t="shared" si="161"/>
        <v>,"IssueYearStart":1987</v>
      </c>
      <c r="V493" s="16" t="str">
        <f t="shared" si="162"/>
        <v>,"IssueYearEnd":0</v>
      </c>
      <c r="W493" s="16" t="str">
        <f t="shared" si="163"/>
        <v xml:space="preserve">,"FirstDayOfIssue":" " </v>
      </c>
      <c r="X493" s="16" t="str">
        <f t="shared" si="177"/>
        <v xml:space="preserve">,"Perforation":"" </v>
      </c>
      <c r="Y493" s="16" t="str">
        <f t="shared" si="164"/>
        <v xml:space="preserve">,"IsWatermarked":false </v>
      </c>
      <c r="Z493" s="16" t="str">
        <f t="shared" si="165"/>
        <v xml:space="preserve">,"CatalogImageCode":"" </v>
      </c>
      <c r="AA493" s="16" t="str">
        <f t="shared" si="166"/>
        <v xml:space="preserve">,"Color":"" </v>
      </c>
      <c r="AB493" s="16" t="str">
        <f t="shared" si="167"/>
        <v xml:space="preserve">,"Denomination":"22" </v>
      </c>
      <c r="AD493" s="16" t="str">
        <f t="shared" si="168"/>
        <v>,"ItemInstances":[</v>
      </c>
      <c r="AE493" s="16" t="str">
        <f t="shared" si="169"/>
        <v>{"CollectableType":"HomeCollector.Models.StampBase, HomeCollector, Version=1.0.0.0, Culture=neutral, PublicKeyToken=null"</v>
      </c>
      <c r="AF493" s="16" t="str">
        <f t="shared" si="170"/>
        <v xml:space="preserve">,"ItemDetails":"" </v>
      </c>
      <c r="AG493" s="16" t="str">
        <f t="shared" si="171"/>
        <v xml:space="preserve">,"IsFavorite":false </v>
      </c>
      <c r="AH493" s="16" t="str">
        <f t="shared" si="172"/>
        <v xml:space="preserve">,"EstimatedValue":0 </v>
      </c>
      <c r="AI493" s="16" t="str">
        <f t="shared" si="173"/>
        <v xml:space="preserve">,"IsMintCondition":false </v>
      </c>
      <c r="AJ493" s="16" t="str">
        <f t="shared" si="174"/>
        <v xml:space="preserve">,"Condition":"UNDEFINED" </v>
      </c>
      <c r="AK493" s="16" t="str">
        <f xml:space="preserve"> IF($D493+$E493&gt;0,  CONCATENATE($AD493,$AE493,$AF493,$AG493,$AH493,$AI493,$AJ493)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3" s="16" t="str">
        <f t="shared" si="175"/>
        <v>,{"CollectableType":"HomeCollector.Models.StampBase, HomeCollector, Version=1.0.0.0, Culture=neutral, PublicKeyToken=null","DisplayName":"Iiwi" ,"Description":"" ,"Country":"USA" ,"IsPostageStamp":true ,"ScottNumber":"2311"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4" spans="1:38" x14ac:dyDescent="0.25">
      <c r="A494" s="34" t="s">
        <v>650</v>
      </c>
      <c r="B494" s="29" t="s">
        <v>157</v>
      </c>
      <c r="C494" s="19"/>
      <c r="D494" s="31"/>
      <c r="E494" s="32">
        <v>2</v>
      </c>
      <c r="F494" s="43"/>
      <c r="G494" s="38"/>
      <c r="H494" s="19" t="s">
        <v>1224</v>
      </c>
      <c r="I494" s="29">
        <v>1916</v>
      </c>
      <c r="J494" s="29">
        <v>1987</v>
      </c>
      <c r="K494" s="33"/>
      <c r="L494" s="34">
        <v>0.4</v>
      </c>
      <c r="M494" s="29">
        <v>0.15</v>
      </c>
      <c r="N494" s="28" t="str">
        <f t="shared" si="176"/>
        <v>,{"CollectableType":"HomeCollector.Models.StampBase, HomeCollector, Version=1.0.0.0, Culture=neutral, PublicKeyToken=null"</v>
      </c>
      <c r="O494" s="16" t="str">
        <f t="shared" si="155"/>
        <v xml:space="preserve">,"DisplayName":"Badger" </v>
      </c>
      <c r="P494" s="16" t="str">
        <f t="shared" si="156"/>
        <v xml:space="preserve">,"Description":"" </v>
      </c>
      <c r="Q494" s="16" t="str">
        <f t="shared" si="157"/>
        <v xml:space="preserve">,"Country":"USA" </v>
      </c>
      <c r="R494" s="16" t="str">
        <f t="shared" si="158"/>
        <v xml:space="preserve">,"IsPostageStamp":true </v>
      </c>
      <c r="S494" s="16" t="str">
        <f t="shared" si="159"/>
        <v xml:space="preserve">,"ScottNumber":"2312" </v>
      </c>
      <c r="T494" s="16" t="str">
        <f t="shared" si="160"/>
        <v xml:space="preserve">,"AlternateId":"" </v>
      </c>
      <c r="U494" s="16" t="str">
        <f t="shared" si="161"/>
        <v>,"IssueYearStart":1987</v>
      </c>
      <c r="V494" s="16" t="str">
        <f t="shared" si="162"/>
        <v>,"IssueYearEnd":0</v>
      </c>
      <c r="W494" s="16" t="str">
        <f t="shared" si="163"/>
        <v xml:space="preserve">,"FirstDayOfIssue":" " </v>
      </c>
      <c r="X494" s="16" t="str">
        <f t="shared" si="177"/>
        <v xml:space="preserve">,"Perforation":"" </v>
      </c>
      <c r="Y494" s="16" t="str">
        <f t="shared" si="164"/>
        <v xml:space="preserve">,"IsWatermarked":false </v>
      </c>
      <c r="Z494" s="16" t="str">
        <f t="shared" si="165"/>
        <v xml:space="preserve">,"CatalogImageCode":"" </v>
      </c>
      <c r="AA494" s="16" t="str">
        <f t="shared" si="166"/>
        <v xml:space="preserve">,"Color":"" </v>
      </c>
      <c r="AB494" s="16" t="str">
        <f t="shared" si="167"/>
        <v xml:space="preserve">,"Denomination":"22" </v>
      </c>
      <c r="AD494" s="16" t="str">
        <f t="shared" si="168"/>
        <v>,"ItemInstances":[</v>
      </c>
      <c r="AE494" s="16" t="str">
        <f t="shared" si="169"/>
        <v>{"CollectableType":"HomeCollector.Models.StampBase, HomeCollector, Version=1.0.0.0, Culture=neutral, PublicKeyToken=null"</v>
      </c>
      <c r="AF494" s="16" t="str">
        <f t="shared" si="170"/>
        <v xml:space="preserve">,"ItemDetails":"" </v>
      </c>
      <c r="AG494" s="16" t="str">
        <f t="shared" si="171"/>
        <v xml:space="preserve">,"IsFavorite":false </v>
      </c>
      <c r="AH494" s="16" t="str">
        <f t="shared" si="172"/>
        <v xml:space="preserve">,"EstimatedValue":0 </v>
      </c>
      <c r="AI494" s="16" t="str">
        <f t="shared" si="173"/>
        <v xml:space="preserve">,"IsMintCondition":false </v>
      </c>
      <c r="AJ494" s="16" t="str">
        <f t="shared" si="174"/>
        <v xml:space="preserve">,"Condition":"UNDEFINED" </v>
      </c>
      <c r="AK494" s="16" t="str">
        <f xml:space="preserve"> IF($D494+$E494&gt;0,  CONCATENATE($AD494,$AE494,$AF494,$AG494,$AH494,$AI494,$AJ494)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4" s="16" t="str">
        <f t="shared" si="175"/>
        <v>,{"CollectableType":"HomeCollector.Models.StampBase, HomeCollector, Version=1.0.0.0, Culture=neutral, PublicKeyToken=null","DisplayName":"Badger" ,"Description":"" ,"Country":"USA" ,"IsPostageStamp":true ,"ScottNumber":"2312"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5" spans="1:38" x14ac:dyDescent="0.25">
      <c r="A495" s="34" t="s">
        <v>651</v>
      </c>
      <c r="B495" s="29" t="s">
        <v>157</v>
      </c>
      <c r="C495" s="19"/>
      <c r="D495" s="31"/>
      <c r="E495" s="32">
        <v>2</v>
      </c>
      <c r="F495" s="43"/>
      <c r="G495" s="38"/>
      <c r="H495" s="19" t="s">
        <v>1225</v>
      </c>
      <c r="I495" s="29">
        <v>1916</v>
      </c>
      <c r="J495" s="29">
        <v>1987</v>
      </c>
      <c r="K495" s="33"/>
      <c r="L495" s="34">
        <v>0.4</v>
      </c>
      <c r="M495" s="29">
        <v>0.15</v>
      </c>
      <c r="N495" s="28" t="str">
        <f t="shared" si="176"/>
        <v>,{"CollectableType":"HomeCollector.Models.StampBase, HomeCollector, Version=1.0.0.0, Culture=neutral, PublicKeyToken=null"</v>
      </c>
      <c r="O495" s="16" t="str">
        <f t="shared" si="155"/>
        <v xml:space="preserve">,"DisplayName":"Pronghorn" </v>
      </c>
      <c r="P495" s="16" t="str">
        <f t="shared" si="156"/>
        <v xml:space="preserve">,"Description":"" </v>
      </c>
      <c r="Q495" s="16" t="str">
        <f t="shared" si="157"/>
        <v xml:space="preserve">,"Country":"USA" </v>
      </c>
      <c r="R495" s="16" t="str">
        <f t="shared" si="158"/>
        <v xml:space="preserve">,"IsPostageStamp":true </v>
      </c>
      <c r="S495" s="16" t="str">
        <f t="shared" si="159"/>
        <v xml:space="preserve">,"ScottNumber":"2313" </v>
      </c>
      <c r="T495" s="16" t="str">
        <f t="shared" si="160"/>
        <v xml:space="preserve">,"AlternateId":"" </v>
      </c>
      <c r="U495" s="16" t="str">
        <f t="shared" si="161"/>
        <v>,"IssueYearStart":1987</v>
      </c>
      <c r="V495" s="16" t="str">
        <f t="shared" si="162"/>
        <v>,"IssueYearEnd":0</v>
      </c>
      <c r="W495" s="16" t="str">
        <f t="shared" si="163"/>
        <v xml:space="preserve">,"FirstDayOfIssue":" " </v>
      </c>
      <c r="X495" s="16" t="str">
        <f t="shared" si="177"/>
        <v xml:space="preserve">,"Perforation":"" </v>
      </c>
      <c r="Y495" s="16" t="str">
        <f t="shared" si="164"/>
        <v xml:space="preserve">,"IsWatermarked":false </v>
      </c>
      <c r="Z495" s="16" t="str">
        <f t="shared" si="165"/>
        <v xml:space="preserve">,"CatalogImageCode":"" </v>
      </c>
      <c r="AA495" s="16" t="str">
        <f t="shared" si="166"/>
        <v xml:space="preserve">,"Color":"" </v>
      </c>
      <c r="AB495" s="16" t="str">
        <f t="shared" si="167"/>
        <v xml:space="preserve">,"Denomination":"22" </v>
      </c>
      <c r="AD495" s="16" t="str">
        <f t="shared" si="168"/>
        <v>,"ItemInstances":[</v>
      </c>
      <c r="AE495" s="16" t="str">
        <f t="shared" si="169"/>
        <v>{"CollectableType":"HomeCollector.Models.StampBase, HomeCollector, Version=1.0.0.0, Culture=neutral, PublicKeyToken=null"</v>
      </c>
      <c r="AF495" s="16" t="str">
        <f t="shared" si="170"/>
        <v xml:space="preserve">,"ItemDetails":"" </v>
      </c>
      <c r="AG495" s="16" t="str">
        <f t="shared" si="171"/>
        <v xml:space="preserve">,"IsFavorite":false </v>
      </c>
      <c r="AH495" s="16" t="str">
        <f t="shared" si="172"/>
        <v xml:space="preserve">,"EstimatedValue":0 </v>
      </c>
      <c r="AI495" s="16" t="str">
        <f t="shared" si="173"/>
        <v xml:space="preserve">,"IsMintCondition":false </v>
      </c>
      <c r="AJ495" s="16" t="str">
        <f t="shared" si="174"/>
        <v xml:space="preserve">,"Condition":"UNDEFINED" </v>
      </c>
      <c r="AK495" s="16" t="str">
        <f xml:space="preserve"> IF($D495+$E495&gt;0,  CONCATENATE($AD495,$AE495,$AF495,$AG495,$AH495,$AI495,$AJ495)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5" s="16" t="str">
        <f t="shared" si="175"/>
        <v>,{"CollectableType":"HomeCollector.Models.StampBase, HomeCollector, Version=1.0.0.0, Culture=neutral, PublicKeyToken=null","DisplayName":"Pronghorn" ,"Description":"" ,"Country":"USA" ,"IsPostageStamp":true ,"ScottNumber":"2313"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6" spans="1:38" x14ac:dyDescent="0.25">
      <c r="A496" s="34" t="s">
        <v>652</v>
      </c>
      <c r="B496" s="29" t="s">
        <v>157</v>
      </c>
      <c r="C496" s="19"/>
      <c r="D496" s="31"/>
      <c r="E496" s="32">
        <v>2</v>
      </c>
      <c r="F496" s="43"/>
      <c r="G496" s="38"/>
      <c r="H496" s="19" t="s">
        <v>1226</v>
      </c>
      <c r="I496" s="29">
        <v>1916</v>
      </c>
      <c r="J496" s="29">
        <v>1987</v>
      </c>
      <c r="K496" s="33"/>
      <c r="L496" s="34">
        <v>0.4</v>
      </c>
      <c r="M496" s="29">
        <v>0.15</v>
      </c>
      <c r="N496" s="28" t="str">
        <f t="shared" si="176"/>
        <v>,{"CollectableType":"HomeCollector.Models.StampBase, HomeCollector, Version=1.0.0.0, Culture=neutral, PublicKeyToken=null"</v>
      </c>
      <c r="O496" s="16" t="str">
        <f t="shared" si="155"/>
        <v xml:space="preserve">,"DisplayName":"River Otter" </v>
      </c>
      <c r="P496" s="16" t="str">
        <f t="shared" si="156"/>
        <v xml:space="preserve">,"Description":"" </v>
      </c>
      <c r="Q496" s="16" t="str">
        <f t="shared" si="157"/>
        <v xml:space="preserve">,"Country":"USA" </v>
      </c>
      <c r="R496" s="16" t="str">
        <f t="shared" si="158"/>
        <v xml:space="preserve">,"IsPostageStamp":true </v>
      </c>
      <c r="S496" s="16" t="str">
        <f t="shared" si="159"/>
        <v xml:space="preserve">,"ScottNumber":"2314" </v>
      </c>
      <c r="T496" s="16" t="str">
        <f t="shared" si="160"/>
        <v xml:space="preserve">,"AlternateId":"" </v>
      </c>
      <c r="U496" s="16" t="str">
        <f t="shared" si="161"/>
        <v>,"IssueYearStart":1987</v>
      </c>
      <c r="V496" s="16" t="str">
        <f t="shared" si="162"/>
        <v>,"IssueYearEnd":0</v>
      </c>
      <c r="W496" s="16" t="str">
        <f t="shared" si="163"/>
        <v xml:space="preserve">,"FirstDayOfIssue":" " </v>
      </c>
      <c r="X496" s="16" t="str">
        <f t="shared" si="177"/>
        <v xml:space="preserve">,"Perforation":"" </v>
      </c>
      <c r="Y496" s="16" t="str">
        <f t="shared" si="164"/>
        <v xml:space="preserve">,"IsWatermarked":false </v>
      </c>
      <c r="Z496" s="16" t="str">
        <f t="shared" si="165"/>
        <v xml:space="preserve">,"CatalogImageCode":"" </v>
      </c>
      <c r="AA496" s="16" t="str">
        <f t="shared" si="166"/>
        <v xml:space="preserve">,"Color":"" </v>
      </c>
      <c r="AB496" s="16" t="str">
        <f t="shared" si="167"/>
        <v xml:space="preserve">,"Denomination":"22" </v>
      </c>
      <c r="AD496" s="16" t="str">
        <f t="shared" si="168"/>
        <v>,"ItemInstances":[</v>
      </c>
      <c r="AE496" s="16" t="str">
        <f t="shared" si="169"/>
        <v>{"CollectableType":"HomeCollector.Models.StampBase, HomeCollector, Version=1.0.0.0, Culture=neutral, PublicKeyToken=null"</v>
      </c>
      <c r="AF496" s="16" t="str">
        <f t="shared" si="170"/>
        <v xml:space="preserve">,"ItemDetails":"" </v>
      </c>
      <c r="AG496" s="16" t="str">
        <f t="shared" si="171"/>
        <v xml:space="preserve">,"IsFavorite":false </v>
      </c>
      <c r="AH496" s="16" t="str">
        <f t="shared" si="172"/>
        <v xml:space="preserve">,"EstimatedValue":0 </v>
      </c>
      <c r="AI496" s="16" t="str">
        <f t="shared" si="173"/>
        <v xml:space="preserve">,"IsMintCondition":false </v>
      </c>
      <c r="AJ496" s="16" t="str">
        <f t="shared" si="174"/>
        <v xml:space="preserve">,"Condition":"UNDEFINED" </v>
      </c>
      <c r="AK496" s="16" t="str">
        <f xml:space="preserve"> IF($D496+$E496&gt;0,  CONCATENATE($AD496,$AE496,$AF496,$AG496,$AH496,$AI496,$AJ496)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6" s="16" t="str">
        <f t="shared" si="175"/>
        <v>,{"CollectableType":"HomeCollector.Models.StampBase, HomeCollector, Version=1.0.0.0, Culture=neutral, PublicKeyToken=null","DisplayName":"River Otter" ,"Description":"" ,"Country":"USA" ,"IsPostageStamp":true ,"ScottNumber":"2314"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7" spans="1:38" x14ac:dyDescent="0.25">
      <c r="A497" s="17" t="s">
        <v>653</v>
      </c>
      <c r="B497" s="29" t="s">
        <v>157</v>
      </c>
      <c r="C497" s="19"/>
      <c r="D497" s="28"/>
      <c r="E497" s="30">
        <v>1</v>
      </c>
      <c r="F497" s="43"/>
      <c r="G497" s="38"/>
      <c r="H497" s="19" t="s">
        <v>1227</v>
      </c>
      <c r="I497" s="29">
        <v>1917</v>
      </c>
      <c r="J497" s="29">
        <v>1987</v>
      </c>
      <c r="K497" s="33"/>
      <c r="L497" s="34">
        <v>0.4</v>
      </c>
      <c r="M497" s="29">
        <v>0.15</v>
      </c>
      <c r="N497" s="28" t="str">
        <f t="shared" si="176"/>
        <v>,{"CollectableType":"HomeCollector.Models.StampBase, HomeCollector, Version=1.0.0.0, Culture=neutral, PublicKeyToken=null"</v>
      </c>
      <c r="O497" s="16" t="str">
        <f t="shared" si="155"/>
        <v xml:space="preserve">,"DisplayName":"Ladybug" </v>
      </c>
      <c r="P497" s="16" t="str">
        <f t="shared" si="156"/>
        <v xml:space="preserve">,"Description":"" </v>
      </c>
      <c r="Q497" s="16" t="str">
        <f t="shared" si="157"/>
        <v xml:space="preserve">,"Country":"USA" </v>
      </c>
      <c r="R497" s="16" t="str">
        <f t="shared" si="158"/>
        <v xml:space="preserve">,"IsPostageStamp":true </v>
      </c>
      <c r="S497" s="16" t="str">
        <f t="shared" si="159"/>
        <v xml:space="preserve">,"ScottNumber":"2315" </v>
      </c>
      <c r="T497" s="16" t="str">
        <f t="shared" si="160"/>
        <v xml:space="preserve">,"AlternateId":"" </v>
      </c>
      <c r="U497" s="16" t="str">
        <f t="shared" si="161"/>
        <v>,"IssueYearStart":1987</v>
      </c>
      <c r="V497" s="16" t="str">
        <f t="shared" si="162"/>
        <v>,"IssueYearEnd":0</v>
      </c>
      <c r="W497" s="16" t="str">
        <f t="shared" si="163"/>
        <v xml:space="preserve">,"FirstDayOfIssue":" " </v>
      </c>
      <c r="X497" s="16" t="str">
        <f t="shared" si="177"/>
        <v xml:space="preserve">,"Perforation":"" </v>
      </c>
      <c r="Y497" s="16" t="str">
        <f t="shared" si="164"/>
        <v xml:space="preserve">,"IsWatermarked":false </v>
      </c>
      <c r="Z497" s="16" t="str">
        <f t="shared" si="165"/>
        <v xml:space="preserve">,"CatalogImageCode":"" </v>
      </c>
      <c r="AA497" s="16" t="str">
        <f t="shared" si="166"/>
        <v xml:space="preserve">,"Color":"" </v>
      </c>
      <c r="AB497" s="16" t="str">
        <f t="shared" si="167"/>
        <v xml:space="preserve">,"Denomination":"22" </v>
      </c>
      <c r="AD497" s="16" t="str">
        <f t="shared" si="168"/>
        <v>,"ItemInstances":[</v>
      </c>
      <c r="AE497" s="16" t="str">
        <f t="shared" si="169"/>
        <v>{"CollectableType":"HomeCollector.Models.StampBase, HomeCollector, Version=1.0.0.0, Culture=neutral, PublicKeyToken=null"</v>
      </c>
      <c r="AF497" s="16" t="str">
        <f t="shared" si="170"/>
        <v xml:space="preserve">,"ItemDetails":"" </v>
      </c>
      <c r="AG497" s="16" t="str">
        <f t="shared" si="171"/>
        <v xml:space="preserve">,"IsFavorite":false </v>
      </c>
      <c r="AH497" s="16" t="str">
        <f t="shared" si="172"/>
        <v xml:space="preserve">,"EstimatedValue":0 </v>
      </c>
      <c r="AI497" s="16" t="str">
        <f t="shared" si="173"/>
        <v xml:space="preserve">,"IsMintCondition":false </v>
      </c>
      <c r="AJ497" s="16" t="str">
        <f t="shared" si="174"/>
        <v xml:space="preserve">,"Condition":"UNDEFINED" </v>
      </c>
      <c r="AK497" s="16" t="str">
        <f xml:space="preserve"> IF($D497+$E497&gt;0,  CONCATENATE($AD497,$AE497,$AF497,$AG497,$AH497,$AI497,$AJ497)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7" s="16" t="str">
        <f t="shared" si="175"/>
        <v>,{"CollectableType":"HomeCollector.Models.StampBase, HomeCollector, Version=1.0.0.0, Culture=neutral, PublicKeyToken=null","DisplayName":"Ladybug" ,"Description":"" ,"Country":"USA" ,"IsPostageStamp":true ,"ScottNumber":"2315"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8" spans="1:38" x14ac:dyDescent="0.25">
      <c r="A498" s="34" t="s">
        <v>654</v>
      </c>
      <c r="B498" s="29" t="s">
        <v>157</v>
      </c>
      <c r="C498" s="19"/>
      <c r="D498" s="31"/>
      <c r="E498" s="32">
        <v>1</v>
      </c>
      <c r="F498" s="43"/>
      <c r="G498" s="38"/>
      <c r="H498" s="19" t="s">
        <v>1228</v>
      </c>
      <c r="I498" s="29">
        <v>1917</v>
      </c>
      <c r="J498" s="29">
        <v>1987</v>
      </c>
      <c r="K498" s="33"/>
      <c r="L498" s="34">
        <v>0.4</v>
      </c>
      <c r="M498" s="29">
        <v>0.15</v>
      </c>
      <c r="N498" s="28" t="str">
        <f t="shared" si="176"/>
        <v>,{"CollectableType":"HomeCollector.Models.StampBase, HomeCollector, Version=1.0.0.0, Culture=neutral, PublicKeyToken=null"</v>
      </c>
      <c r="O498" s="16" t="str">
        <f t="shared" si="155"/>
        <v xml:space="preserve">,"DisplayName":"Beaver" </v>
      </c>
      <c r="P498" s="16" t="str">
        <f t="shared" si="156"/>
        <v xml:space="preserve">,"Description":"" </v>
      </c>
      <c r="Q498" s="16" t="str">
        <f t="shared" si="157"/>
        <v xml:space="preserve">,"Country":"USA" </v>
      </c>
      <c r="R498" s="16" t="str">
        <f t="shared" si="158"/>
        <v xml:space="preserve">,"IsPostageStamp":true </v>
      </c>
      <c r="S498" s="16" t="str">
        <f t="shared" si="159"/>
        <v xml:space="preserve">,"ScottNumber":"2316" </v>
      </c>
      <c r="T498" s="16" t="str">
        <f t="shared" si="160"/>
        <v xml:space="preserve">,"AlternateId":"" </v>
      </c>
      <c r="U498" s="16" t="str">
        <f t="shared" si="161"/>
        <v>,"IssueYearStart":1987</v>
      </c>
      <c r="V498" s="16" t="str">
        <f t="shared" si="162"/>
        <v>,"IssueYearEnd":0</v>
      </c>
      <c r="W498" s="16" t="str">
        <f t="shared" si="163"/>
        <v xml:space="preserve">,"FirstDayOfIssue":" " </v>
      </c>
      <c r="X498" s="16" t="str">
        <f t="shared" si="177"/>
        <v xml:space="preserve">,"Perforation":"" </v>
      </c>
      <c r="Y498" s="16" t="str">
        <f t="shared" si="164"/>
        <v xml:space="preserve">,"IsWatermarked":false </v>
      </c>
      <c r="Z498" s="16" t="str">
        <f t="shared" si="165"/>
        <v xml:space="preserve">,"CatalogImageCode":"" </v>
      </c>
      <c r="AA498" s="16" t="str">
        <f t="shared" si="166"/>
        <v xml:space="preserve">,"Color":"" </v>
      </c>
      <c r="AB498" s="16" t="str">
        <f t="shared" si="167"/>
        <v xml:space="preserve">,"Denomination":"22" </v>
      </c>
      <c r="AD498" s="16" t="str">
        <f t="shared" si="168"/>
        <v>,"ItemInstances":[</v>
      </c>
      <c r="AE498" s="16" t="str">
        <f t="shared" si="169"/>
        <v>{"CollectableType":"HomeCollector.Models.StampBase, HomeCollector, Version=1.0.0.0, Culture=neutral, PublicKeyToken=null"</v>
      </c>
      <c r="AF498" s="16" t="str">
        <f t="shared" si="170"/>
        <v xml:space="preserve">,"ItemDetails":"" </v>
      </c>
      <c r="AG498" s="16" t="str">
        <f t="shared" si="171"/>
        <v xml:space="preserve">,"IsFavorite":false </v>
      </c>
      <c r="AH498" s="16" t="str">
        <f t="shared" si="172"/>
        <v xml:space="preserve">,"EstimatedValue":0 </v>
      </c>
      <c r="AI498" s="16" t="str">
        <f t="shared" si="173"/>
        <v xml:space="preserve">,"IsMintCondition":false </v>
      </c>
      <c r="AJ498" s="16" t="str">
        <f t="shared" si="174"/>
        <v xml:space="preserve">,"Condition":"UNDEFINED" </v>
      </c>
      <c r="AK498" s="16" t="str">
        <f xml:space="preserve"> IF($D498+$E498&gt;0,  CONCATENATE($AD498,$AE498,$AF498,$AG498,$AH498,$AI498,$AJ498)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8" s="16" t="str">
        <f t="shared" si="175"/>
        <v>,{"CollectableType":"HomeCollector.Models.StampBase, HomeCollector, Version=1.0.0.0, Culture=neutral, PublicKeyToken=null","DisplayName":"Beaver" ,"Description":"" ,"Country":"USA" ,"IsPostageStamp":true ,"ScottNumber":"2316"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499" spans="1:38" x14ac:dyDescent="0.25">
      <c r="A499" s="34" t="s">
        <v>655</v>
      </c>
      <c r="B499" s="19" t="s">
        <v>157</v>
      </c>
      <c r="C499" s="19"/>
      <c r="D499" s="31"/>
      <c r="E499" s="32">
        <v>2</v>
      </c>
      <c r="F499" s="43"/>
      <c r="G499" s="38"/>
      <c r="H499" s="19" t="s">
        <v>1229</v>
      </c>
      <c r="I499" s="29">
        <v>1916</v>
      </c>
      <c r="J499" s="29">
        <v>1987</v>
      </c>
      <c r="K499" s="33"/>
      <c r="L499" s="34">
        <v>0.4</v>
      </c>
      <c r="M499" s="29">
        <v>0.15</v>
      </c>
      <c r="N499" s="28" t="str">
        <f t="shared" si="176"/>
        <v>,{"CollectableType":"HomeCollector.Models.StampBase, HomeCollector, Version=1.0.0.0, Culture=neutral, PublicKeyToken=null"</v>
      </c>
      <c r="O499" s="16" t="str">
        <f t="shared" si="155"/>
        <v xml:space="preserve">,"DisplayName":"White-tail Deer" </v>
      </c>
      <c r="P499" s="16" t="str">
        <f t="shared" si="156"/>
        <v xml:space="preserve">,"Description":"" </v>
      </c>
      <c r="Q499" s="16" t="str">
        <f t="shared" si="157"/>
        <v xml:space="preserve">,"Country":"USA" </v>
      </c>
      <c r="R499" s="16" t="str">
        <f t="shared" si="158"/>
        <v xml:space="preserve">,"IsPostageStamp":true </v>
      </c>
      <c r="S499" s="16" t="str">
        <f t="shared" si="159"/>
        <v xml:space="preserve">,"ScottNumber":"2317" </v>
      </c>
      <c r="T499" s="16" t="str">
        <f t="shared" si="160"/>
        <v xml:space="preserve">,"AlternateId":"" </v>
      </c>
      <c r="U499" s="16" t="str">
        <f t="shared" si="161"/>
        <v>,"IssueYearStart":1987</v>
      </c>
      <c r="V499" s="16" t="str">
        <f t="shared" si="162"/>
        <v>,"IssueYearEnd":0</v>
      </c>
      <c r="W499" s="16" t="str">
        <f t="shared" si="163"/>
        <v xml:space="preserve">,"FirstDayOfIssue":" " </v>
      </c>
      <c r="X499" s="16" t="str">
        <f t="shared" si="177"/>
        <v xml:space="preserve">,"Perforation":"" </v>
      </c>
      <c r="Y499" s="16" t="str">
        <f t="shared" si="164"/>
        <v xml:space="preserve">,"IsWatermarked":false </v>
      </c>
      <c r="Z499" s="16" t="str">
        <f t="shared" si="165"/>
        <v xml:space="preserve">,"CatalogImageCode":"" </v>
      </c>
      <c r="AA499" s="16" t="str">
        <f t="shared" si="166"/>
        <v xml:space="preserve">,"Color":"" </v>
      </c>
      <c r="AB499" s="16" t="str">
        <f t="shared" si="167"/>
        <v xml:space="preserve">,"Denomination":"22" </v>
      </c>
      <c r="AD499" s="16" t="str">
        <f t="shared" si="168"/>
        <v>,"ItemInstances":[</v>
      </c>
      <c r="AE499" s="16" t="str">
        <f t="shared" si="169"/>
        <v>{"CollectableType":"HomeCollector.Models.StampBase, HomeCollector, Version=1.0.0.0, Culture=neutral, PublicKeyToken=null"</v>
      </c>
      <c r="AF499" s="16" t="str">
        <f t="shared" si="170"/>
        <v xml:space="preserve">,"ItemDetails":"" </v>
      </c>
      <c r="AG499" s="16" t="str">
        <f t="shared" si="171"/>
        <v xml:space="preserve">,"IsFavorite":false </v>
      </c>
      <c r="AH499" s="16" t="str">
        <f t="shared" si="172"/>
        <v xml:space="preserve">,"EstimatedValue":0 </v>
      </c>
      <c r="AI499" s="16" t="str">
        <f t="shared" si="173"/>
        <v xml:space="preserve">,"IsMintCondition":false </v>
      </c>
      <c r="AJ499" s="16" t="str">
        <f t="shared" si="174"/>
        <v xml:space="preserve">,"Condition":"UNDEFINED" </v>
      </c>
      <c r="AK499" s="16" t="str">
        <f xml:space="preserve"> IF($D499+$E499&gt;0,  CONCATENATE($AD499,$AE499,$AF499,$AG499,$AH499,$AI499,$AJ499)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499" s="16" t="str">
        <f t="shared" si="175"/>
        <v>,{"CollectableType":"HomeCollector.Models.StampBase, HomeCollector, Version=1.0.0.0, Culture=neutral, PublicKeyToken=null","DisplayName":"White-tail Deer" ,"Description":"" ,"Country":"USA" ,"IsPostageStamp":true ,"ScottNumber":"2317"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0" spans="1:38" x14ac:dyDescent="0.25">
      <c r="A500" s="34" t="s">
        <v>656</v>
      </c>
      <c r="B500" s="19" t="s">
        <v>157</v>
      </c>
      <c r="C500" s="19"/>
      <c r="D500" s="31"/>
      <c r="E500" s="32">
        <v>2</v>
      </c>
      <c r="F500" s="43"/>
      <c r="G500" s="38"/>
      <c r="H500" s="19" t="s">
        <v>1230</v>
      </c>
      <c r="I500" s="29">
        <v>1917</v>
      </c>
      <c r="J500" s="29">
        <v>1987</v>
      </c>
      <c r="K500" s="33"/>
      <c r="L500" s="34">
        <v>0.4</v>
      </c>
      <c r="M500" s="29">
        <v>0.15</v>
      </c>
      <c r="N500" s="28" t="str">
        <f t="shared" si="176"/>
        <v>,{"CollectableType":"HomeCollector.Models.StampBase, HomeCollector, Version=1.0.0.0, Culture=neutral, PublicKeyToken=null"</v>
      </c>
      <c r="O500" s="16" t="str">
        <f t="shared" si="155"/>
        <v xml:space="preserve">,"DisplayName":"Blue Jay" </v>
      </c>
      <c r="P500" s="16" t="str">
        <f t="shared" si="156"/>
        <v xml:space="preserve">,"Description":"" </v>
      </c>
      <c r="Q500" s="16" t="str">
        <f t="shared" si="157"/>
        <v xml:space="preserve">,"Country":"USA" </v>
      </c>
      <c r="R500" s="16" t="str">
        <f t="shared" si="158"/>
        <v xml:space="preserve">,"IsPostageStamp":true </v>
      </c>
      <c r="S500" s="16" t="str">
        <f t="shared" si="159"/>
        <v xml:space="preserve">,"ScottNumber":"2318" </v>
      </c>
      <c r="T500" s="16" t="str">
        <f t="shared" si="160"/>
        <v xml:space="preserve">,"AlternateId":"" </v>
      </c>
      <c r="U500" s="16" t="str">
        <f t="shared" si="161"/>
        <v>,"IssueYearStart":1987</v>
      </c>
      <c r="V500" s="16" t="str">
        <f t="shared" si="162"/>
        <v>,"IssueYearEnd":0</v>
      </c>
      <c r="W500" s="16" t="str">
        <f t="shared" si="163"/>
        <v xml:space="preserve">,"FirstDayOfIssue":" " </v>
      </c>
      <c r="X500" s="16" t="str">
        <f t="shared" si="177"/>
        <v xml:space="preserve">,"Perforation":"" </v>
      </c>
      <c r="Y500" s="16" t="str">
        <f t="shared" si="164"/>
        <v xml:space="preserve">,"IsWatermarked":false </v>
      </c>
      <c r="Z500" s="16" t="str">
        <f t="shared" si="165"/>
        <v xml:space="preserve">,"CatalogImageCode":"" </v>
      </c>
      <c r="AA500" s="16" t="str">
        <f t="shared" si="166"/>
        <v xml:space="preserve">,"Color":"" </v>
      </c>
      <c r="AB500" s="16" t="str">
        <f t="shared" si="167"/>
        <v xml:space="preserve">,"Denomination":"22" </v>
      </c>
      <c r="AD500" s="16" t="str">
        <f t="shared" si="168"/>
        <v>,"ItemInstances":[</v>
      </c>
      <c r="AE500" s="16" t="str">
        <f t="shared" si="169"/>
        <v>{"CollectableType":"HomeCollector.Models.StampBase, HomeCollector, Version=1.0.0.0, Culture=neutral, PublicKeyToken=null"</v>
      </c>
      <c r="AF500" s="16" t="str">
        <f t="shared" si="170"/>
        <v xml:space="preserve">,"ItemDetails":"" </v>
      </c>
      <c r="AG500" s="16" t="str">
        <f t="shared" si="171"/>
        <v xml:space="preserve">,"IsFavorite":false </v>
      </c>
      <c r="AH500" s="16" t="str">
        <f t="shared" si="172"/>
        <v xml:space="preserve">,"EstimatedValue":0 </v>
      </c>
      <c r="AI500" s="16" t="str">
        <f t="shared" si="173"/>
        <v xml:space="preserve">,"IsMintCondition":false </v>
      </c>
      <c r="AJ500" s="16" t="str">
        <f t="shared" si="174"/>
        <v xml:space="preserve">,"Condition":"UNDEFINED" </v>
      </c>
      <c r="AK500" s="16" t="str">
        <f xml:space="preserve"> IF($D500+$E500&gt;0,  CONCATENATE($AD500,$AE500,$AF500,$AG500,$AH500,$AI500,$AJ500)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0" s="16" t="str">
        <f t="shared" si="175"/>
        <v>,{"CollectableType":"HomeCollector.Models.StampBase, HomeCollector, Version=1.0.0.0, Culture=neutral, PublicKeyToken=null","DisplayName":"Blue Jay" ,"Description":"" ,"Country":"USA" ,"IsPostageStamp":true ,"ScottNumber":"2318"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1" spans="1:38" x14ac:dyDescent="0.25">
      <c r="A501" s="34" t="s">
        <v>657</v>
      </c>
      <c r="B501" s="19" t="s">
        <v>157</v>
      </c>
      <c r="C501" s="19"/>
      <c r="D501" s="31"/>
      <c r="E501" s="32">
        <v>2</v>
      </c>
      <c r="F501" s="43"/>
      <c r="G501" s="38"/>
      <c r="H501" s="19" t="s">
        <v>1231</v>
      </c>
      <c r="I501" s="29">
        <v>1917</v>
      </c>
      <c r="J501" s="29">
        <v>1987</v>
      </c>
      <c r="K501" s="33"/>
      <c r="L501" s="34">
        <v>0.4</v>
      </c>
      <c r="M501" s="29">
        <v>0.15</v>
      </c>
      <c r="N501" s="28" t="str">
        <f t="shared" si="176"/>
        <v>,{"CollectableType":"HomeCollector.Models.StampBase, HomeCollector, Version=1.0.0.0, Culture=neutral, PublicKeyToken=null"</v>
      </c>
      <c r="O501" s="16" t="str">
        <f t="shared" si="155"/>
        <v xml:space="preserve">,"DisplayName":"Pika" </v>
      </c>
      <c r="P501" s="16" t="str">
        <f t="shared" si="156"/>
        <v xml:space="preserve">,"Description":"" </v>
      </c>
      <c r="Q501" s="16" t="str">
        <f t="shared" si="157"/>
        <v xml:space="preserve">,"Country":"USA" </v>
      </c>
      <c r="R501" s="16" t="str">
        <f t="shared" si="158"/>
        <v xml:space="preserve">,"IsPostageStamp":true </v>
      </c>
      <c r="S501" s="16" t="str">
        <f t="shared" si="159"/>
        <v xml:space="preserve">,"ScottNumber":"2319" </v>
      </c>
      <c r="T501" s="16" t="str">
        <f t="shared" si="160"/>
        <v xml:space="preserve">,"AlternateId":"" </v>
      </c>
      <c r="U501" s="16" t="str">
        <f t="shared" si="161"/>
        <v>,"IssueYearStart":1987</v>
      </c>
      <c r="V501" s="16" t="str">
        <f t="shared" si="162"/>
        <v>,"IssueYearEnd":0</v>
      </c>
      <c r="W501" s="16" t="str">
        <f t="shared" si="163"/>
        <v xml:space="preserve">,"FirstDayOfIssue":" " </v>
      </c>
      <c r="X501" s="16" t="str">
        <f t="shared" si="177"/>
        <v xml:space="preserve">,"Perforation":"" </v>
      </c>
      <c r="Y501" s="16" t="str">
        <f t="shared" si="164"/>
        <v xml:space="preserve">,"IsWatermarked":false </v>
      </c>
      <c r="Z501" s="16" t="str">
        <f t="shared" si="165"/>
        <v xml:space="preserve">,"CatalogImageCode":"" </v>
      </c>
      <c r="AA501" s="16" t="str">
        <f t="shared" si="166"/>
        <v xml:space="preserve">,"Color":"" </v>
      </c>
      <c r="AB501" s="16" t="str">
        <f t="shared" si="167"/>
        <v xml:space="preserve">,"Denomination":"22" </v>
      </c>
      <c r="AD501" s="16" t="str">
        <f t="shared" si="168"/>
        <v>,"ItemInstances":[</v>
      </c>
      <c r="AE501" s="16" t="str">
        <f t="shared" si="169"/>
        <v>{"CollectableType":"HomeCollector.Models.StampBase, HomeCollector, Version=1.0.0.0, Culture=neutral, PublicKeyToken=null"</v>
      </c>
      <c r="AF501" s="16" t="str">
        <f t="shared" si="170"/>
        <v xml:space="preserve">,"ItemDetails":"" </v>
      </c>
      <c r="AG501" s="16" t="str">
        <f t="shared" si="171"/>
        <v xml:space="preserve">,"IsFavorite":false </v>
      </c>
      <c r="AH501" s="16" t="str">
        <f t="shared" si="172"/>
        <v xml:space="preserve">,"EstimatedValue":0 </v>
      </c>
      <c r="AI501" s="16" t="str">
        <f t="shared" si="173"/>
        <v xml:space="preserve">,"IsMintCondition":false </v>
      </c>
      <c r="AJ501" s="16" t="str">
        <f t="shared" si="174"/>
        <v xml:space="preserve">,"Condition":"UNDEFINED" </v>
      </c>
      <c r="AK501" s="16" t="str">
        <f xml:space="preserve"> IF($D501+$E501&gt;0,  CONCATENATE($AD501,$AE501,$AF501,$AG501,$AH501,$AI501,$AJ501)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1" s="16" t="str">
        <f t="shared" si="175"/>
        <v>,{"CollectableType":"HomeCollector.Models.StampBase, HomeCollector, Version=1.0.0.0, Culture=neutral, PublicKeyToken=null","DisplayName":"Pika" ,"Description":"" ,"Country":"USA" ,"IsPostageStamp":true ,"ScottNumber":"2319"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2" spans="1:38" x14ac:dyDescent="0.25">
      <c r="A502" s="34" t="s">
        <v>658</v>
      </c>
      <c r="B502" s="29" t="s">
        <v>157</v>
      </c>
      <c r="C502" s="19"/>
      <c r="D502" s="31"/>
      <c r="E502" s="32">
        <v>1</v>
      </c>
      <c r="F502" s="42"/>
      <c r="G502" s="38"/>
      <c r="H502" s="19" t="s">
        <v>43</v>
      </c>
      <c r="I502" s="29">
        <v>1916</v>
      </c>
      <c r="J502" s="29">
        <v>1987</v>
      </c>
      <c r="K502" s="33"/>
      <c r="L502" s="34">
        <v>0.4</v>
      </c>
      <c r="M502" s="29">
        <v>0.15</v>
      </c>
      <c r="N502" s="28" t="str">
        <f t="shared" si="176"/>
        <v>,{"CollectableType":"HomeCollector.Models.StampBase, HomeCollector, Version=1.0.0.0, Culture=neutral, PublicKeyToken=null"</v>
      </c>
      <c r="O502" s="16" t="str">
        <f t="shared" si="155"/>
        <v xml:space="preserve">,"DisplayName":"Bison" </v>
      </c>
      <c r="P502" s="16" t="str">
        <f t="shared" si="156"/>
        <v xml:space="preserve">,"Description":"" </v>
      </c>
      <c r="Q502" s="16" t="str">
        <f t="shared" si="157"/>
        <v xml:space="preserve">,"Country":"USA" </v>
      </c>
      <c r="R502" s="16" t="str">
        <f t="shared" si="158"/>
        <v xml:space="preserve">,"IsPostageStamp":true </v>
      </c>
      <c r="S502" s="16" t="str">
        <f t="shared" si="159"/>
        <v xml:space="preserve">,"ScottNumber":"2320" </v>
      </c>
      <c r="T502" s="16" t="str">
        <f t="shared" si="160"/>
        <v xml:space="preserve">,"AlternateId":"" </v>
      </c>
      <c r="U502" s="16" t="str">
        <f t="shared" si="161"/>
        <v>,"IssueYearStart":1987</v>
      </c>
      <c r="V502" s="16" t="str">
        <f t="shared" si="162"/>
        <v>,"IssueYearEnd":0</v>
      </c>
      <c r="W502" s="16" t="str">
        <f t="shared" si="163"/>
        <v xml:space="preserve">,"FirstDayOfIssue":" " </v>
      </c>
      <c r="X502" s="16" t="str">
        <f t="shared" si="177"/>
        <v xml:space="preserve">,"Perforation":"" </v>
      </c>
      <c r="Y502" s="16" t="str">
        <f t="shared" si="164"/>
        <v xml:space="preserve">,"IsWatermarked":false </v>
      </c>
      <c r="Z502" s="16" t="str">
        <f t="shared" si="165"/>
        <v xml:space="preserve">,"CatalogImageCode":"" </v>
      </c>
      <c r="AA502" s="16" t="str">
        <f t="shared" si="166"/>
        <v xml:space="preserve">,"Color":"" </v>
      </c>
      <c r="AB502" s="16" t="str">
        <f t="shared" si="167"/>
        <v xml:space="preserve">,"Denomination":"22" </v>
      </c>
      <c r="AD502" s="16" t="str">
        <f t="shared" si="168"/>
        <v>,"ItemInstances":[</v>
      </c>
      <c r="AE502" s="16" t="str">
        <f t="shared" si="169"/>
        <v>{"CollectableType":"HomeCollector.Models.StampBase, HomeCollector, Version=1.0.0.0, Culture=neutral, PublicKeyToken=null"</v>
      </c>
      <c r="AF502" s="16" t="str">
        <f t="shared" si="170"/>
        <v xml:space="preserve">,"ItemDetails":"" </v>
      </c>
      <c r="AG502" s="16" t="str">
        <f t="shared" si="171"/>
        <v xml:space="preserve">,"IsFavorite":false </v>
      </c>
      <c r="AH502" s="16" t="str">
        <f t="shared" si="172"/>
        <v xml:space="preserve">,"EstimatedValue":0 </v>
      </c>
      <c r="AI502" s="16" t="str">
        <f t="shared" si="173"/>
        <v xml:space="preserve">,"IsMintCondition":false </v>
      </c>
      <c r="AJ502" s="16" t="str">
        <f t="shared" si="174"/>
        <v xml:space="preserve">,"Condition":"UNDEFINED" </v>
      </c>
      <c r="AK502" s="16" t="str">
        <f xml:space="preserve"> IF($D502+$E502&gt;0,  CONCATENATE($AD502,$AE502,$AF502,$AG502,$AH502,$AI502,$AJ502)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2" s="16" t="str">
        <f t="shared" si="175"/>
        <v>,{"CollectableType":"HomeCollector.Models.StampBase, HomeCollector, Version=1.0.0.0, Culture=neutral, PublicKeyToken=null","DisplayName":"Bison" ,"Description":"" ,"Country":"USA" ,"IsPostageStamp":true ,"ScottNumber":"2320"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3" spans="1:38" x14ac:dyDescent="0.25">
      <c r="A503" s="34" t="s">
        <v>659</v>
      </c>
      <c r="B503" s="29" t="s">
        <v>157</v>
      </c>
      <c r="C503" s="19"/>
      <c r="D503" s="31"/>
      <c r="E503" s="32">
        <v>2</v>
      </c>
      <c r="F503" s="42"/>
      <c r="G503" s="38"/>
      <c r="H503" s="19" t="s">
        <v>1232</v>
      </c>
      <c r="I503" s="29">
        <v>1916</v>
      </c>
      <c r="J503" s="29">
        <v>1987</v>
      </c>
      <c r="K503" s="33"/>
      <c r="L503" s="34">
        <v>0.4</v>
      </c>
      <c r="M503" s="29">
        <v>0.15</v>
      </c>
      <c r="N503" s="28" t="str">
        <f t="shared" si="176"/>
        <v>,{"CollectableType":"HomeCollector.Models.StampBase, HomeCollector, Version=1.0.0.0, Culture=neutral, PublicKeyToken=null"</v>
      </c>
      <c r="O503" s="16" t="str">
        <f t="shared" si="155"/>
        <v xml:space="preserve">,"DisplayName":"Snow Egret" </v>
      </c>
      <c r="P503" s="16" t="str">
        <f t="shared" si="156"/>
        <v xml:space="preserve">,"Description":"" </v>
      </c>
      <c r="Q503" s="16" t="str">
        <f t="shared" si="157"/>
        <v xml:space="preserve">,"Country":"USA" </v>
      </c>
      <c r="R503" s="16" t="str">
        <f t="shared" si="158"/>
        <v xml:space="preserve">,"IsPostageStamp":true </v>
      </c>
      <c r="S503" s="16" t="str">
        <f t="shared" si="159"/>
        <v xml:space="preserve">,"ScottNumber":"2321" </v>
      </c>
      <c r="T503" s="16" t="str">
        <f t="shared" si="160"/>
        <v xml:space="preserve">,"AlternateId":"" </v>
      </c>
      <c r="U503" s="16" t="str">
        <f t="shared" si="161"/>
        <v>,"IssueYearStart":1987</v>
      </c>
      <c r="V503" s="16" t="str">
        <f t="shared" si="162"/>
        <v>,"IssueYearEnd":0</v>
      </c>
      <c r="W503" s="16" t="str">
        <f t="shared" si="163"/>
        <v xml:space="preserve">,"FirstDayOfIssue":" " </v>
      </c>
      <c r="X503" s="16" t="str">
        <f t="shared" si="177"/>
        <v xml:space="preserve">,"Perforation":"" </v>
      </c>
      <c r="Y503" s="16" t="str">
        <f t="shared" si="164"/>
        <v xml:space="preserve">,"IsWatermarked":false </v>
      </c>
      <c r="Z503" s="16" t="str">
        <f t="shared" si="165"/>
        <v xml:space="preserve">,"CatalogImageCode":"" </v>
      </c>
      <c r="AA503" s="16" t="str">
        <f t="shared" si="166"/>
        <v xml:space="preserve">,"Color":"" </v>
      </c>
      <c r="AB503" s="16" t="str">
        <f t="shared" si="167"/>
        <v xml:space="preserve">,"Denomination":"22" </v>
      </c>
      <c r="AD503" s="16" t="str">
        <f t="shared" si="168"/>
        <v>,"ItemInstances":[</v>
      </c>
      <c r="AE503" s="16" t="str">
        <f t="shared" si="169"/>
        <v>{"CollectableType":"HomeCollector.Models.StampBase, HomeCollector, Version=1.0.0.0, Culture=neutral, PublicKeyToken=null"</v>
      </c>
      <c r="AF503" s="16" t="str">
        <f t="shared" si="170"/>
        <v xml:space="preserve">,"ItemDetails":"" </v>
      </c>
      <c r="AG503" s="16" t="str">
        <f t="shared" si="171"/>
        <v xml:space="preserve">,"IsFavorite":false </v>
      </c>
      <c r="AH503" s="16" t="str">
        <f t="shared" si="172"/>
        <v xml:space="preserve">,"EstimatedValue":0 </v>
      </c>
      <c r="AI503" s="16" t="str">
        <f t="shared" si="173"/>
        <v xml:space="preserve">,"IsMintCondition":false </v>
      </c>
      <c r="AJ503" s="16" t="str">
        <f t="shared" si="174"/>
        <v xml:space="preserve">,"Condition":"UNDEFINED" </v>
      </c>
      <c r="AK503" s="16" t="str">
        <f xml:space="preserve"> IF($D503+$E503&gt;0,  CONCATENATE($AD503,$AE503,$AF503,$AG503,$AH503,$AI503,$AJ503)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3" s="16" t="str">
        <f t="shared" si="175"/>
        <v>,{"CollectableType":"HomeCollector.Models.StampBase, HomeCollector, Version=1.0.0.0, Culture=neutral, PublicKeyToken=null","DisplayName":"Snow Egret" ,"Description":"" ,"Country":"USA" ,"IsPostageStamp":true ,"ScottNumber":"2321"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4" spans="1:38" x14ac:dyDescent="0.25">
      <c r="A504" s="17" t="s">
        <v>660</v>
      </c>
      <c r="B504" s="29" t="s">
        <v>157</v>
      </c>
      <c r="C504" s="19"/>
      <c r="D504" s="28"/>
      <c r="E504" s="30">
        <v>1</v>
      </c>
      <c r="F504" s="42"/>
      <c r="G504" s="38"/>
      <c r="H504" s="19" t="s">
        <v>1233</v>
      </c>
      <c r="I504" s="29">
        <v>1917</v>
      </c>
      <c r="J504" s="29">
        <v>1987</v>
      </c>
      <c r="K504" s="33"/>
      <c r="L504" s="34">
        <v>0.4</v>
      </c>
      <c r="M504" s="29">
        <v>0.15</v>
      </c>
      <c r="N504" s="28" t="str">
        <f t="shared" si="176"/>
        <v>,{"CollectableType":"HomeCollector.Models.StampBase, HomeCollector, Version=1.0.0.0, Culture=neutral, PublicKeyToken=null"</v>
      </c>
      <c r="O504" s="16" t="str">
        <f t="shared" si="155"/>
        <v xml:space="preserve">,"DisplayName":"Gray Wolf" </v>
      </c>
      <c r="P504" s="16" t="str">
        <f t="shared" si="156"/>
        <v xml:space="preserve">,"Description":"" </v>
      </c>
      <c r="Q504" s="16" t="str">
        <f t="shared" si="157"/>
        <v xml:space="preserve">,"Country":"USA" </v>
      </c>
      <c r="R504" s="16" t="str">
        <f t="shared" si="158"/>
        <v xml:space="preserve">,"IsPostageStamp":true </v>
      </c>
      <c r="S504" s="16" t="str">
        <f t="shared" si="159"/>
        <v xml:space="preserve">,"ScottNumber":"2322" </v>
      </c>
      <c r="T504" s="16" t="str">
        <f t="shared" si="160"/>
        <v xml:space="preserve">,"AlternateId":"" </v>
      </c>
      <c r="U504" s="16" t="str">
        <f t="shared" si="161"/>
        <v>,"IssueYearStart":1987</v>
      </c>
      <c r="V504" s="16" t="str">
        <f t="shared" si="162"/>
        <v>,"IssueYearEnd":0</v>
      </c>
      <c r="W504" s="16" t="str">
        <f t="shared" si="163"/>
        <v xml:space="preserve">,"FirstDayOfIssue":" " </v>
      </c>
      <c r="X504" s="16" t="str">
        <f t="shared" si="177"/>
        <v xml:space="preserve">,"Perforation":"" </v>
      </c>
      <c r="Y504" s="16" t="str">
        <f t="shared" si="164"/>
        <v xml:space="preserve">,"IsWatermarked":false </v>
      </c>
      <c r="Z504" s="16" t="str">
        <f t="shared" si="165"/>
        <v xml:space="preserve">,"CatalogImageCode":"" </v>
      </c>
      <c r="AA504" s="16" t="str">
        <f t="shared" si="166"/>
        <v xml:space="preserve">,"Color":"" </v>
      </c>
      <c r="AB504" s="16" t="str">
        <f t="shared" si="167"/>
        <v xml:space="preserve">,"Denomination":"22" </v>
      </c>
      <c r="AD504" s="16" t="str">
        <f t="shared" si="168"/>
        <v>,"ItemInstances":[</v>
      </c>
      <c r="AE504" s="16" t="str">
        <f t="shared" si="169"/>
        <v>{"CollectableType":"HomeCollector.Models.StampBase, HomeCollector, Version=1.0.0.0, Culture=neutral, PublicKeyToken=null"</v>
      </c>
      <c r="AF504" s="16" t="str">
        <f t="shared" si="170"/>
        <v xml:space="preserve">,"ItemDetails":"" </v>
      </c>
      <c r="AG504" s="16" t="str">
        <f t="shared" si="171"/>
        <v xml:space="preserve">,"IsFavorite":false </v>
      </c>
      <c r="AH504" s="16" t="str">
        <f t="shared" si="172"/>
        <v xml:space="preserve">,"EstimatedValue":0 </v>
      </c>
      <c r="AI504" s="16" t="str">
        <f t="shared" si="173"/>
        <v xml:space="preserve">,"IsMintCondition":false </v>
      </c>
      <c r="AJ504" s="16" t="str">
        <f t="shared" si="174"/>
        <v xml:space="preserve">,"Condition":"UNDEFINED" </v>
      </c>
      <c r="AK504" s="16" t="str">
        <f xml:space="preserve"> IF($D504+$E504&gt;0,  CONCATENATE($AD504,$AE504,$AF504,$AG504,$AH504,$AI504,$AJ504)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4" s="16" t="str">
        <f t="shared" si="175"/>
        <v>,{"CollectableType":"HomeCollector.Models.StampBase, HomeCollector, Version=1.0.0.0, Culture=neutral, PublicKeyToken=null","DisplayName":"Gray Wolf" ,"Description":"" ,"Country":"USA" ,"IsPostageStamp":true ,"ScottNumber":"2322"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5" spans="1:38" x14ac:dyDescent="0.25">
      <c r="A505" s="34" t="s">
        <v>661</v>
      </c>
      <c r="B505" s="29" t="s">
        <v>157</v>
      </c>
      <c r="C505" s="19"/>
      <c r="D505" s="31"/>
      <c r="E505" s="32">
        <v>2</v>
      </c>
      <c r="F505" s="42"/>
      <c r="G505" s="38"/>
      <c r="H505" s="19" t="s">
        <v>1234</v>
      </c>
      <c r="I505" s="29">
        <v>1917</v>
      </c>
      <c r="J505" s="29">
        <v>1987</v>
      </c>
      <c r="K505" s="33"/>
      <c r="L505" s="34">
        <v>0.4</v>
      </c>
      <c r="M505" s="29">
        <v>0.15</v>
      </c>
      <c r="N505" s="28" t="str">
        <f t="shared" si="176"/>
        <v>,{"CollectableType":"HomeCollector.Models.StampBase, HomeCollector, Version=1.0.0.0, Culture=neutral, PublicKeyToken=null"</v>
      </c>
      <c r="O505" s="16" t="str">
        <f t="shared" si="155"/>
        <v xml:space="preserve">,"DisplayName":"Mtn Goat" </v>
      </c>
      <c r="P505" s="16" t="str">
        <f t="shared" si="156"/>
        <v xml:space="preserve">,"Description":"" </v>
      </c>
      <c r="Q505" s="16" t="str">
        <f t="shared" si="157"/>
        <v xml:space="preserve">,"Country":"USA" </v>
      </c>
      <c r="R505" s="16" t="str">
        <f t="shared" si="158"/>
        <v xml:space="preserve">,"IsPostageStamp":true </v>
      </c>
      <c r="S505" s="16" t="str">
        <f t="shared" si="159"/>
        <v xml:space="preserve">,"ScottNumber":"2323" </v>
      </c>
      <c r="T505" s="16" t="str">
        <f t="shared" si="160"/>
        <v xml:space="preserve">,"AlternateId":"" </v>
      </c>
      <c r="U505" s="16" t="str">
        <f t="shared" si="161"/>
        <v>,"IssueYearStart":1987</v>
      </c>
      <c r="V505" s="16" t="str">
        <f t="shared" si="162"/>
        <v>,"IssueYearEnd":0</v>
      </c>
      <c r="W505" s="16" t="str">
        <f t="shared" si="163"/>
        <v xml:space="preserve">,"FirstDayOfIssue":" " </v>
      </c>
      <c r="X505" s="16" t="str">
        <f t="shared" si="177"/>
        <v xml:space="preserve">,"Perforation":"" </v>
      </c>
      <c r="Y505" s="16" t="str">
        <f t="shared" si="164"/>
        <v xml:space="preserve">,"IsWatermarked":false </v>
      </c>
      <c r="Z505" s="16" t="str">
        <f t="shared" si="165"/>
        <v xml:space="preserve">,"CatalogImageCode":"" </v>
      </c>
      <c r="AA505" s="16" t="str">
        <f t="shared" si="166"/>
        <v xml:space="preserve">,"Color":"" </v>
      </c>
      <c r="AB505" s="16" t="str">
        <f t="shared" si="167"/>
        <v xml:space="preserve">,"Denomination":"22" </v>
      </c>
      <c r="AD505" s="16" t="str">
        <f t="shared" si="168"/>
        <v>,"ItemInstances":[</v>
      </c>
      <c r="AE505" s="16" t="str">
        <f t="shared" si="169"/>
        <v>{"CollectableType":"HomeCollector.Models.StampBase, HomeCollector, Version=1.0.0.0, Culture=neutral, PublicKeyToken=null"</v>
      </c>
      <c r="AF505" s="16" t="str">
        <f t="shared" si="170"/>
        <v xml:space="preserve">,"ItemDetails":"" </v>
      </c>
      <c r="AG505" s="16" t="str">
        <f t="shared" si="171"/>
        <v xml:space="preserve">,"IsFavorite":false </v>
      </c>
      <c r="AH505" s="16" t="str">
        <f t="shared" si="172"/>
        <v xml:space="preserve">,"EstimatedValue":0 </v>
      </c>
      <c r="AI505" s="16" t="str">
        <f t="shared" si="173"/>
        <v xml:space="preserve">,"IsMintCondition":false </v>
      </c>
      <c r="AJ505" s="16" t="str">
        <f t="shared" si="174"/>
        <v xml:space="preserve">,"Condition":"UNDEFINED" </v>
      </c>
      <c r="AK505" s="16" t="str">
        <f xml:space="preserve"> IF($D505+$E505&gt;0,  CONCATENATE($AD505,$AE505,$AF505,$AG505,$AH505,$AI505,$AJ505)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5" s="16" t="str">
        <f t="shared" si="175"/>
        <v>,{"CollectableType":"HomeCollector.Models.StampBase, HomeCollector, Version=1.0.0.0, Culture=neutral, PublicKeyToken=null","DisplayName":"Mtn Goat" ,"Description":"" ,"Country":"USA" ,"IsPostageStamp":true ,"ScottNumber":"2323"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6" spans="1:38" x14ac:dyDescent="0.25">
      <c r="A506" s="34" t="s">
        <v>662</v>
      </c>
      <c r="B506" s="29" t="s">
        <v>157</v>
      </c>
      <c r="C506" s="19"/>
      <c r="D506" s="31"/>
      <c r="E506" s="32">
        <v>2</v>
      </c>
      <c r="F506" s="42"/>
      <c r="G506" s="38"/>
      <c r="H506" s="19" t="s">
        <v>1235</v>
      </c>
      <c r="I506" s="29">
        <v>1917</v>
      </c>
      <c r="J506" s="29">
        <v>1987</v>
      </c>
      <c r="K506" s="33"/>
      <c r="L506" s="34">
        <v>0.4</v>
      </c>
      <c r="M506" s="29">
        <v>0.15</v>
      </c>
      <c r="N506" s="28" t="str">
        <f t="shared" si="176"/>
        <v>,{"CollectableType":"HomeCollector.Models.StampBase, HomeCollector, Version=1.0.0.0, Culture=neutral, PublicKeyToken=null"</v>
      </c>
      <c r="O506" s="16" t="str">
        <f t="shared" si="155"/>
        <v xml:space="preserve">,"DisplayName":"Deer Mouse" </v>
      </c>
      <c r="P506" s="16" t="str">
        <f t="shared" si="156"/>
        <v xml:space="preserve">,"Description":"" </v>
      </c>
      <c r="Q506" s="16" t="str">
        <f t="shared" si="157"/>
        <v xml:space="preserve">,"Country":"USA" </v>
      </c>
      <c r="R506" s="16" t="str">
        <f t="shared" si="158"/>
        <v xml:space="preserve">,"IsPostageStamp":true </v>
      </c>
      <c r="S506" s="16" t="str">
        <f t="shared" si="159"/>
        <v xml:space="preserve">,"ScottNumber":"2324" </v>
      </c>
      <c r="T506" s="16" t="str">
        <f t="shared" si="160"/>
        <v xml:space="preserve">,"AlternateId":"" </v>
      </c>
      <c r="U506" s="16" t="str">
        <f t="shared" si="161"/>
        <v>,"IssueYearStart":1987</v>
      </c>
      <c r="V506" s="16" t="str">
        <f t="shared" si="162"/>
        <v>,"IssueYearEnd":0</v>
      </c>
      <c r="W506" s="16" t="str">
        <f t="shared" si="163"/>
        <v xml:space="preserve">,"FirstDayOfIssue":" " </v>
      </c>
      <c r="X506" s="16" t="str">
        <f t="shared" si="177"/>
        <v xml:space="preserve">,"Perforation":"" </v>
      </c>
      <c r="Y506" s="16" t="str">
        <f t="shared" si="164"/>
        <v xml:space="preserve">,"IsWatermarked":false </v>
      </c>
      <c r="Z506" s="16" t="str">
        <f t="shared" si="165"/>
        <v xml:space="preserve">,"CatalogImageCode":"" </v>
      </c>
      <c r="AA506" s="16" t="str">
        <f t="shared" si="166"/>
        <v xml:space="preserve">,"Color":"" </v>
      </c>
      <c r="AB506" s="16" t="str">
        <f t="shared" si="167"/>
        <v xml:space="preserve">,"Denomination":"22" </v>
      </c>
      <c r="AD506" s="16" t="str">
        <f t="shared" si="168"/>
        <v>,"ItemInstances":[</v>
      </c>
      <c r="AE506" s="16" t="str">
        <f t="shared" si="169"/>
        <v>{"CollectableType":"HomeCollector.Models.StampBase, HomeCollector, Version=1.0.0.0, Culture=neutral, PublicKeyToken=null"</v>
      </c>
      <c r="AF506" s="16" t="str">
        <f t="shared" si="170"/>
        <v xml:space="preserve">,"ItemDetails":"" </v>
      </c>
      <c r="AG506" s="16" t="str">
        <f t="shared" si="171"/>
        <v xml:space="preserve">,"IsFavorite":false </v>
      </c>
      <c r="AH506" s="16" t="str">
        <f t="shared" si="172"/>
        <v xml:space="preserve">,"EstimatedValue":0 </v>
      </c>
      <c r="AI506" s="16" t="str">
        <f t="shared" si="173"/>
        <v xml:space="preserve">,"IsMintCondition":false </v>
      </c>
      <c r="AJ506" s="16" t="str">
        <f t="shared" si="174"/>
        <v xml:space="preserve">,"Condition":"UNDEFINED" </v>
      </c>
      <c r="AK506" s="16" t="str">
        <f xml:space="preserve"> IF($D506+$E506&gt;0,  CONCATENATE($AD506,$AE506,$AF506,$AG506,$AH506,$AI506,$AJ506)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6" s="16" t="str">
        <f t="shared" si="175"/>
        <v>,{"CollectableType":"HomeCollector.Models.StampBase, HomeCollector, Version=1.0.0.0, Culture=neutral, PublicKeyToken=null","DisplayName":"Deer Mouse" ,"Description":"" ,"Country":"USA" ,"IsPostageStamp":true ,"ScottNumber":"2324"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7" spans="1:38" x14ac:dyDescent="0.25">
      <c r="A507" s="34" t="s">
        <v>663</v>
      </c>
      <c r="B507" s="29" t="s">
        <v>157</v>
      </c>
      <c r="C507" s="19"/>
      <c r="D507" s="31"/>
      <c r="E507" s="32">
        <v>2</v>
      </c>
      <c r="F507" s="42"/>
      <c r="G507" s="38"/>
      <c r="H507" s="19" t="s">
        <v>1236</v>
      </c>
      <c r="I507" s="29">
        <v>1918</v>
      </c>
      <c r="J507" s="29">
        <v>1987</v>
      </c>
      <c r="K507" s="33"/>
      <c r="L507" s="34">
        <v>0.4</v>
      </c>
      <c r="M507" s="29">
        <v>0.15</v>
      </c>
      <c r="N507" s="28" t="str">
        <f t="shared" si="176"/>
        <v>,{"CollectableType":"HomeCollector.Models.StampBase, HomeCollector, Version=1.0.0.0, Culture=neutral, PublicKeyToken=null"</v>
      </c>
      <c r="O507" s="16" t="str">
        <f t="shared" si="155"/>
        <v xml:space="preserve">,"DisplayName":"Prairie Dog" </v>
      </c>
      <c r="P507" s="16" t="str">
        <f t="shared" si="156"/>
        <v xml:space="preserve">,"Description":"" </v>
      </c>
      <c r="Q507" s="16" t="str">
        <f t="shared" si="157"/>
        <v xml:space="preserve">,"Country":"USA" </v>
      </c>
      <c r="R507" s="16" t="str">
        <f t="shared" si="158"/>
        <v xml:space="preserve">,"IsPostageStamp":true </v>
      </c>
      <c r="S507" s="16" t="str">
        <f t="shared" si="159"/>
        <v xml:space="preserve">,"ScottNumber":"2325" </v>
      </c>
      <c r="T507" s="16" t="str">
        <f t="shared" si="160"/>
        <v xml:space="preserve">,"AlternateId":"" </v>
      </c>
      <c r="U507" s="16" t="str">
        <f t="shared" si="161"/>
        <v>,"IssueYearStart":1987</v>
      </c>
      <c r="V507" s="16" t="str">
        <f t="shared" si="162"/>
        <v>,"IssueYearEnd":0</v>
      </c>
      <c r="W507" s="16" t="str">
        <f t="shared" si="163"/>
        <v xml:space="preserve">,"FirstDayOfIssue":" " </v>
      </c>
      <c r="X507" s="16" t="str">
        <f t="shared" si="177"/>
        <v xml:space="preserve">,"Perforation":"" </v>
      </c>
      <c r="Y507" s="16" t="str">
        <f t="shared" si="164"/>
        <v xml:space="preserve">,"IsWatermarked":false </v>
      </c>
      <c r="Z507" s="16" t="str">
        <f t="shared" si="165"/>
        <v xml:space="preserve">,"CatalogImageCode":"" </v>
      </c>
      <c r="AA507" s="16" t="str">
        <f t="shared" si="166"/>
        <v xml:space="preserve">,"Color":"" </v>
      </c>
      <c r="AB507" s="16" t="str">
        <f t="shared" si="167"/>
        <v xml:space="preserve">,"Denomination":"22" </v>
      </c>
      <c r="AD507" s="16" t="str">
        <f t="shared" si="168"/>
        <v>,"ItemInstances":[</v>
      </c>
      <c r="AE507" s="16" t="str">
        <f t="shared" si="169"/>
        <v>{"CollectableType":"HomeCollector.Models.StampBase, HomeCollector, Version=1.0.0.0, Culture=neutral, PublicKeyToken=null"</v>
      </c>
      <c r="AF507" s="16" t="str">
        <f t="shared" si="170"/>
        <v xml:space="preserve">,"ItemDetails":"" </v>
      </c>
      <c r="AG507" s="16" t="str">
        <f t="shared" si="171"/>
        <v xml:space="preserve">,"IsFavorite":false </v>
      </c>
      <c r="AH507" s="16" t="str">
        <f t="shared" si="172"/>
        <v xml:space="preserve">,"EstimatedValue":0 </v>
      </c>
      <c r="AI507" s="16" t="str">
        <f t="shared" si="173"/>
        <v xml:space="preserve">,"IsMintCondition":false </v>
      </c>
      <c r="AJ507" s="16" t="str">
        <f t="shared" si="174"/>
        <v xml:space="preserve">,"Condition":"UNDEFINED" </v>
      </c>
      <c r="AK507" s="16" t="str">
        <f xml:space="preserve"> IF($D507+$E507&gt;0,  CONCATENATE($AD507,$AE507,$AF507,$AG507,$AH507,$AI507,$AJ507)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7" s="16" t="str">
        <f t="shared" si="175"/>
        <v>,{"CollectableType":"HomeCollector.Models.StampBase, HomeCollector, Version=1.0.0.0, Culture=neutral, PublicKeyToken=null","DisplayName":"Prairie Dog" ,"Description":"" ,"Country":"USA" ,"IsPostageStamp":true ,"ScottNumber":"2325"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8" spans="1:38" x14ac:dyDescent="0.25">
      <c r="A508" s="34" t="s">
        <v>664</v>
      </c>
      <c r="B508" s="29" t="s">
        <v>157</v>
      </c>
      <c r="C508" s="19"/>
      <c r="D508" s="31"/>
      <c r="E508" s="32">
        <v>2</v>
      </c>
      <c r="F508" s="42"/>
      <c r="G508" s="30"/>
      <c r="H508" s="19" t="s">
        <v>1237</v>
      </c>
      <c r="I508" s="29">
        <v>1918</v>
      </c>
      <c r="J508" s="29">
        <v>1987</v>
      </c>
      <c r="K508" s="33"/>
      <c r="L508" s="34">
        <v>0.4</v>
      </c>
      <c r="M508" s="29">
        <v>0.15</v>
      </c>
      <c r="N508" s="28" t="str">
        <f t="shared" si="176"/>
        <v>,{"CollectableType":"HomeCollector.Models.StampBase, HomeCollector, Version=1.0.0.0, Culture=neutral, PublicKeyToken=null"</v>
      </c>
      <c r="O508" s="16" t="str">
        <f t="shared" si="155"/>
        <v xml:space="preserve">,"DisplayName":"Box Turtle" </v>
      </c>
      <c r="P508" s="16" t="str">
        <f t="shared" si="156"/>
        <v xml:space="preserve">,"Description":"" </v>
      </c>
      <c r="Q508" s="16" t="str">
        <f t="shared" si="157"/>
        <v xml:space="preserve">,"Country":"USA" </v>
      </c>
      <c r="R508" s="16" t="str">
        <f t="shared" si="158"/>
        <v xml:space="preserve">,"IsPostageStamp":true </v>
      </c>
      <c r="S508" s="16" t="str">
        <f t="shared" si="159"/>
        <v xml:space="preserve">,"ScottNumber":"2326" </v>
      </c>
      <c r="T508" s="16" t="str">
        <f t="shared" si="160"/>
        <v xml:space="preserve">,"AlternateId":"" </v>
      </c>
      <c r="U508" s="16" t="str">
        <f t="shared" si="161"/>
        <v>,"IssueYearStart":1987</v>
      </c>
      <c r="V508" s="16" t="str">
        <f t="shared" si="162"/>
        <v>,"IssueYearEnd":0</v>
      </c>
      <c r="W508" s="16" t="str">
        <f t="shared" si="163"/>
        <v xml:space="preserve">,"FirstDayOfIssue":" " </v>
      </c>
      <c r="X508" s="16" t="str">
        <f t="shared" si="177"/>
        <v xml:space="preserve">,"Perforation":"" </v>
      </c>
      <c r="Y508" s="16" t="str">
        <f t="shared" si="164"/>
        <v xml:space="preserve">,"IsWatermarked":false </v>
      </c>
      <c r="Z508" s="16" t="str">
        <f t="shared" si="165"/>
        <v xml:space="preserve">,"CatalogImageCode":"" </v>
      </c>
      <c r="AA508" s="16" t="str">
        <f t="shared" si="166"/>
        <v xml:space="preserve">,"Color":"" </v>
      </c>
      <c r="AB508" s="16" t="str">
        <f t="shared" si="167"/>
        <v xml:space="preserve">,"Denomination":"22" </v>
      </c>
      <c r="AD508" s="16" t="str">
        <f t="shared" si="168"/>
        <v>,"ItemInstances":[</v>
      </c>
      <c r="AE508" s="16" t="str">
        <f t="shared" si="169"/>
        <v>{"CollectableType":"HomeCollector.Models.StampBase, HomeCollector, Version=1.0.0.0, Culture=neutral, PublicKeyToken=null"</v>
      </c>
      <c r="AF508" s="16" t="str">
        <f t="shared" si="170"/>
        <v xml:space="preserve">,"ItemDetails":"" </v>
      </c>
      <c r="AG508" s="16" t="str">
        <f t="shared" si="171"/>
        <v xml:space="preserve">,"IsFavorite":false </v>
      </c>
      <c r="AH508" s="16" t="str">
        <f t="shared" si="172"/>
        <v xml:space="preserve">,"EstimatedValue":0 </v>
      </c>
      <c r="AI508" s="16" t="str">
        <f t="shared" si="173"/>
        <v xml:space="preserve">,"IsMintCondition":false </v>
      </c>
      <c r="AJ508" s="16" t="str">
        <f t="shared" si="174"/>
        <v xml:space="preserve">,"Condition":"UNDEFINED" </v>
      </c>
      <c r="AK508" s="16" t="str">
        <f xml:space="preserve"> IF($D508+$E508&gt;0,  CONCATENATE($AD508,$AE508,$AF508,$AG508,$AH508,$AI508,$AJ508)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8" s="16" t="str">
        <f t="shared" si="175"/>
        <v>,{"CollectableType":"HomeCollector.Models.StampBase, HomeCollector, Version=1.0.0.0, Culture=neutral, PublicKeyToken=null","DisplayName":"Box Turtle" ,"Description":"" ,"Country":"USA" ,"IsPostageStamp":true ,"ScottNumber":"2326"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09" spans="1:38" x14ac:dyDescent="0.25">
      <c r="A509" s="34" t="s">
        <v>665</v>
      </c>
      <c r="B509" s="29" t="s">
        <v>157</v>
      </c>
      <c r="C509" s="19"/>
      <c r="D509" s="31"/>
      <c r="E509" s="32">
        <v>1</v>
      </c>
      <c r="F509" s="42"/>
      <c r="G509" s="38"/>
      <c r="H509" s="19" t="s">
        <v>1238</v>
      </c>
      <c r="I509" s="29">
        <v>1916</v>
      </c>
      <c r="J509" s="29">
        <v>1987</v>
      </c>
      <c r="K509" s="33"/>
      <c r="L509" s="34">
        <v>0.4</v>
      </c>
      <c r="M509" s="29">
        <v>0.15</v>
      </c>
      <c r="N509" s="28" t="str">
        <f t="shared" si="176"/>
        <v>,{"CollectableType":"HomeCollector.Models.StampBase, HomeCollector, Version=1.0.0.0, Culture=neutral, PublicKeyToken=null"</v>
      </c>
      <c r="O509" s="16" t="str">
        <f t="shared" si="155"/>
        <v xml:space="preserve">,"DisplayName":"Wolverine" </v>
      </c>
      <c r="P509" s="16" t="str">
        <f t="shared" si="156"/>
        <v xml:space="preserve">,"Description":"" </v>
      </c>
      <c r="Q509" s="16" t="str">
        <f t="shared" si="157"/>
        <v xml:space="preserve">,"Country":"USA" </v>
      </c>
      <c r="R509" s="16" t="str">
        <f t="shared" si="158"/>
        <v xml:space="preserve">,"IsPostageStamp":true </v>
      </c>
      <c r="S509" s="16" t="str">
        <f t="shared" si="159"/>
        <v xml:space="preserve">,"ScottNumber":"2327" </v>
      </c>
      <c r="T509" s="16" t="str">
        <f t="shared" si="160"/>
        <v xml:space="preserve">,"AlternateId":"" </v>
      </c>
      <c r="U509" s="16" t="str">
        <f t="shared" si="161"/>
        <v>,"IssueYearStart":1987</v>
      </c>
      <c r="V509" s="16" t="str">
        <f t="shared" si="162"/>
        <v>,"IssueYearEnd":0</v>
      </c>
      <c r="W509" s="16" t="str">
        <f t="shared" si="163"/>
        <v xml:space="preserve">,"FirstDayOfIssue":" " </v>
      </c>
      <c r="X509" s="16" t="str">
        <f t="shared" si="177"/>
        <v xml:space="preserve">,"Perforation":"" </v>
      </c>
      <c r="Y509" s="16" t="str">
        <f t="shared" si="164"/>
        <v xml:space="preserve">,"IsWatermarked":false </v>
      </c>
      <c r="Z509" s="16" t="str">
        <f t="shared" si="165"/>
        <v xml:space="preserve">,"CatalogImageCode":"" </v>
      </c>
      <c r="AA509" s="16" t="str">
        <f t="shared" si="166"/>
        <v xml:space="preserve">,"Color":"" </v>
      </c>
      <c r="AB509" s="16" t="str">
        <f t="shared" si="167"/>
        <v xml:space="preserve">,"Denomination":"22" </v>
      </c>
      <c r="AD509" s="16" t="str">
        <f t="shared" si="168"/>
        <v>,"ItemInstances":[</v>
      </c>
      <c r="AE509" s="16" t="str">
        <f t="shared" si="169"/>
        <v>{"CollectableType":"HomeCollector.Models.StampBase, HomeCollector, Version=1.0.0.0, Culture=neutral, PublicKeyToken=null"</v>
      </c>
      <c r="AF509" s="16" t="str">
        <f t="shared" si="170"/>
        <v xml:space="preserve">,"ItemDetails":"" </v>
      </c>
      <c r="AG509" s="16" t="str">
        <f t="shared" si="171"/>
        <v xml:space="preserve">,"IsFavorite":false </v>
      </c>
      <c r="AH509" s="16" t="str">
        <f t="shared" si="172"/>
        <v xml:space="preserve">,"EstimatedValue":0 </v>
      </c>
      <c r="AI509" s="16" t="str">
        <f t="shared" si="173"/>
        <v xml:space="preserve">,"IsMintCondition":false </v>
      </c>
      <c r="AJ509" s="16" t="str">
        <f t="shared" si="174"/>
        <v xml:space="preserve">,"Condition":"UNDEFINED" </v>
      </c>
      <c r="AK509" s="16" t="str">
        <f xml:space="preserve"> IF($D509+$E509&gt;0,  CONCATENATE($AD509,$AE509,$AF509,$AG509,$AH509,$AI509,$AJ509)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09" s="16" t="str">
        <f t="shared" si="175"/>
        <v>,{"CollectableType":"HomeCollector.Models.StampBase, HomeCollector, Version=1.0.0.0, Culture=neutral, PublicKeyToken=null","DisplayName":"Wolverine" ,"Description":"" ,"Country":"USA" ,"IsPostageStamp":true ,"ScottNumber":"2327"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0" spans="1:38" x14ac:dyDescent="0.25">
      <c r="A510" s="34" t="s">
        <v>666</v>
      </c>
      <c r="B510" s="29" t="s">
        <v>157</v>
      </c>
      <c r="C510" s="19"/>
      <c r="D510" s="31"/>
      <c r="E510" s="32">
        <v>1</v>
      </c>
      <c r="F510" s="42"/>
      <c r="G510" s="38"/>
      <c r="H510" s="19" t="s">
        <v>114</v>
      </c>
      <c r="I510" s="29">
        <v>1919</v>
      </c>
      <c r="J510" s="29">
        <v>1987</v>
      </c>
      <c r="K510" s="33"/>
      <c r="L510" s="34">
        <v>0.4</v>
      </c>
      <c r="M510" s="29">
        <v>0.15</v>
      </c>
      <c r="N510" s="28" t="str">
        <f t="shared" si="176"/>
        <v>,{"CollectableType":"HomeCollector.Models.StampBase, HomeCollector, Version=1.0.0.0, Culture=neutral, PublicKeyToken=null"</v>
      </c>
      <c r="O510" s="16" t="str">
        <f t="shared" si="155"/>
        <v xml:space="preserve">,"DisplayName":"Elk" </v>
      </c>
      <c r="P510" s="16" t="str">
        <f t="shared" si="156"/>
        <v xml:space="preserve">,"Description":"" </v>
      </c>
      <c r="Q510" s="16" t="str">
        <f t="shared" si="157"/>
        <v xml:space="preserve">,"Country":"USA" </v>
      </c>
      <c r="R510" s="16" t="str">
        <f t="shared" si="158"/>
        <v xml:space="preserve">,"IsPostageStamp":true </v>
      </c>
      <c r="S510" s="16" t="str">
        <f t="shared" si="159"/>
        <v xml:space="preserve">,"ScottNumber":"2328" </v>
      </c>
      <c r="T510" s="16" t="str">
        <f t="shared" si="160"/>
        <v xml:space="preserve">,"AlternateId":"" </v>
      </c>
      <c r="U510" s="16" t="str">
        <f t="shared" si="161"/>
        <v>,"IssueYearStart":1987</v>
      </c>
      <c r="V510" s="16" t="str">
        <f t="shared" si="162"/>
        <v>,"IssueYearEnd":0</v>
      </c>
      <c r="W510" s="16" t="str">
        <f t="shared" si="163"/>
        <v xml:space="preserve">,"FirstDayOfIssue":" " </v>
      </c>
      <c r="X510" s="16" t="str">
        <f t="shared" si="177"/>
        <v xml:space="preserve">,"Perforation":"" </v>
      </c>
      <c r="Y510" s="16" t="str">
        <f t="shared" si="164"/>
        <v xml:space="preserve">,"IsWatermarked":false </v>
      </c>
      <c r="Z510" s="16" t="str">
        <f t="shared" si="165"/>
        <v xml:space="preserve">,"CatalogImageCode":"" </v>
      </c>
      <c r="AA510" s="16" t="str">
        <f t="shared" si="166"/>
        <v xml:space="preserve">,"Color":"" </v>
      </c>
      <c r="AB510" s="16" t="str">
        <f t="shared" si="167"/>
        <v xml:space="preserve">,"Denomination":"22" </v>
      </c>
      <c r="AD510" s="16" t="str">
        <f t="shared" si="168"/>
        <v>,"ItemInstances":[</v>
      </c>
      <c r="AE510" s="16" t="str">
        <f t="shared" si="169"/>
        <v>{"CollectableType":"HomeCollector.Models.StampBase, HomeCollector, Version=1.0.0.0, Culture=neutral, PublicKeyToken=null"</v>
      </c>
      <c r="AF510" s="16" t="str">
        <f t="shared" si="170"/>
        <v xml:space="preserve">,"ItemDetails":"" </v>
      </c>
      <c r="AG510" s="16" t="str">
        <f t="shared" si="171"/>
        <v xml:space="preserve">,"IsFavorite":false </v>
      </c>
      <c r="AH510" s="16" t="str">
        <f t="shared" si="172"/>
        <v xml:space="preserve">,"EstimatedValue":0 </v>
      </c>
      <c r="AI510" s="16" t="str">
        <f t="shared" si="173"/>
        <v xml:space="preserve">,"IsMintCondition":false </v>
      </c>
      <c r="AJ510" s="16" t="str">
        <f t="shared" si="174"/>
        <v xml:space="preserve">,"Condition":"UNDEFINED" </v>
      </c>
      <c r="AK510" s="16" t="str">
        <f xml:space="preserve"> IF($D510+$E510&gt;0,  CONCATENATE($AD510,$AE510,$AF510,$AG510,$AH510,$AI510,$AJ510)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0" s="16" t="str">
        <f t="shared" si="175"/>
        <v>,{"CollectableType":"HomeCollector.Models.StampBase, HomeCollector, Version=1.0.0.0, Culture=neutral, PublicKeyToken=null","DisplayName":"Elk" ,"Description":"" ,"Country":"USA" ,"IsPostageStamp":true ,"ScottNumber":"2328"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1" spans="1:38" x14ac:dyDescent="0.25">
      <c r="A511" s="34" t="s">
        <v>667</v>
      </c>
      <c r="B511" s="29" t="s">
        <v>157</v>
      </c>
      <c r="C511" s="19"/>
      <c r="D511" s="31"/>
      <c r="E511" s="32">
        <v>2</v>
      </c>
      <c r="F511" s="42"/>
      <c r="G511" s="30"/>
      <c r="H511" s="19" t="s">
        <v>1239</v>
      </c>
      <c r="I511" s="29">
        <v>1917</v>
      </c>
      <c r="J511" s="29">
        <v>1987</v>
      </c>
      <c r="K511" s="33"/>
      <c r="L511" s="34">
        <v>0.4</v>
      </c>
      <c r="M511" s="29">
        <v>0.15</v>
      </c>
      <c r="N511" s="28" t="str">
        <f t="shared" si="176"/>
        <v>,{"CollectableType":"HomeCollector.Models.StampBase, HomeCollector, Version=1.0.0.0, Culture=neutral, PublicKeyToken=null"</v>
      </c>
      <c r="O511" s="16" t="str">
        <f t="shared" si="155"/>
        <v xml:space="preserve">,"DisplayName":"Sea Lion" </v>
      </c>
      <c r="P511" s="16" t="str">
        <f t="shared" si="156"/>
        <v xml:space="preserve">,"Description":"" </v>
      </c>
      <c r="Q511" s="16" t="str">
        <f t="shared" si="157"/>
        <v xml:space="preserve">,"Country":"USA" </v>
      </c>
      <c r="R511" s="16" t="str">
        <f t="shared" si="158"/>
        <v xml:space="preserve">,"IsPostageStamp":true </v>
      </c>
      <c r="S511" s="16" t="str">
        <f t="shared" si="159"/>
        <v xml:space="preserve">,"ScottNumber":"2329" </v>
      </c>
      <c r="T511" s="16" t="str">
        <f t="shared" si="160"/>
        <v xml:space="preserve">,"AlternateId":"" </v>
      </c>
      <c r="U511" s="16" t="str">
        <f t="shared" si="161"/>
        <v>,"IssueYearStart":1987</v>
      </c>
      <c r="V511" s="16" t="str">
        <f t="shared" si="162"/>
        <v>,"IssueYearEnd":0</v>
      </c>
      <c r="W511" s="16" t="str">
        <f t="shared" si="163"/>
        <v xml:space="preserve">,"FirstDayOfIssue":" " </v>
      </c>
      <c r="X511" s="16" t="str">
        <f t="shared" si="177"/>
        <v xml:space="preserve">,"Perforation":"" </v>
      </c>
      <c r="Y511" s="16" t="str">
        <f t="shared" si="164"/>
        <v xml:space="preserve">,"IsWatermarked":false </v>
      </c>
      <c r="Z511" s="16" t="str">
        <f t="shared" si="165"/>
        <v xml:space="preserve">,"CatalogImageCode":"" </v>
      </c>
      <c r="AA511" s="16" t="str">
        <f t="shared" si="166"/>
        <v xml:space="preserve">,"Color":"" </v>
      </c>
      <c r="AB511" s="16" t="str">
        <f t="shared" si="167"/>
        <v xml:space="preserve">,"Denomination":"22" </v>
      </c>
      <c r="AD511" s="16" t="str">
        <f t="shared" si="168"/>
        <v>,"ItemInstances":[</v>
      </c>
      <c r="AE511" s="16" t="str">
        <f t="shared" si="169"/>
        <v>{"CollectableType":"HomeCollector.Models.StampBase, HomeCollector, Version=1.0.0.0, Culture=neutral, PublicKeyToken=null"</v>
      </c>
      <c r="AF511" s="16" t="str">
        <f t="shared" si="170"/>
        <v xml:space="preserve">,"ItemDetails":"" </v>
      </c>
      <c r="AG511" s="16" t="str">
        <f t="shared" si="171"/>
        <v xml:space="preserve">,"IsFavorite":false </v>
      </c>
      <c r="AH511" s="16" t="str">
        <f t="shared" si="172"/>
        <v xml:space="preserve">,"EstimatedValue":0 </v>
      </c>
      <c r="AI511" s="16" t="str">
        <f t="shared" si="173"/>
        <v xml:space="preserve">,"IsMintCondition":false </v>
      </c>
      <c r="AJ511" s="16" t="str">
        <f t="shared" si="174"/>
        <v xml:space="preserve">,"Condition":"UNDEFINED" </v>
      </c>
      <c r="AK511" s="16" t="str">
        <f xml:space="preserve"> IF($D511+$E511&gt;0,  CONCATENATE($AD511,$AE511,$AF511,$AG511,$AH511,$AI511,$AJ511)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1" s="16" t="str">
        <f t="shared" si="175"/>
        <v>,{"CollectableType":"HomeCollector.Models.StampBase, HomeCollector, Version=1.0.0.0, Culture=neutral, PublicKeyToken=null","DisplayName":"Sea Lion" ,"Description":"" ,"Country":"USA" ,"IsPostageStamp":true ,"ScottNumber":"2329"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2" spans="1:38" x14ac:dyDescent="0.25">
      <c r="A512" s="34" t="s">
        <v>668</v>
      </c>
      <c r="B512" s="29" t="s">
        <v>157</v>
      </c>
      <c r="C512" s="19"/>
      <c r="D512" s="31"/>
      <c r="E512" s="32">
        <v>2</v>
      </c>
      <c r="F512" s="42"/>
      <c r="G512" s="30"/>
      <c r="H512" s="19" t="s">
        <v>1240</v>
      </c>
      <c r="I512" s="29">
        <v>1916</v>
      </c>
      <c r="J512" s="29">
        <v>1987</v>
      </c>
      <c r="K512" s="33"/>
      <c r="L512" s="34">
        <v>0.4</v>
      </c>
      <c r="M512" s="29">
        <v>0.15</v>
      </c>
      <c r="N512" s="28" t="str">
        <f t="shared" si="176"/>
        <v>,{"CollectableType":"HomeCollector.Models.StampBase, HomeCollector, Version=1.0.0.0, Culture=neutral, PublicKeyToken=null"</v>
      </c>
      <c r="O512" s="16" t="str">
        <f t="shared" si="155"/>
        <v xml:space="preserve">,"DisplayName":"Mockingbird" </v>
      </c>
      <c r="P512" s="16" t="str">
        <f t="shared" si="156"/>
        <v xml:space="preserve">,"Description":"" </v>
      </c>
      <c r="Q512" s="16" t="str">
        <f t="shared" si="157"/>
        <v xml:space="preserve">,"Country":"USA" </v>
      </c>
      <c r="R512" s="16" t="str">
        <f t="shared" si="158"/>
        <v xml:space="preserve">,"IsPostageStamp":true </v>
      </c>
      <c r="S512" s="16" t="str">
        <f t="shared" si="159"/>
        <v xml:space="preserve">,"ScottNumber":"2330" </v>
      </c>
      <c r="T512" s="16" t="str">
        <f t="shared" si="160"/>
        <v xml:space="preserve">,"AlternateId":"" </v>
      </c>
      <c r="U512" s="16" t="str">
        <f t="shared" si="161"/>
        <v>,"IssueYearStart":1987</v>
      </c>
      <c r="V512" s="16" t="str">
        <f t="shared" si="162"/>
        <v>,"IssueYearEnd":0</v>
      </c>
      <c r="W512" s="16" t="str">
        <f t="shared" si="163"/>
        <v xml:space="preserve">,"FirstDayOfIssue":" " </v>
      </c>
      <c r="X512" s="16" t="str">
        <f t="shared" si="177"/>
        <v xml:space="preserve">,"Perforation":"" </v>
      </c>
      <c r="Y512" s="16" t="str">
        <f t="shared" si="164"/>
        <v xml:space="preserve">,"IsWatermarked":false </v>
      </c>
      <c r="Z512" s="16" t="str">
        <f t="shared" si="165"/>
        <v xml:space="preserve">,"CatalogImageCode":"" </v>
      </c>
      <c r="AA512" s="16" t="str">
        <f t="shared" si="166"/>
        <v xml:space="preserve">,"Color":"" </v>
      </c>
      <c r="AB512" s="16" t="str">
        <f t="shared" si="167"/>
        <v xml:space="preserve">,"Denomination":"22" </v>
      </c>
      <c r="AD512" s="16" t="str">
        <f t="shared" si="168"/>
        <v>,"ItemInstances":[</v>
      </c>
      <c r="AE512" s="16" t="str">
        <f t="shared" si="169"/>
        <v>{"CollectableType":"HomeCollector.Models.StampBase, HomeCollector, Version=1.0.0.0, Culture=neutral, PublicKeyToken=null"</v>
      </c>
      <c r="AF512" s="16" t="str">
        <f t="shared" si="170"/>
        <v xml:space="preserve">,"ItemDetails":"" </v>
      </c>
      <c r="AG512" s="16" t="str">
        <f t="shared" si="171"/>
        <v xml:space="preserve">,"IsFavorite":false </v>
      </c>
      <c r="AH512" s="16" t="str">
        <f t="shared" si="172"/>
        <v xml:space="preserve">,"EstimatedValue":0 </v>
      </c>
      <c r="AI512" s="16" t="str">
        <f t="shared" si="173"/>
        <v xml:space="preserve">,"IsMintCondition":false </v>
      </c>
      <c r="AJ512" s="16" t="str">
        <f t="shared" si="174"/>
        <v xml:space="preserve">,"Condition":"UNDEFINED" </v>
      </c>
      <c r="AK512" s="16" t="str">
        <f xml:space="preserve"> IF($D512+$E512&gt;0,  CONCATENATE($AD512,$AE512,$AF512,$AG512,$AH512,$AI512,$AJ512)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2" s="16" t="str">
        <f t="shared" si="175"/>
        <v>,{"CollectableType":"HomeCollector.Models.StampBase, HomeCollector, Version=1.0.0.0, Culture=neutral, PublicKeyToken=null","DisplayName":"Mockingbird" ,"Description":"" ,"Country":"USA" ,"IsPostageStamp":true ,"ScottNumber":"2330"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3" spans="1:38" x14ac:dyDescent="0.25">
      <c r="A513" s="34" t="s">
        <v>669</v>
      </c>
      <c r="B513" s="29" t="s">
        <v>157</v>
      </c>
      <c r="C513" s="19"/>
      <c r="D513" s="31"/>
      <c r="E513" s="32">
        <v>2</v>
      </c>
      <c r="F513" s="42"/>
      <c r="G513" s="38"/>
      <c r="H513" s="19" t="s">
        <v>1241</v>
      </c>
      <c r="I513" s="29">
        <v>1916</v>
      </c>
      <c r="J513" s="29">
        <v>1987</v>
      </c>
      <c r="K513" s="33"/>
      <c r="L513" s="34">
        <v>0.4</v>
      </c>
      <c r="M513" s="29">
        <v>0.15</v>
      </c>
      <c r="N513" s="28" t="str">
        <f t="shared" si="176"/>
        <v>,{"CollectableType":"HomeCollector.Models.StampBase, HomeCollector, Version=1.0.0.0, Culture=neutral, PublicKeyToken=null"</v>
      </c>
      <c r="O513" s="16" t="str">
        <f t="shared" si="155"/>
        <v xml:space="preserve">,"DisplayName":"Raccoon" </v>
      </c>
      <c r="P513" s="16" t="str">
        <f t="shared" si="156"/>
        <v xml:space="preserve">,"Description":"" </v>
      </c>
      <c r="Q513" s="16" t="str">
        <f t="shared" si="157"/>
        <v xml:space="preserve">,"Country":"USA" </v>
      </c>
      <c r="R513" s="16" t="str">
        <f t="shared" si="158"/>
        <v xml:space="preserve">,"IsPostageStamp":true </v>
      </c>
      <c r="S513" s="16" t="str">
        <f t="shared" si="159"/>
        <v xml:space="preserve">,"ScottNumber":"2331" </v>
      </c>
      <c r="T513" s="16" t="str">
        <f t="shared" si="160"/>
        <v xml:space="preserve">,"AlternateId":"" </v>
      </c>
      <c r="U513" s="16" t="str">
        <f t="shared" si="161"/>
        <v>,"IssueYearStart":1987</v>
      </c>
      <c r="V513" s="16" t="str">
        <f t="shared" si="162"/>
        <v>,"IssueYearEnd":0</v>
      </c>
      <c r="W513" s="16" t="str">
        <f t="shared" si="163"/>
        <v xml:space="preserve">,"FirstDayOfIssue":" " </v>
      </c>
      <c r="X513" s="16" t="str">
        <f t="shared" si="177"/>
        <v xml:space="preserve">,"Perforation":"" </v>
      </c>
      <c r="Y513" s="16" t="str">
        <f t="shared" si="164"/>
        <v xml:space="preserve">,"IsWatermarked":false </v>
      </c>
      <c r="Z513" s="16" t="str">
        <f t="shared" si="165"/>
        <v xml:space="preserve">,"CatalogImageCode":"" </v>
      </c>
      <c r="AA513" s="16" t="str">
        <f t="shared" si="166"/>
        <v xml:space="preserve">,"Color":"" </v>
      </c>
      <c r="AB513" s="16" t="str">
        <f t="shared" si="167"/>
        <v xml:space="preserve">,"Denomination":"22" </v>
      </c>
      <c r="AD513" s="16" t="str">
        <f t="shared" si="168"/>
        <v>,"ItemInstances":[</v>
      </c>
      <c r="AE513" s="16" t="str">
        <f t="shared" si="169"/>
        <v>{"CollectableType":"HomeCollector.Models.StampBase, HomeCollector, Version=1.0.0.0, Culture=neutral, PublicKeyToken=null"</v>
      </c>
      <c r="AF513" s="16" t="str">
        <f t="shared" si="170"/>
        <v xml:space="preserve">,"ItemDetails":"" </v>
      </c>
      <c r="AG513" s="16" t="str">
        <f t="shared" si="171"/>
        <v xml:space="preserve">,"IsFavorite":false </v>
      </c>
      <c r="AH513" s="16" t="str">
        <f t="shared" si="172"/>
        <v xml:space="preserve">,"EstimatedValue":0 </v>
      </c>
      <c r="AI513" s="16" t="str">
        <f t="shared" si="173"/>
        <v xml:space="preserve">,"IsMintCondition":false </v>
      </c>
      <c r="AJ513" s="16" t="str">
        <f t="shared" si="174"/>
        <v xml:space="preserve">,"Condition":"UNDEFINED" </v>
      </c>
      <c r="AK513" s="16" t="str">
        <f xml:space="preserve"> IF($D513+$E513&gt;0,  CONCATENATE($AD513,$AE513,$AF513,$AG513,$AH513,$AI513,$AJ513)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3" s="16" t="str">
        <f t="shared" si="175"/>
        <v>,{"CollectableType":"HomeCollector.Models.StampBase, HomeCollector, Version=1.0.0.0, Culture=neutral, PublicKeyToken=null","DisplayName":"Raccoon" ,"Description":"" ,"Country":"USA" ,"IsPostageStamp":true ,"ScottNumber":"2331"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4" spans="1:38" x14ac:dyDescent="0.25">
      <c r="A514" s="34" t="s">
        <v>670</v>
      </c>
      <c r="B514" s="29" t="s">
        <v>157</v>
      </c>
      <c r="C514" s="19"/>
      <c r="D514" s="31"/>
      <c r="E514" s="32">
        <v>1</v>
      </c>
      <c r="F514" s="42"/>
      <c r="G514" s="38"/>
      <c r="H514" s="19" t="s">
        <v>1242</v>
      </c>
      <c r="I514" s="29">
        <v>1916</v>
      </c>
      <c r="J514" s="29">
        <v>1987</v>
      </c>
      <c r="K514" s="33"/>
      <c r="L514" s="34">
        <v>0.4</v>
      </c>
      <c r="M514" s="29">
        <v>0.15</v>
      </c>
      <c r="N514" s="28" t="str">
        <f t="shared" si="176"/>
        <v>,{"CollectableType":"HomeCollector.Models.StampBase, HomeCollector, Version=1.0.0.0, Culture=neutral, PublicKeyToken=null"</v>
      </c>
      <c r="O514" s="16" t="str">
        <f t="shared" si="155"/>
        <v xml:space="preserve">,"DisplayName":"Bobcat" </v>
      </c>
      <c r="P514" s="16" t="str">
        <f t="shared" si="156"/>
        <v xml:space="preserve">,"Description":"" </v>
      </c>
      <c r="Q514" s="16" t="str">
        <f t="shared" si="157"/>
        <v xml:space="preserve">,"Country":"USA" </v>
      </c>
      <c r="R514" s="16" t="str">
        <f t="shared" si="158"/>
        <v xml:space="preserve">,"IsPostageStamp":true </v>
      </c>
      <c r="S514" s="16" t="str">
        <f t="shared" si="159"/>
        <v xml:space="preserve">,"ScottNumber":"2332" </v>
      </c>
      <c r="T514" s="16" t="str">
        <f t="shared" si="160"/>
        <v xml:space="preserve">,"AlternateId":"" </v>
      </c>
      <c r="U514" s="16" t="str">
        <f t="shared" si="161"/>
        <v>,"IssueYearStart":1987</v>
      </c>
      <c r="V514" s="16" t="str">
        <f t="shared" si="162"/>
        <v>,"IssueYearEnd":0</v>
      </c>
      <c r="W514" s="16" t="str">
        <f t="shared" si="163"/>
        <v xml:space="preserve">,"FirstDayOfIssue":" " </v>
      </c>
      <c r="X514" s="16" t="str">
        <f t="shared" si="177"/>
        <v xml:space="preserve">,"Perforation":"" </v>
      </c>
      <c r="Y514" s="16" t="str">
        <f t="shared" si="164"/>
        <v xml:space="preserve">,"IsWatermarked":false </v>
      </c>
      <c r="Z514" s="16" t="str">
        <f t="shared" si="165"/>
        <v xml:space="preserve">,"CatalogImageCode":"" </v>
      </c>
      <c r="AA514" s="16" t="str">
        <f t="shared" si="166"/>
        <v xml:space="preserve">,"Color":"" </v>
      </c>
      <c r="AB514" s="16" t="str">
        <f t="shared" si="167"/>
        <v xml:space="preserve">,"Denomination":"22" </v>
      </c>
      <c r="AD514" s="16" t="str">
        <f t="shared" si="168"/>
        <v>,"ItemInstances":[</v>
      </c>
      <c r="AE514" s="16" t="str">
        <f t="shared" si="169"/>
        <v>{"CollectableType":"HomeCollector.Models.StampBase, HomeCollector, Version=1.0.0.0, Culture=neutral, PublicKeyToken=null"</v>
      </c>
      <c r="AF514" s="16" t="str">
        <f t="shared" si="170"/>
        <v xml:space="preserve">,"ItemDetails":"" </v>
      </c>
      <c r="AG514" s="16" t="str">
        <f t="shared" si="171"/>
        <v xml:space="preserve">,"IsFavorite":false </v>
      </c>
      <c r="AH514" s="16" t="str">
        <f t="shared" si="172"/>
        <v xml:space="preserve">,"EstimatedValue":0 </v>
      </c>
      <c r="AI514" s="16" t="str">
        <f t="shared" si="173"/>
        <v xml:space="preserve">,"IsMintCondition":false </v>
      </c>
      <c r="AJ514" s="16" t="str">
        <f t="shared" si="174"/>
        <v xml:space="preserve">,"Condition":"UNDEFINED" </v>
      </c>
      <c r="AK514" s="16" t="str">
        <f xml:space="preserve"> IF($D514+$E514&gt;0,  CONCATENATE($AD514,$AE514,$AF514,$AG514,$AH514,$AI514,$AJ514)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4" s="16" t="str">
        <f t="shared" si="175"/>
        <v>,{"CollectableType":"HomeCollector.Models.StampBase, HomeCollector, Version=1.0.0.0, Culture=neutral, PublicKeyToken=null","DisplayName":"Bobcat" ,"Description":"" ,"Country":"USA" ,"IsPostageStamp":true ,"ScottNumber":"2332"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5" spans="1:38" x14ac:dyDescent="0.25">
      <c r="A515" s="34" t="s">
        <v>671</v>
      </c>
      <c r="B515" s="29" t="s">
        <v>157</v>
      </c>
      <c r="C515" s="19"/>
      <c r="D515" s="31"/>
      <c r="E515" s="32">
        <v>1</v>
      </c>
      <c r="F515" s="42"/>
      <c r="G515" s="38"/>
      <c r="H515" s="19" t="s">
        <v>1243</v>
      </c>
      <c r="I515" s="29">
        <v>1917</v>
      </c>
      <c r="J515" s="29">
        <v>1987</v>
      </c>
      <c r="K515" s="33"/>
      <c r="L515" s="34">
        <v>0.4</v>
      </c>
      <c r="M515" s="29">
        <v>0.15</v>
      </c>
      <c r="N515" s="28" t="str">
        <f t="shared" si="176"/>
        <v>,{"CollectableType":"HomeCollector.Models.StampBase, HomeCollector, Version=1.0.0.0, Culture=neutral, PublicKeyToken=null"</v>
      </c>
      <c r="O515" s="16" t="str">
        <f t="shared" si="155"/>
        <v xml:space="preserve">,"DisplayName":"Ferret" </v>
      </c>
      <c r="P515" s="16" t="str">
        <f t="shared" si="156"/>
        <v xml:space="preserve">,"Description":"" </v>
      </c>
      <c r="Q515" s="16" t="str">
        <f t="shared" si="157"/>
        <v xml:space="preserve">,"Country":"USA" </v>
      </c>
      <c r="R515" s="16" t="str">
        <f t="shared" si="158"/>
        <v xml:space="preserve">,"IsPostageStamp":true </v>
      </c>
      <c r="S515" s="16" t="str">
        <f t="shared" si="159"/>
        <v xml:space="preserve">,"ScottNumber":"2333" </v>
      </c>
      <c r="T515" s="16" t="str">
        <f t="shared" si="160"/>
        <v xml:space="preserve">,"AlternateId":"" </v>
      </c>
      <c r="U515" s="16" t="str">
        <f t="shared" si="161"/>
        <v>,"IssueYearStart":1987</v>
      </c>
      <c r="V515" s="16" t="str">
        <f t="shared" si="162"/>
        <v>,"IssueYearEnd":0</v>
      </c>
      <c r="W515" s="16" t="str">
        <f t="shared" si="163"/>
        <v xml:space="preserve">,"FirstDayOfIssue":" " </v>
      </c>
      <c r="X515" s="16" t="str">
        <f t="shared" si="177"/>
        <v xml:space="preserve">,"Perforation":"" </v>
      </c>
      <c r="Y515" s="16" t="str">
        <f t="shared" si="164"/>
        <v xml:space="preserve">,"IsWatermarked":false </v>
      </c>
      <c r="Z515" s="16" t="str">
        <f t="shared" si="165"/>
        <v xml:space="preserve">,"CatalogImageCode":"" </v>
      </c>
      <c r="AA515" s="16" t="str">
        <f t="shared" si="166"/>
        <v xml:space="preserve">,"Color":"" </v>
      </c>
      <c r="AB515" s="16" t="str">
        <f t="shared" si="167"/>
        <v xml:space="preserve">,"Denomination":"22" </v>
      </c>
      <c r="AD515" s="16" t="str">
        <f t="shared" si="168"/>
        <v>,"ItemInstances":[</v>
      </c>
      <c r="AE515" s="16" t="str">
        <f t="shared" si="169"/>
        <v>{"CollectableType":"HomeCollector.Models.StampBase, HomeCollector, Version=1.0.0.0, Culture=neutral, PublicKeyToken=null"</v>
      </c>
      <c r="AF515" s="16" t="str">
        <f t="shared" si="170"/>
        <v xml:space="preserve">,"ItemDetails":"" </v>
      </c>
      <c r="AG515" s="16" t="str">
        <f t="shared" si="171"/>
        <v xml:space="preserve">,"IsFavorite":false </v>
      </c>
      <c r="AH515" s="16" t="str">
        <f t="shared" si="172"/>
        <v xml:space="preserve">,"EstimatedValue":0 </v>
      </c>
      <c r="AI515" s="16" t="str">
        <f t="shared" si="173"/>
        <v xml:space="preserve">,"IsMintCondition":false </v>
      </c>
      <c r="AJ515" s="16" t="str">
        <f t="shared" si="174"/>
        <v xml:space="preserve">,"Condition":"UNDEFINED" </v>
      </c>
      <c r="AK515" s="16" t="str">
        <f xml:space="preserve"> IF($D515+$E515&gt;0,  CONCATENATE($AD515,$AE515,$AF515,$AG515,$AH515,$AI515,$AJ515)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5" s="16" t="str">
        <f t="shared" si="175"/>
        <v>,{"CollectableType":"HomeCollector.Models.StampBase, HomeCollector, Version=1.0.0.0, Culture=neutral, PublicKeyToken=null","DisplayName":"Ferret" ,"Description":"" ,"Country":"USA" ,"IsPostageStamp":true ,"ScottNumber":"2333"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6" spans="1:38" x14ac:dyDescent="0.25">
      <c r="A516" s="34" t="s">
        <v>672</v>
      </c>
      <c r="B516" s="29" t="s">
        <v>157</v>
      </c>
      <c r="C516" s="19"/>
      <c r="D516" s="31"/>
      <c r="E516" s="32">
        <v>2</v>
      </c>
      <c r="F516" s="42"/>
      <c r="G516" s="38"/>
      <c r="H516" s="19" t="s">
        <v>1244</v>
      </c>
      <c r="I516" s="29">
        <v>1918</v>
      </c>
      <c r="J516" s="29">
        <v>1987</v>
      </c>
      <c r="K516" s="33"/>
      <c r="L516" s="34">
        <v>0.4</v>
      </c>
      <c r="M516" s="29">
        <v>0.15</v>
      </c>
      <c r="N516" s="28" t="str">
        <f t="shared" si="176"/>
        <v>,{"CollectableType":"HomeCollector.Models.StampBase, HomeCollector, Version=1.0.0.0, Culture=neutral, PublicKeyToken=null"</v>
      </c>
      <c r="O516" s="16" t="str">
        <f t="shared" si="155"/>
        <v xml:space="preserve">,"DisplayName":"Canadian Goose" </v>
      </c>
      <c r="P516" s="16" t="str">
        <f t="shared" si="156"/>
        <v xml:space="preserve">,"Description":"" </v>
      </c>
      <c r="Q516" s="16" t="str">
        <f t="shared" si="157"/>
        <v xml:space="preserve">,"Country":"USA" </v>
      </c>
      <c r="R516" s="16" t="str">
        <f t="shared" si="158"/>
        <v xml:space="preserve">,"IsPostageStamp":true </v>
      </c>
      <c r="S516" s="16" t="str">
        <f t="shared" si="159"/>
        <v xml:space="preserve">,"ScottNumber":"2334" </v>
      </c>
      <c r="T516" s="16" t="str">
        <f t="shared" si="160"/>
        <v xml:space="preserve">,"AlternateId":"" </v>
      </c>
      <c r="U516" s="16" t="str">
        <f t="shared" si="161"/>
        <v>,"IssueYearStart":1987</v>
      </c>
      <c r="V516" s="16" t="str">
        <f t="shared" si="162"/>
        <v>,"IssueYearEnd":0</v>
      </c>
      <c r="W516" s="16" t="str">
        <f t="shared" si="163"/>
        <v xml:space="preserve">,"FirstDayOfIssue":" " </v>
      </c>
      <c r="X516" s="16" t="str">
        <f t="shared" si="177"/>
        <v xml:space="preserve">,"Perforation":"" </v>
      </c>
      <c r="Y516" s="16" t="str">
        <f t="shared" si="164"/>
        <v xml:space="preserve">,"IsWatermarked":false </v>
      </c>
      <c r="Z516" s="16" t="str">
        <f t="shared" si="165"/>
        <v xml:space="preserve">,"CatalogImageCode":"" </v>
      </c>
      <c r="AA516" s="16" t="str">
        <f t="shared" si="166"/>
        <v xml:space="preserve">,"Color":"" </v>
      </c>
      <c r="AB516" s="16" t="str">
        <f t="shared" si="167"/>
        <v xml:space="preserve">,"Denomination":"22" </v>
      </c>
      <c r="AD516" s="16" t="str">
        <f t="shared" si="168"/>
        <v>,"ItemInstances":[</v>
      </c>
      <c r="AE516" s="16" t="str">
        <f t="shared" si="169"/>
        <v>{"CollectableType":"HomeCollector.Models.StampBase, HomeCollector, Version=1.0.0.0, Culture=neutral, PublicKeyToken=null"</v>
      </c>
      <c r="AF516" s="16" t="str">
        <f t="shared" si="170"/>
        <v xml:space="preserve">,"ItemDetails":"" </v>
      </c>
      <c r="AG516" s="16" t="str">
        <f t="shared" si="171"/>
        <v xml:space="preserve">,"IsFavorite":false </v>
      </c>
      <c r="AH516" s="16" t="str">
        <f t="shared" si="172"/>
        <v xml:space="preserve">,"EstimatedValue":0 </v>
      </c>
      <c r="AI516" s="16" t="str">
        <f t="shared" si="173"/>
        <v xml:space="preserve">,"IsMintCondition":false </v>
      </c>
      <c r="AJ516" s="16" t="str">
        <f t="shared" si="174"/>
        <v xml:space="preserve">,"Condition":"UNDEFINED" </v>
      </c>
      <c r="AK516" s="16" t="str">
        <f xml:space="preserve"> IF($D516+$E516&gt;0,  CONCATENATE($AD516,$AE516,$AF516,$AG516,$AH516,$AI516,$AJ516)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6" s="16" t="str">
        <f t="shared" si="175"/>
        <v>,{"CollectableType":"HomeCollector.Models.StampBase, HomeCollector, Version=1.0.0.0, Culture=neutral, PublicKeyToken=null","DisplayName":"Canadian Goose" ,"Description":"" ,"Country":"USA" ,"IsPostageStamp":true ,"ScottNumber":"2334"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7" spans="1:38" x14ac:dyDescent="0.25">
      <c r="A517" s="34" t="s">
        <v>673</v>
      </c>
      <c r="B517" s="29" t="s">
        <v>157</v>
      </c>
      <c r="C517" s="19"/>
      <c r="D517" s="31"/>
      <c r="E517" s="32">
        <v>2</v>
      </c>
      <c r="F517" s="42"/>
      <c r="G517" s="30"/>
      <c r="H517" s="19" t="s">
        <v>1245</v>
      </c>
      <c r="I517" s="29">
        <v>1917</v>
      </c>
      <c r="J517" s="29">
        <v>1987</v>
      </c>
      <c r="K517" s="33"/>
      <c r="L517" s="34">
        <v>0.4</v>
      </c>
      <c r="M517" s="29">
        <v>0.15</v>
      </c>
      <c r="N517" s="28" t="str">
        <f t="shared" si="176"/>
        <v>,{"CollectableType":"HomeCollector.Models.StampBase, HomeCollector, Version=1.0.0.0, Culture=neutral, PublicKeyToken=null"</v>
      </c>
      <c r="O517" s="16" t="str">
        <f t="shared" ref="O517:O580" si="178">",""DisplayName"":""" &amp; $H517 &amp; """ "</f>
        <v xml:space="preserve">,"DisplayName":"Red Fox" </v>
      </c>
      <c r="P517" s="16" t="str">
        <f t="shared" ref="P517:P580" si="179">",""Description"":""" &amp; IF(ISBLANK($G517),"",$G517) &amp; """ "</f>
        <v xml:space="preserve">,"Description":"" </v>
      </c>
      <c r="Q517" s="16" t="str">
        <f t="shared" ref="Q517:Q580" si="180">",""Country"":""" &amp; $B$1 &amp; """ "</f>
        <v xml:space="preserve">,"Country":"USA" </v>
      </c>
      <c r="R517" s="16" t="str">
        <f t="shared" ref="R517:R580" si="181">",""IsPostageStamp"":" &amp; "true" &amp; " "</f>
        <v xml:space="preserve">,"IsPostageStamp":true </v>
      </c>
      <c r="S517" s="16" t="str">
        <f t="shared" ref="S517:S580" si="182">",""ScottNumber"":""" &amp; $A517 &amp; """ "</f>
        <v xml:space="preserve">,"ScottNumber":"2335" </v>
      </c>
      <c r="T517" s="16" t="str">
        <f t="shared" ref="T517:T580" si="183">",""AlternateId"":""" &amp; "" &amp; """ "</f>
        <v xml:space="preserve">,"AlternateId":"" </v>
      </c>
      <c r="U517" s="16" t="str">
        <f t="shared" ref="U517:U580" si="184">",""IssueYearStart"":" &amp; TEXT(IF(ISNUMBER($J517)=0,0,$J517),"0")</f>
        <v>,"IssueYearStart":1987</v>
      </c>
      <c r="V517" s="16" t="str">
        <f t="shared" ref="V517:V580" si="185">",""IssueYearEnd"":" &amp; TEXT(IF(ISNUMBER($K517)=0,0,$K517),"0")</f>
        <v>,"IssueYearEnd":0</v>
      </c>
      <c r="W517" s="16" t="str">
        <f t="shared" ref="W517:W580" si="186">",""FirstDayOfIssue"":""" &amp; " " &amp; """ "</f>
        <v xml:space="preserve">,"FirstDayOfIssue":" " </v>
      </c>
      <c r="X517" s="16" t="str">
        <f t="shared" si="177"/>
        <v xml:space="preserve">,"Perforation":"" </v>
      </c>
      <c r="Y517" s="16" t="str">
        <f t="shared" ref="Y517:Y580" si="187">",""IsWatermarked"":" &amp; IF(ISNUMBER(FIND("mk",$G534)) =1,"true","false") &amp; " "</f>
        <v xml:space="preserve">,"IsWatermarked":false </v>
      </c>
      <c r="Z517" s="16" t="str">
        <f t="shared" ref="Z517:Z580" si="188">",""CatalogImageCode"":""" &amp; "" &amp; """ "</f>
        <v xml:space="preserve">,"CatalogImageCode":"" </v>
      </c>
      <c r="AA517" s="16" t="str">
        <f t="shared" ref="AA517:AA580" si="189">",""Color"":""" &amp; IF(ISBLANK($C517)=1,"",$C517) &amp; """ "</f>
        <v xml:space="preserve">,"Color":"" </v>
      </c>
      <c r="AB517" s="16" t="str">
        <f t="shared" ref="AB517:AB580" si="190">",""Denomination"":""" &amp; IF(ISNUMBER($B517),TEXT($B517,"0"),$B517) &amp; """ "</f>
        <v xml:space="preserve">,"Denomination":"22" </v>
      </c>
      <c r="AD517" s="16" t="str">
        <f t="shared" ref="AD517:AD580" si="191" xml:space="preserve"> IF($D517 + $E517 &gt; 0,",""ItemInstances"":[","")</f>
        <v>,"ItemInstances":[</v>
      </c>
      <c r="AE517" s="16" t="str">
        <f t="shared" ref="AE517:AE580" si="192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17" s="16" t="str">
        <f t="shared" ref="AF517:AF580" si="193">",""ItemDetails"":""" &amp; IF(ISBLANK($G517)=1,"",$G517) &amp; """ "</f>
        <v xml:space="preserve">,"ItemDetails":"" </v>
      </c>
      <c r="AG517" s="16" t="str">
        <f t="shared" ref="AG517:AG580" si="194">",""IsFavorite"":" &amp; "false" &amp; " "</f>
        <v xml:space="preserve">,"IsFavorite":false </v>
      </c>
      <c r="AH517" s="16" t="str">
        <f t="shared" ref="AH517:AH580" si="195">",""EstimatedValue"":" &amp; "0" &amp; " "</f>
        <v xml:space="preserve">,"EstimatedValue":0 </v>
      </c>
      <c r="AI517" s="16" t="str">
        <f t="shared" ref="AI517:AI580" si="196">",""IsMintCondition"":" &amp; IF($D517&gt;0,"true","false") &amp; " "</f>
        <v xml:space="preserve">,"IsMintCondition":false </v>
      </c>
      <c r="AJ517" s="16" t="str">
        <f t="shared" ref="AJ517:AJ580" si="197">",""Condition"":" &amp; """UNDEFINED""" &amp; " "</f>
        <v xml:space="preserve">,"Condition":"UNDEFINED" </v>
      </c>
      <c r="AK517" s="16" t="str">
        <f xml:space="preserve"> IF($D517+$E517&gt;0,  CONCATENATE($AD517,$AE517,$AF517,$AG517,$AH517,$AI517,$AJ517)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7" s="16" t="str">
        <f t="shared" ref="AL517:AL580" si="198">CONCATENATE( $N517, $O517, $P517,$Q517,$R517,$S517,$T517,$U517,$V517,$W517,$X517, $Y517,$Z517,$AA517, $AB517) &amp; $AK517</f>
        <v>,{"CollectableType":"HomeCollector.Models.StampBase, HomeCollector, Version=1.0.0.0, Culture=neutral, PublicKeyToken=null","DisplayName":"Red Fox" ,"Description":"" ,"Country":"USA" ,"IsPostageStamp":true ,"ScottNumber":"2335"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18" spans="1:38" x14ac:dyDescent="0.25">
      <c r="A518" s="34" t="s">
        <v>674</v>
      </c>
      <c r="B518" s="29" t="s">
        <v>157</v>
      </c>
      <c r="C518" s="19"/>
      <c r="D518" s="31">
        <v>1</v>
      </c>
      <c r="E518" s="32"/>
      <c r="F518" s="42"/>
      <c r="G518" s="30" t="s">
        <v>1018</v>
      </c>
      <c r="H518" s="19" t="s">
        <v>85</v>
      </c>
      <c r="I518" s="29">
        <v>1919</v>
      </c>
      <c r="J518" s="29">
        <v>1987</v>
      </c>
      <c r="K518" s="33"/>
      <c r="L518" s="34">
        <v>20</v>
      </c>
      <c r="M518" s="29"/>
      <c r="N518" s="28" t="str">
        <f t="shared" ref="N518:N581" si="199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18" s="16" t="str">
        <f t="shared" si="178"/>
        <v xml:space="preserve">,"DisplayName":"Wildlife" </v>
      </c>
      <c r="P518" s="16" t="str">
        <f t="shared" si="179"/>
        <v xml:space="preserve">,"Description":"sheet 50" </v>
      </c>
      <c r="Q518" s="16" t="str">
        <f t="shared" si="180"/>
        <v xml:space="preserve">,"Country":"USA" </v>
      </c>
      <c r="R518" s="16" t="str">
        <f t="shared" si="181"/>
        <v xml:space="preserve">,"IsPostageStamp":true </v>
      </c>
      <c r="S518" s="16" t="str">
        <f t="shared" si="182"/>
        <v xml:space="preserve">,"ScottNumber":"2335a" </v>
      </c>
      <c r="T518" s="16" t="str">
        <f t="shared" si="183"/>
        <v xml:space="preserve">,"AlternateId":"" </v>
      </c>
      <c r="U518" s="16" t="str">
        <f t="shared" si="184"/>
        <v>,"IssueYearStart":1987</v>
      </c>
      <c r="V518" s="16" t="str">
        <f t="shared" si="185"/>
        <v>,"IssueYearEnd":0</v>
      </c>
      <c r="W518" s="16" t="str">
        <f t="shared" si="186"/>
        <v xml:space="preserve">,"FirstDayOfIssue":" " </v>
      </c>
      <c r="X518" s="16" t="str">
        <f t="shared" si="177"/>
        <v xml:space="preserve">,"Perforation":"" </v>
      </c>
      <c r="Y518" s="16" t="str">
        <f t="shared" si="187"/>
        <v xml:space="preserve">,"IsWatermarked":false </v>
      </c>
      <c r="Z518" s="16" t="str">
        <f t="shared" si="188"/>
        <v xml:space="preserve">,"CatalogImageCode":"" </v>
      </c>
      <c r="AA518" s="16" t="str">
        <f t="shared" si="189"/>
        <v xml:space="preserve">,"Color":"" </v>
      </c>
      <c r="AB518" s="16" t="str">
        <f t="shared" si="190"/>
        <v xml:space="preserve">,"Denomination":"22" </v>
      </c>
      <c r="AD518" s="16" t="str">
        <f t="shared" si="191"/>
        <v>,"ItemInstances":[</v>
      </c>
      <c r="AE518" s="16" t="str">
        <f t="shared" si="192"/>
        <v>{"CollectableType":"HomeCollector.Models.StampBase, HomeCollector, Version=1.0.0.0, Culture=neutral, PublicKeyToken=null"</v>
      </c>
      <c r="AF518" s="16" t="str">
        <f t="shared" si="193"/>
        <v xml:space="preserve">,"ItemDetails":"sheet 50" </v>
      </c>
      <c r="AG518" s="16" t="str">
        <f t="shared" si="194"/>
        <v xml:space="preserve">,"IsFavorite":false </v>
      </c>
      <c r="AH518" s="16" t="str">
        <f t="shared" si="195"/>
        <v xml:space="preserve">,"EstimatedValue":0 </v>
      </c>
      <c r="AI518" s="16" t="str">
        <f t="shared" si="196"/>
        <v xml:space="preserve">,"IsMintCondition":true </v>
      </c>
      <c r="AJ518" s="16" t="str">
        <f t="shared" si="197"/>
        <v xml:space="preserve">,"Condition":"UNDEFINED" </v>
      </c>
      <c r="AK518" s="16" t="str">
        <f xml:space="preserve"> IF($D518+$E518&gt;0,  CONCATENATE($AD518,$AE518,$AF518,$AG518,$AH518,$AI518,$AJ518) &amp; "} ]}","}")</f>
        <v>,"ItemInstances":[{"CollectableType":"HomeCollector.Models.StampBase, HomeCollector, Version=1.0.0.0, Culture=neutral, PublicKeyToken=null","ItemDetails":"sheet 50" ,"IsFavorite":false ,"EstimatedValue":0 ,"IsMintCondition":true ,"Condition":"UNDEFINED" } ]}</v>
      </c>
      <c r="AL518" s="16" t="str">
        <f t="shared" si="198"/>
        <v>,{"CollectableType":"HomeCollector.Models.StampBase, HomeCollector, Version=1.0.0.0, Culture=neutral, PublicKeyToken=null","DisplayName":"Wildlife" ,"Description":"sheet 50" ,"Country":"USA" ,"IsPostageStamp":true ,"ScottNumber":"2335a"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PublicKeyToken=null","ItemDetails":"sheet 50" ,"IsFavorite":false ,"EstimatedValue":0 ,"IsMintCondition":true ,"Condition":"UNDEFINED" } ]}</v>
      </c>
    </row>
    <row r="519" spans="1:38" x14ac:dyDescent="0.25">
      <c r="A519" s="34" t="s">
        <v>675</v>
      </c>
      <c r="B519" s="29" t="s">
        <v>157</v>
      </c>
      <c r="C519" s="19"/>
      <c r="D519" s="31"/>
      <c r="E519" s="32">
        <v>2</v>
      </c>
      <c r="F519" s="42"/>
      <c r="G519" s="30"/>
      <c r="H519" s="19" t="s">
        <v>94</v>
      </c>
      <c r="I519" s="29">
        <v>1922</v>
      </c>
      <c r="J519" s="29">
        <v>1987</v>
      </c>
      <c r="K519" s="33"/>
      <c r="L519" s="34">
        <v>0.4</v>
      </c>
      <c r="M519" s="29">
        <v>0.15</v>
      </c>
      <c r="N519" s="28" t="str">
        <f t="shared" si="199"/>
        <v>,{"CollectableType":"HomeCollector.Models.StampBase, HomeCollector, Version=1.0.0.0, Culture=neutral, PublicKeyToken=null"</v>
      </c>
      <c r="O519" s="16" t="str">
        <f t="shared" si="178"/>
        <v xml:space="preserve">,"DisplayName":"Delaware" </v>
      </c>
      <c r="P519" s="16" t="str">
        <f t="shared" si="179"/>
        <v xml:space="preserve">,"Description":"" </v>
      </c>
      <c r="Q519" s="16" t="str">
        <f t="shared" si="180"/>
        <v xml:space="preserve">,"Country":"USA" </v>
      </c>
      <c r="R519" s="16" t="str">
        <f t="shared" si="181"/>
        <v xml:space="preserve">,"IsPostageStamp":true </v>
      </c>
      <c r="S519" s="16" t="str">
        <f t="shared" si="182"/>
        <v xml:space="preserve">,"ScottNumber":"2336" </v>
      </c>
      <c r="T519" s="16" t="str">
        <f t="shared" si="183"/>
        <v xml:space="preserve">,"AlternateId":"" </v>
      </c>
      <c r="U519" s="16" t="str">
        <f t="shared" si="184"/>
        <v>,"IssueYearStart":1987</v>
      </c>
      <c r="V519" s="16" t="str">
        <f t="shared" si="185"/>
        <v>,"IssueYearEnd":0</v>
      </c>
      <c r="W519" s="16" t="str">
        <f t="shared" si="186"/>
        <v xml:space="preserve">,"FirstDayOfIssue":" " </v>
      </c>
      <c r="X519" s="16" t="str">
        <f t="shared" si="177"/>
        <v xml:space="preserve">,"Perforation":"" </v>
      </c>
      <c r="Y519" s="16" t="str">
        <f t="shared" si="187"/>
        <v xml:space="preserve">,"IsWatermarked":false </v>
      </c>
      <c r="Z519" s="16" t="str">
        <f t="shared" si="188"/>
        <v xml:space="preserve">,"CatalogImageCode":"" </v>
      </c>
      <c r="AA519" s="16" t="str">
        <f t="shared" si="189"/>
        <v xml:space="preserve">,"Color":"" </v>
      </c>
      <c r="AB519" s="16" t="str">
        <f t="shared" si="190"/>
        <v xml:space="preserve">,"Denomination":"22" </v>
      </c>
      <c r="AD519" s="16" t="str">
        <f t="shared" si="191"/>
        <v>,"ItemInstances":[</v>
      </c>
      <c r="AE519" s="16" t="str">
        <f t="shared" si="192"/>
        <v>{"CollectableType":"HomeCollector.Models.StampBase, HomeCollector, Version=1.0.0.0, Culture=neutral, PublicKeyToken=null"</v>
      </c>
      <c r="AF519" s="16" t="str">
        <f t="shared" si="193"/>
        <v xml:space="preserve">,"ItemDetails":"" </v>
      </c>
      <c r="AG519" s="16" t="str">
        <f t="shared" si="194"/>
        <v xml:space="preserve">,"IsFavorite":false </v>
      </c>
      <c r="AH519" s="16" t="str">
        <f t="shared" si="195"/>
        <v xml:space="preserve">,"EstimatedValue":0 </v>
      </c>
      <c r="AI519" s="16" t="str">
        <f t="shared" si="196"/>
        <v xml:space="preserve">,"IsMintCondition":false </v>
      </c>
      <c r="AJ519" s="16" t="str">
        <f t="shared" si="197"/>
        <v xml:space="preserve">,"Condition":"UNDEFINED" </v>
      </c>
      <c r="AK519" s="16" t="str">
        <f xml:space="preserve"> IF($D519+$E519&gt;0,  CONCATENATE($AD519,$AE519,$AF519,$AG519,$AH519,$AI519,$AJ519)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19" s="16" t="str">
        <f t="shared" si="198"/>
        <v>,{"CollectableType":"HomeCollector.Models.StampBase, HomeCollector, Version=1.0.0.0, Culture=neutral, PublicKeyToken=null","DisplayName":"Delaware" ,"Description":"" ,"Country":"USA" ,"IsPostageStamp":true ,"ScottNumber":"2336"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0" spans="1:38" x14ac:dyDescent="0.25">
      <c r="A520" s="34" t="s">
        <v>676</v>
      </c>
      <c r="B520" s="29" t="s">
        <v>157</v>
      </c>
      <c r="C520" s="19"/>
      <c r="D520" s="31"/>
      <c r="E520" s="32">
        <v>2</v>
      </c>
      <c r="F520" s="43"/>
      <c r="G520" s="30"/>
      <c r="H520" s="19" t="s">
        <v>95</v>
      </c>
      <c r="I520" s="29">
        <v>1917</v>
      </c>
      <c r="J520" s="29">
        <v>1987</v>
      </c>
      <c r="K520" s="33"/>
      <c r="L520" s="34">
        <v>0.4</v>
      </c>
      <c r="M520" s="29">
        <v>0.15</v>
      </c>
      <c r="N520" s="28" t="str">
        <f t="shared" si="199"/>
        <v>,{"CollectableType":"HomeCollector.Models.StampBase, HomeCollector, Version=1.0.0.0, Culture=neutral, PublicKeyToken=null"</v>
      </c>
      <c r="O520" s="16" t="str">
        <f t="shared" si="178"/>
        <v xml:space="preserve">,"DisplayName":"Pennsylvania" </v>
      </c>
      <c r="P520" s="16" t="str">
        <f t="shared" si="179"/>
        <v xml:space="preserve">,"Description":"" </v>
      </c>
      <c r="Q520" s="16" t="str">
        <f t="shared" si="180"/>
        <v xml:space="preserve">,"Country":"USA" </v>
      </c>
      <c r="R520" s="16" t="str">
        <f t="shared" si="181"/>
        <v xml:space="preserve">,"IsPostageStamp":true </v>
      </c>
      <c r="S520" s="16" t="str">
        <f t="shared" si="182"/>
        <v xml:space="preserve">,"ScottNumber":"2337" </v>
      </c>
      <c r="T520" s="16" t="str">
        <f t="shared" si="183"/>
        <v xml:space="preserve">,"AlternateId":"" </v>
      </c>
      <c r="U520" s="16" t="str">
        <f t="shared" si="184"/>
        <v>,"IssueYearStart":1987</v>
      </c>
      <c r="V520" s="16" t="str">
        <f t="shared" si="185"/>
        <v>,"IssueYearEnd":0</v>
      </c>
      <c r="W520" s="16" t="str">
        <f t="shared" si="186"/>
        <v xml:space="preserve">,"FirstDayOfIssue":" " </v>
      </c>
      <c r="X520" s="16" t="str">
        <f t="shared" si="177"/>
        <v xml:space="preserve">,"Perforation":"" </v>
      </c>
      <c r="Y520" s="16" t="str">
        <f t="shared" si="187"/>
        <v xml:space="preserve">,"IsWatermarked":false </v>
      </c>
      <c r="Z520" s="16" t="str">
        <f t="shared" si="188"/>
        <v xml:space="preserve">,"CatalogImageCode":"" </v>
      </c>
      <c r="AA520" s="16" t="str">
        <f t="shared" si="189"/>
        <v xml:space="preserve">,"Color":"" </v>
      </c>
      <c r="AB520" s="16" t="str">
        <f t="shared" si="190"/>
        <v xml:space="preserve">,"Denomination":"22" </v>
      </c>
      <c r="AD520" s="16" t="str">
        <f t="shared" si="191"/>
        <v>,"ItemInstances":[</v>
      </c>
      <c r="AE520" s="16" t="str">
        <f t="shared" si="192"/>
        <v>{"CollectableType":"HomeCollector.Models.StampBase, HomeCollector, Version=1.0.0.0, Culture=neutral, PublicKeyToken=null"</v>
      </c>
      <c r="AF520" s="16" t="str">
        <f t="shared" si="193"/>
        <v xml:space="preserve">,"ItemDetails":"" </v>
      </c>
      <c r="AG520" s="16" t="str">
        <f t="shared" si="194"/>
        <v xml:space="preserve">,"IsFavorite":false </v>
      </c>
      <c r="AH520" s="16" t="str">
        <f t="shared" si="195"/>
        <v xml:space="preserve">,"EstimatedValue":0 </v>
      </c>
      <c r="AI520" s="16" t="str">
        <f t="shared" si="196"/>
        <v xml:space="preserve">,"IsMintCondition":false </v>
      </c>
      <c r="AJ520" s="16" t="str">
        <f t="shared" si="197"/>
        <v xml:space="preserve">,"Condition":"UNDEFINED" </v>
      </c>
      <c r="AK520" s="16" t="str">
        <f xml:space="preserve"> IF($D520+$E520&gt;0,  CONCATENATE($AD520,$AE520,$AF520,$AG520,$AH520,$AI520,$AJ520)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0" s="16" t="str">
        <f t="shared" si="198"/>
        <v>,{"CollectableType":"HomeCollector.Models.StampBase, HomeCollector, Version=1.0.0.0, Culture=neutral, PublicKeyToken=null","DisplayName":"Pennsylvania" ,"Description":"" ,"Country":"USA" ,"IsPostageStamp":true ,"ScottNumber":"2337"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1" spans="1:38" x14ac:dyDescent="0.25">
      <c r="A521" s="34" t="s">
        <v>677</v>
      </c>
      <c r="B521" s="29" t="s">
        <v>157</v>
      </c>
      <c r="C521" s="19"/>
      <c r="D521" s="31"/>
      <c r="E521" s="32">
        <v>2</v>
      </c>
      <c r="F521" s="43"/>
      <c r="G521" s="38"/>
      <c r="H521" s="19" t="s">
        <v>74</v>
      </c>
      <c r="I521" s="29">
        <v>1917</v>
      </c>
      <c r="J521" s="29">
        <v>1987</v>
      </c>
      <c r="K521" s="33"/>
      <c r="L521" s="34">
        <v>0.4</v>
      </c>
      <c r="M521" s="29">
        <v>0.15</v>
      </c>
      <c r="N521" s="28" t="str">
        <f t="shared" si="199"/>
        <v>,{"CollectableType":"HomeCollector.Models.StampBase, HomeCollector, Version=1.0.0.0, Culture=neutral, PublicKeyToken=null"</v>
      </c>
      <c r="O521" s="16" t="str">
        <f t="shared" si="178"/>
        <v xml:space="preserve">,"DisplayName":"New Jersey" </v>
      </c>
      <c r="P521" s="16" t="str">
        <f t="shared" si="179"/>
        <v xml:space="preserve">,"Description":"" </v>
      </c>
      <c r="Q521" s="16" t="str">
        <f t="shared" si="180"/>
        <v xml:space="preserve">,"Country":"USA" </v>
      </c>
      <c r="R521" s="16" t="str">
        <f t="shared" si="181"/>
        <v xml:space="preserve">,"IsPostageStamp":true </v>
      </c>
      <c r="S521" s="16" t="str">
        <f t="shared" si="182"/>
        <v xml:space="preserve">,"ScottNumber":"2338" </v>
      </c>
      <c r="T521" s="16" t="str">
        <f t="shared" si="183"/>
        <v xml:space="preserve">,"AlternateId":"" </v>
      </c>
      <c r="U521" s="16" t="str">
        <f t="shared" si="184"/>
        <v>,"IssueYearStart":1987</v>
      </c>
      <c r="V521" s="16" t="str">
        <f t="shared" si="185"/>
        <v>,"IssueYearEnd":0</v>
      </c>
      <c r="W521" s="16" t="str">
        <f t="shared" si="186"/>
        <v xml:space="preserve">,"FirstDayOfIssue":" " </v>
      </c>
      <c r="X521" s="16" t="str">
        <f t="shared" si="177"/>
        <v xml:space="preserve">,"Perforation":"" </v>
      </c>
      <c r="Y521" s="16" t="str">
        <f t="shared" si="187"/>
        <v xml:space="preserve">,"IsWatermarked":false </v>
      </c>
      <c r="Z521" s="16" t="str">
        <f t="shared" si="188"/>
        <v xml:space="preserve">,"CatalogImageCode":"" </v>
      </c>
      <c r="AA521" s="16" t="str">
        <f t="shared" si="189"/>
        <v xml:space="preserve">,"Color":"" </v>
      </c>
      <c r="AB521" s="16" t="str">
        <f t="shared" si="190"/>
        <v xml:space="preserve">,"Denomination":"22" </v>
      </c>
      <c r="AD521" s="16" t="str">
        <f t="shared" si="191"/>
        <v>,"ItemInstances":[</v>
      </c>
      <c r="AE521" s="16" t="str">
        <f t="shared" si="192"/>
        <v>{"CollectableType":"HomeCollector.Models.StampBase, HomeCollector, Version=1.0.0.0, Culture=neutral, PublicKeyToken=null"</v>
      </c>
      <c r="AF521" s="16" t="str">
        <f t="shared" si="193"/>
        <v xml:space="preserve">,"ItemDetails":"" </v>
      </c>
      <c r="AG521" s="16" t="str">
        <f t="shared" si="194"/>
        <v xml:space="preserve">,"IsFavorite":false </v>
      </c>
      <c r="AH521" s="16" t="str">
        <f t="shared" si="195"/>
        <v xml:space="preserve">,"EstimatedValue":0 </v>
      </c>
      <c r="AI521" s="16" t="str">
        <f t="shared" si="196"/>
        <v xml:space="preserve">,"IsMintCondition":false </v>
      </c>
      <c r="AJ521" s="16" t="str">
        <f t="shared" si="197"/>
        <v xml:space="preserve">,"Condition":"UNDEFINED" </v>
      </c>
      <c r="AK521" s="16" t="str">
        <f xml:space="preserve"> IF($D521+$E521&gt;0,  CONCATENATE($AD521,$AE521,$AF521,$AG521,$AH521,$AI521,$AJ521)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1" s="16" t="str">
        <f t="shared" si="198"/>
        <v>,{"CollectableType":"HomeCollector.Models.StampBase, HomeCollector, Version=1.0.0.0, Culture=neutral, PublicKeyToken=null","DisplayName":"New Jersey" ,"Description":"" ,"Country":"USA" ,"IsPostageStamp":true ,"ScottNumber":"2338"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2" spans="1:38" x14ac:dyDescent="0.25">
      <c r="A522" s="34" t="s">
        <v>678</v>
      </c>
      <c r="B522" s="29" t="s">
        <v>157</v>
      </c>
      <c r="C522" s="19"/>
      <c r="D522" s="31">
        <v>4</v>
      </c>
      <c r="E522" s="32">
        <v>2</v>
      </c>
      <c r="F522" s="43"/>
      <c r="G522" s="38"/>
      <c r="H522" s="19" t="s">
        <v>96</v>
      </c>
      <c r="I522" s="29">
        <v>1917</v>
      </c>
      <c r="J522" s="29">
        <v>1988</v>
      </c>
      <c r="K522" s="33"/>
      <c r="L522" s="34">
        <v>0.4</v>
      </c>
      <c r="M522" s="29">
        <v>0.15</v>
      </c>
      <c r="N522" s="28" t="str">
        <f t="shared" si="199"/>
        <v>,{"CollectableType":"HomeCollector.Models.StampBase, HomeCollector, Version=1.0.0.0, Culture=neutral, PublicKeyToken=null"</v>
      </c>
      <c r="O522" s="16" t="str">
        <f t="shared" si="178"/>
        <v xml:space="preserve">,"DisplayName":"Georgia" </v>
      </c>
      <c r="P522" s="16" t="str">
        <f t="shared" si="179"/>
        <v xml:space="preserve">,"Description":"" </v>
      </c>
      <c r="Q522" s="16" t="str">
        <f t="shared" si="180"/>
        <v xml:space="preserve">,"Country":"USA" </v>
      </c>
      <c r="R522" s="16" t="str">
        <f t="shared" si="181"/>
        <v xml:space="preserve">,"IsPostageStamp":true </v>
      </c>
      <c r="S522" s="16" t="str">
        <f t="shared" si="182"/>
        <v xml:space="preserve">,"ScottNumber":"2339" </v>
      </c>
      <c r="T522" s="16" t="str">
        <f t="shared" si="183"/>
        <v xml:space="preserve">,"AlternateId":"" </v>
      </c>
      <c r="U522" s="16" t="str">
        <f t="shared" si="184"/>
        <v>,"IssueYearStart":1988</v>
      </c>
      <c r="V522" s="16" t="str">
        <f t="shared" si="185"/>
        <v>,"IssueYearEnd":0</v>
      </c>
      <c r="W522" s="16" t="str">
        <f t="shared" si="186"/>
        <v xml:space="preserve">,"FirstDayOfIssue":" " </v>
      </c>
      <c r="X522" s="16" t="str">
        <f t="shared" si="177"/>
        <v xml:space="preserve">,"Perforation":"" </v>
      </c>
      <c r="Y522" s="16" t="str">
        <f t="shared" si="187"/>
        <v xml:space="preserve">,"IsWatermarked":false </v>
      </c>
      <c r="Z522" s="16" t="str">
        <f t="shared" si="188"/>
        <v xml:space="preserve">,"CatalogImageCode":"" </v>
      </c>
      <c r="AA522" s="16" t="str">
        <f t="shared" si="189"/>
        <v xml:space="preserve">,"Color":"" </v>
      </c>
      <c r="AB522" s="16" t="str">
        <f t="shared" si="190"/>
        <v xml:space="preserve">,"Denomination":"22" </v>
      </c>
      <c r="AD522" s="16" t="str">
        <f t="shared" si="191"/>
        <v>,"ItemInstances":[</v>
      </c>
      <c r="AE522" s="16" t="str">
        <f t="shared" si="192"/>
        <v>{"CollectableType":"HomeCollector.Models.StampBase, HomeCollector, Version=1.0.0.0, Culture=neutral, PublicKeyToken=null"</v>
      </c>
      <c r="AF522" s="16" t="str">
        <f t="shared" si="193"/>
        <v xml:space="preserve">,"ItemDetails":"" </v>
      </c>
      <c r="AG522" s="16" t="str">
        <f t="shared" si="194"/>
        <v xml:space="preserve">,"IsFavorite":false </v>
      </c>
      <c r="AH522" s="16" t="str">
        <f t="shared" si="195"/>
        <v xml:space="preserve">,"EstimatedValue":0 </v>
      </c>
      <c r="AI522" s="16" t="str">
        <f t="shared" si="196"/>
        <v xml:space="preserve">,"IsMintCondition":true </v>
      </c>
      <c r="AJ522" s="16" t="str">
        <f t="shared" si="197"/>
        <v xml:space="preserve">,"Condition":"UNDEFINED" </v>
      </c>
      <c r="AK522" s="16" t="str">
        <f xml:space="preserve"> IF($D522+$E522&gt;0,  CONCATENATE($AD522,$AE522,$AF522,$AG522,$AH522,$AI522,$AJ522)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2" s="16" t="str">
        <f t="shared" si="198"/>
        <v>,{"CollectableType":"HomeCollector.Models.StampBase, HomeCollector, Version=1.0.0.0, Culture=neutral, PublicKeyToken=null","DisplayName":"Georgia" ,"Description":"" ,"Country":"USA" ,"IsPostageStamp":true ,"ScottNumber":"2339"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3" spans="1:38" x14ac:dyDescent="0.25">
      <c r="A523" s="34" t="s">
        <v>679</v>
      </c>
      <c r="B523" s="29" t="s">
        <v>157</v>
      </c>
      <c r="C523" s="19"/>
      <c r="D523" s="31">
        <v>4</v>
      </c>
      <c r="E523" s="32">
        <v>2</v>
      </c>
      <c r="F523" s="43"/>
      <c r="G523" s="38"/>
      <c r="H523" s="19" t="s">
        <v>97</v>
      </c>
      <c r="I523" s="29">
        <v>1917</v>
      </c>
      <c r="J523" s="29">
        <v>1988</v>
      </c>
      <c r="K523" s="33"/>
      <c r="L523" s="34">
        <v>0.4</v>
      </c>
      <c r="M523" s="29">
        <v>0.15</v>
      </c>
      <c r="N523" s="28" t="str">
        <f t="shared" si="199"/>
        <v>,{"CollectableType":"HomeCollector.Models.StampBase, HomeCollector, Version=1.0.0.0, Culture=neutral, PublicKeyToken=null"</v>
      </c>
      <c r="O523" s="16" t="str">
        <f t="shared" si="178"/>
        <v xml:space="preserve">,"DisplayName":"Connecticut" </v>
      </c>
      <c r="P523" s="16" t="str">
        <f t="shared" si="179"/>
        <v xml:space="preserve">,"Description":"" </v>
      </c>
      <c r="Q523" s="16" t="str">
        <f t="shared" si="180"/>
        <v xml:space="preserve">,"Country":"USA" </v>
      </c>
      <c r="R523" s="16" t="str">
        <f t="shared" si="181"/>
        <v xml:space="preserve">,"IsPostageStamp":true </v>
      </c>
      <c r="S523" s="16" t="str">
        <f t="shared" si="182"/>
        <v xml:space="preserve">,"ScottNumber":"2340" </v>
      </c>
      <c r="T523" s="16" t="str">
        <f t="shared" si="183"/>
        <v xml:space="preserve">,"AlternateId":"" </v>
      </c>
      <c r="U523" s="16" t="str">
        <f t="shared" si="184"/>
        <v>,"IssueYearStart":1988</v>
      </c>
      <c r="V523" s="16" t="str">
        <f t="shared" si="185"/>
        <v>,"IssueYearEnd":0</v>
      </c>
      <c r="W523" s="16" t="str">
        <f t="shared" si="186"/>
        <v xml:space="preserve">,"FirstDayOfIssue":" " </v>
      </c>
      <c r="X523" s="16" t="str">
        <f t="shared" si="177"/>
        <v xml:space="preserve">,"Perforation":"" </v>
      </c>
      <c r="Y523" s="16" t="str">
        <f t="shared" si="187"/>
        <v xml:space="preserve">,"IsWatermarked":false </v>
      </c>
      <c r="Z523" s="16" t="str">
        <f t="shared" si="188"/>
        <v xml:space="preserve">,"CatalogImageCode":"" </v>
      </c>
      <c r="AA523" s="16" t="str">
        <f t="shared" si="189"/>
        <v xml:space="preserve">,"Color":"" </v>
      </c>
      <c r="AB523" s="16" t="str">
        <f t="shared" si="190"/>
        <v xml:space="preserve">,"Denomination":"22" </v>
      </c>
      <c r="AD523" s="16" t="str">
        <f t="shared" si="191"/>
        <v>,"ItemInstances":[</v>
      </c>
      <c r="AE523" s="16" t="str">
        <f t="shared" si="192"/>
        <v>{"CollectableType":"HomeCollector.Models.StampBase, HomeCollector, Version=1.0.0.0, Culture=neutral, PublicKeyToken=null"</v>
      </c>
      <c r="AF523" s="16" t="str">
        <f t="shared" si="193"/>
        <v xml:space="preserve">,"ItemDetails":"" </v>
      </c>
      <c r="AG523" s="16" t="str">
        <f t="shared" si="194"/>
        <v xml:space="preserve">,"IsFavorite":false </v>
      </c>
      <c r="AH523" s="16" t="str">
        <f t="shared" si="195"/>
        <v xml:space="preserve">,"EstimatedValue":0 </v>
      </c>
      <c r="AI523" s="16" t="str">
        <f t="shared" si="196"/>
        <v xml:space="preserve">,"IsMintCondition":true </v>
      </c>
      <c r="AJ523" s="16" t="str">
        <f t="shared" si="197"/>
        <v xml:space="preserve">,"Condition":"UNDEFINED" </v>
      </c>
      <c r="AK523" s="16" t="str">
        <f xml:space="preserve"> IF($D523+$E523&gt;0,  CONCATENATE($AD523,$AE523,$AF523,$AG523,$AH523,$AI523,$AJ523)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3" s="16" t="str">
        <f t="shared" si="198"/>
        <v>,{"CollectableType":"HomeCollector.Models.StampBase, HomeCollector, Version=1.0.0.0, Culture=neutral, PublicKeyToken=null","DisplayName":"Connecticut" ,"Description":"" ,"Country":"USA" ,"IsPostageStamp":true ,"ScottNumber":"2340"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4" spans="1:38" x14ac:dyDescent="0.25">
      <c r="A524" s="34" t="s">
        <v>680</v>
      </c>
      <c r="B524" s="29" t="s">
        <v>157</v>
      </c>
      <c r="C524" s="19"/>
      <c r="D524" s="31">
        <v>4</v>
      </c>
      <c r="E524" s="32">
        <v>2</v>
      </c>
      <c r="F524" s="43"/>
      <c r="G524" s="38"/>
      <c r="H524" s="19" t="s">
        <v>98</v>
      </c>
      <c r="I524" s="29">
        <v>1917</v>
      </c>
      <c r="J524" s="29">
        <v>1988</v>
      </c>
      <c r="K524" s="33"/>
      <c r="L524" s="34">
        <v>0.4</v>
      </c>
      <c r="M524" s="29">
        <v>0.15</v>
      </c>
      <c r="N524" s="28" t="str">
        <f t="shared" si="199"/>
        <v>,{"CollectableType":"HomeCollector.Models.StampBase, HomeCollector, Version=1.0.0.0, Culture=neutral, PublicKeyToken=null"</v>
      </c>
      <c r="O524" s="16" t="str">
        <f t="shared" si="178"/>
        <v xml:space="preserve">,"DisplayName":"Massachusetts" </v>
      </c>
      <c r="P524" s="16" t="str">
        <f t="shared" si="179"/>
        <v xml:space="preserve">,"Description":"" </v>
      </c>
      <c r="Q524" s="16" t="str">
        <f t="shared" si="180"/>
        <v xml:space="preserve">,"Country":"USA" </v>
      </c>
      <c r="R524" s="16" t="str">
        <f t="shared" si="181"/>
        <v xml:space="preserve">,"IsPostageStamp":true </v>
      </c>
      <c r="S524" s="16" t="str">
        <f t="shared" si="182"/>
        <v xml:space="preserve">,"ScottNumber":"2341" </v>
      </c>
      <c r="T524" s="16" t="str">
        <f t="shared" si="183"/>
        <v xml:space="preserve">,"AlternateId":"" </v>
      </c>
      <c r="U524" s="16" t="str">
        <f t="shared" si="184"/>
        <v>,"IssueYearStart":1988</v>
      </c>
      <c r="V524" s="16" t="str">
        <f t="shared" si="185"/>
        <v>,"IssueYearEnd":0</v>
      </c>
      <c r="W524" s="16" t="str">
        <f t="shared" si="186"/>
        <v xml:space="preserve">,"FirstDayOfIssue":" " </v>
      </c>
      <c r="X524" s="16" t="str">
        <f t="shared" si="177"/>
        <v xml:space="preserve">,"Perforation":"" </v>
      </c>
      <c r="Y524" s="16" t="str">
        <f t="shared" si="187"/>
        <v xml:space="preserve">,"IsWatermarked":false </v>
      </c>
      <c r="Z524" s="16" t="str">
        <f t="shared" si="188"/>
        <v xml:space="preserve">,"CatalogImageCode":"" </v>
      </c>
      <c r="AA524" s="16" t="str">
        <f t="shared" si="189"/>
        <v xml:space="preserve">,"Color":"" </v>
      </c>
      <c r="AB524" s="16" t="str">
        <f t="shared" si="190"/>
        <v xml:space="preserve">,"Denomination":"22" </v>
      </c>
      <c r="AD524" s="16" t="str">
        <f t="shared" si="191"/>
        <v>,"ItemInstances":[</v>
      </c>
      <c r="AE524" s="16" t="str">
        <f t="shared" si="192"/>
        <v>{"CollectableType":"HomeCollector.Models.StampBase, HomeCollector, Version=1.0.0.0, Culture=neutral, PublicKeyToken=null"</v>
      </c>
      <c r="AF524" s="16" t="str">
        <f t="shared" si="193"/>
        <v xml:space="preserve">,"ItemDetails":"" </v>
      </c>
      <c r="AG524" s="16" t="str">
        <f t="shared" si="194"/>
        <v xml:space="preserve">,"IsFavorite":false </v>
      </c>
      <c r="AH524" s="16" t="str">
        <f t="shared" si="195"/>
        <v xml:space="preserve">,"EstimatedValue":0 </v>
      </c>
      <c r="AI524" s="16" t="str">
        <f t="shared" si="196"/>
        <v xml:space="preserve">,"IsMintCondition":true </v>
      </c>
      <c r="AJ524" s="16" t="str">
        <f t="shared" si="197"/>
        <v xml:space="preserve">,"Condition":"UNDEFINED" </v>
      </c>
      <c r="AK524" s="16" t="str">
        <f xml:space="preserve"> IF($D524+$E524&gt;0,  CONCATENATE($AD524,$AE524,$AF524,$AG524,$AH524,$AI524,$AJ524)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4" s="16" t="str">
        <f t="shared" si="198"/>
        <v>,{"CollectableType":"HomeCollector.Models.StampBase, HomeCollector, Version=1.0.0.0, Culture=neutral, PublicKeyToken=null","DisplayName":"Massachusetts" ,"Description":"" ,"Country":"USA" ,"IsPostageStamp":true ,"ScottNumber":"2341"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5" spans="1:38" x14ac:dyDescent="0.25">
      <c r="A525" s="34" t="s">
        <v>681</v>
      </c>
      <c r="B525" s="29" t="s">
        <v>157</v>
      </c>
      <c r="C525" s="19"/>
      <c r="D525" s="31">
        <v>4</v>
      </c>
      <c r="E525" s="32">
        <v>2</v>
      </c>
      <c r="F525" s="43"/>
      <c r="G525" s="30"/>
      <c r="H525" s="19" t="s">
        <v>99</v>
      </c>
      <c r="I525" s="29">
        <v>1917</v>
      </c>
      <c r="J525" s="29">
        <v>1988</v>
      </c>
      <c r="K525" s="33"/>
      <c r="L525" s="34">
        <v>0.4</v>
      </c>
      <c r="M525" s="29">
        <v>0.15</v>
      </c>
      <c r="N525" s="28" t="str">
        <f t="shared" si="199"/>
        <v>,{"CollectableType":"HomeCollector.Models.StampBase, HomeCollector, Version=1.0.0.0, Culture=neutral, PublicKeyToken=null"</v>
      </c>
      <c r="O525" s="16" t="str">
        <f t="shared" si="178"/>
        <v xml:space="preserve">,"DisplayName":"Maryland" </v>
      </c>
      <c r="P525" s="16" t="str">
        <f t="shared" si="179"/>
        <v xml:space="preserve">,"Description":"" </v>
      </c>
      <c r="Q525" s="16" t="str">
        <f t="shared" si="180"/>
        <v xml:space="preserve">,"Country":"USA" </v>
      </c>
      <c r="R525" s="16" t="str">
        <f t="shared" si="181"/>
        <v xml:space="preserve">,"IsPostageStamp":true </v>
      </c>
      <c r="S525" s="16" t="str">
        <f t="shared" si="182"/>
        <v xml:space="preserve">,"ScottNumber":"2342" </v>
      </c>
      <c r="T525" s="16" t="str">
        <f t="shared" si="183"/>
        <v xml:space="preserve">,"AlternateId":"" </v>
      </c>
      <c r="U525" s="16" t="str">
        <f t="shared" si="184"/>
        <v>,"IssueYearStart":1988</v>
      </c>
      <c r="V525" s="16" t="str">
        <f t="shared" si="185"/>
        <v>,"IssueYearEnd":0</v>
      </c>
      <c r="W525" s="16" t="str">
        <f t="shared" si="186"/>
        <v xml:space="preserve">,"FirstDayOfIssue":" " </v>
      </c>
      <c r="X525" s="16" t="str">
        <f t="shared" si="177"/>
        <v xml:space="preserve">,"Perforation":"" </v>
      </c>
      <c r="Y525" s="16" t="str">
        <f t="shared" si="187"/>
        <v xml:space="preserve">,"IsWatermarked":false </v>
      </c>
      <c r="Z525" s="16" t="str">
        <f t="shared" si="188"/>
        <v xml:space="preserve">,"CatalogImageCode":"" </v>
      </c>
      <c r="AA525" s="16" t="str">
        <f t="shared" si="189"/>
        <v xml:space="preserve">,"Color":"" </v>
      </c>
      <c r="AB525" s="16" t="str">
        <f t="shared" si="190"/>
        <v xml:space="preserve">,"Denomination":"22" </v>
      </c>
      <c r="AD525" s="16" t="str">
        <f t="shared" si="191"/>
        <v>,"ItemInstances":[</v>
      </c>
      <c r="AE525" s="16" t="str">
        <f t="shared" si="192"/>
        <v>{"CollectableType":"HomeCollector.Models.StampBase, HomeCollector, Version=1.0.0.0, Culture=neutral, PublicKeyToken=null"</v>
      </c>
      <c r="AF525" s="16" t="str">
        <f t="shared" si="193"/>
        <v xml:space="preserve">,"ItemDetails":"" </v>
      </c>
      <c r="AG525" s="16" t="str">
        <f t="shared" si="194"/>
        <v xml:space="preserve">,"IsFavorite":false </v>
      </c>
      <c r="AH525" s="16" t="str">
        <f t="shared" si="195"/>
        <v xml:space="preserve">,"EstimatedValue":0 </v>
      </c>
      <c r="AI525" s="16" t="str">
        <f t="shared" si="196"/>
        <v xml:space="preserve">,"IsMintCondition":true </v>
      </c>
      <c r="AJ525" s="16" t="str">
        <f t="shared" si="197"/>
        <v xml:space="preserve">,"Condition":"UNDEFINED" </v>
      </c>
      <c r="AK525" s="16" t="str">
        <f xml:space="preserve"> IF($D525+$E525&gt;0,  CONCATENATE($AD525,$AE525,$AF525,$AG525,$AH525,$AI525,$AJ525)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5" s="16" t="str">
        <f t="shared" si="198"/>
        <v>,{"CollectableType":"HomeCollector.Models.StampBase, HomeCollector, Version=1.0.0.0, Culture=neutral, PublicKeyToken=null","DisplayName":"Maryland" ,"Description":"" ,"Country":"USA" ,"IsPostageStamp":true ,"ScottNumber":"2342"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6" spans="1:38" x14ac:dyDescent="0.25">
      <c r="A526" s="34" t="s">
        <v>682</v>
      </c>
      <c r="B526" s="29" t="s">
        <v>159</v>
      </c>
      <c r="C526" s="19"/>
      <c r="D526" s="31">
        <v>4</v>
      </c>
      <c r="E526" s="32">
        <v>2</v>
      </c>
      <c r="F526" s="43"/>
      <c r="G526" s="30"/>
      <c r="H526" s="19" t="s">
        <v>100</v>
      </c>
      <c r="I526" s="29">
        <v>1917</v>
      </c>
      <c r="J526" s="29">
        <v>1988</v>
      </c>
      <c r="K526" s="33"/>
      <c r="L526" s="34">
        <v>0.45</v>
      </c>
      <c r="M526" s="29">
        <v>0.15</v>
      </c>
      <c r="N526" s="28" t="str">
        <f t="shared" si="199"/>
        <v>,{"CollectableType":"HomeCollector.Models.StampBase, HomeCollector, Version=1.0.0.0, Culture=neutral, PublicKeyToken=null"</v>
      </c>
      <c r="O526" s="16" t="str">
        <f t="shared" si="178"/>
        <v xml:space="preserve">,"DisplayName":"South Carolina" </v>
      </c>
      <c r="P526" s="16" t="str">
        <f t="shared" si="179"/>
        <v xml:space="preserve">,"Description":"" </v>
      </c>
      <c r="Q526" s="16" t="str">
        <f t="shared" si="180"/>
        <v xml:space="preserve">,"Country":"USA" </v>
      </c>
      <c r="R526" s="16" t="str">
        <f t="shared" si="181"/>
        <v xml:space="preserve">,"IsPostageStamp":true </v>
      </c>
      <c r="S526" s="16" t="str">
        <f t="shared" si="182"/>
        <v xml:space="preserve">,"ScottNumber":"2343" </v>
      </c>
      <c r="T526" s="16" t="str">
        <f t="shared" si="183"/>
        <v xml:space="preserve">,"AlternateId":"" </v>
      </c>
      <c r="U526" s="16" t="str">
        <f t="shared" si="184"/>
        <v>,"IssueYearStart":1988</v>
      </c>
      <c r="V526" s="16" t="str">
        <f t="shared" si="185"/>
        <v>,"IssueYearEnd":0</v>
      </c>
      <c r="W526" s="16" t="str">
        <f t="shared" si="186"/>
        <v xml:space="preserve">,"FirstDayOfIssue":" " </v>
      </c>
      <c r="X526" s="16" t="str">
        <f t="shared" si="177"/>
        <v xml:space="preserve">,"Perforation":"" </v>
      </c>
      <c r="Y526" s="16" t="str">
        <f t="shared" si="187"/>
        <v xml:space="preserve">,"IsWatermarked":false </v>
      </c>
      <c r="Z526" s="16" t="str">
        <f t="shared" si="188"/>
        <v xml:space="preserve">,"CatalogImageCode":"" </v>
      </c>
      <c r="AA526" s="16" t="str">
        <f t="shared" si="189"/>
        <v xml:space="preserve">,"Color":"" </v>
      </c>
      <c r="AB526" s="16" t="str">
        <f t="shared" si="190"/>
        <v xml:space="preserve">,"Denomination":"25" </v>
      </c>
      <c r="AD526" s="16" t="str">
        <f t="shared" si="191"/>
        <v>,"ItemInstances":[</v>
      </c>
      <c r="AE526" s="16" t="str">
        <f t="shared" si="192"/>
        <v>{"CollectableType":"HomeCollector.Models.StampBase, HomeCollector, Version=1.0.0.0, Culture=neutral, PublicKeyToken=null"</v>
      </c>
      <c r="AF526" s="16" t="str">
        <f t="shared" si="193"/>
        <v xml:space="preserve">,"ItemDetails":"" </v>
      </c>
      <c r="AG526" s="16" t="str">
        <f t="shared" si="194"/>
        <v xml:space="preserve">,"IsFavorite":false </v>
      </c>
      <c r="AH526" s="16" t="str">
        <f t="shared" si="195"/>
        <v xml:space="preserve">,"EstimatedValue":0 </v>
      </c>
      <c r="AI526" s="16" t="str">
        <f t="shared" si="196"/>
        <v xml:space="preserve">,"IsMintCondition":true </v>
      </c>
      <c r="AJ526" s="16" t="str">
        <f t="shared" si="197"/>
        <v xml:space="preserve">,"Condition":"UNDEFINED" </v>
      </c>
      <c r="AK526" s="16" t="str">
        <f xml:space="preserve"> IF($D526+$E526&gt;0,  CONCATENATE($AD526,$AE526,$AF526,$AG526,$AH526,$AI526,$AJ526)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6" s="16" t="str">
        <f t="shared" si="198"/>
        <v>,{"CollectableType":"HomeCollector.Models.StampBase, HomeCollector, Version=1.0.0.0, Culture=neutral, PublicKeyToken=null","DisplayName":"South Carolina" ,"Description":"" ,"Country":"USA" ,"IsPostageStamp":true ,"ScottNumber":"2343"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7" spans="1:38" x14ac:dyDescent="0.25">
      <c r="A527" s="34" t="s">
        <v>683</v>
      </c>
      <c r="B527" s="29" t="s">
        <v>159</v>
      </c>
      <c r="C527" s="19"/>
      <c r="D527" s="31"/>
      <c r="E527" s="32">
        <v>2</v>
      </c>
      <c r="F527" s="43"/>
      <c r="G527" s="38"/>
      <c r="H527" s="19" t="s">
        <v>68</v>
      </c>
      <c r="I527" s="29">
        <v>1917</v>
      </c>
      <c r="J527" s="29">
        <v>1988</v>
      </c>
      <c r="K527" s="33"/>
      <c r="L527" s="34">
        <v>0.45</v>
      </c>
      <c r="M527" s="29">
        <v>0.15</v>
      </c>
      <c r="N527" s="28" t="str">
        <f t="shared" si="199"/>
        <v>,{"CollectableType":"HomeCollector.Models.StampBase, HomeCollector, Version=1.0.0.0, Culture=neutral, PublicKeyToken=null"</v>
      </c>
      <c r="O527" s="16" t="str">
        <f t="shared" si="178"/>
        <v xml:space="preserve">,"DisplayName":"New Hampshire" </v>
      </c>
      <c r="P527" s="16" t="str">
        <f t="shared" si="179"/>
        <v xml:space="preserve">,"Description":"" </v>
      </c>
      <c r="Q527" s="16" t="str">
        <f t="shared" si="180"/>
        <v xml:space="preserve">,"Country":"USA" </v>
      </c>
      <c r="R527" s="16" t="str">
        <f t="shared" si="181"/>
        <v xml:space="preserve">,"IsPostageStamp":true </v>
      </c>
      <c r="S527" s="16" t="str">
        <f t="shared" si="182"/>
        <v xml:space="preserve">,"ScottNumber":"2344" </v>
      </c>
      <c r="T527" s="16" t="str">
        <f t="shared" si="183"/>
        <v xml:space="preserve">,"AlternateId":"" </v>
      </c>
      <c r="U527" s="16" t="str">
        <f t="shared" si="184"/>
        <v>,"IssueYearStart":1988</v>
      </c>
      <c r="V527" s="16" t="str">
        <f t="shared" si="185"/>
        <v>,"IssueYearEnd":0</v>
      </c>
      <c r="W527" s="16" t="str">
        <f t="shared" si="186"/>
        <v xml:space="preserve">,"FirstDayOfIssue":" " </v>
      </c>
      <c r="X527" s="16" t="str">
        <f t="shared" si="177"/>
        <v xml:space="preserve">,"Perforation":"" </v>
      </c>
      <c r="Y527" s="16" t="str">
        <f t="shared" si="187"/>
        <v xml:space="preserve">,"IsWatermarked":false </v>
      </c>
      <c r="Z527" s="16" t="str">
        <f t="shared" si="188"/>
        <v xml:space="preserve">,"CatalogImageCode":"" </v>
      </c>
      <c r="AA527" s="16" t="str">
        <f t="shared" si="189"/>
        <v xml:space="preserve">,"Color":"" </v>
      </c>
      <c r="AB527" s="16" t="str">
        <f t="shared" si="190"/>
        <v xml:space="preserve">,"Denomination":"25" </v>
      </c>
      <c r="AD527" s="16" t="str">
        <f t="shared" si="191"/>
        <v>,"ItemInstances":[</v>
      </c>
      <c r="AE527" s="16" t="str">
        <f t="shared" si="192"/>
        <v>{"CollectableType":"HomeCollector.Models.StampBase, HomeCollector, Version=1.0.0.0, Culture=neutral, PublicKeyToken=null"</v>
      </c>
      <c r="AF527" s="16" t="str">
        <f t="shared" si="193"/>
        <v xml:space="preserve">,"ItemDetails":"" </v>
      </c>
      <c r="AG527" s="16" t="str">
        <f t="shared" si="194"/>
        <v xml:space="preserve">,"IsFavorite":false </v>
      </c>
      <c r="AH527" s="16" t="str">
        <f t="shared" si="195"/>
        <v xml:space="preserve">,"EstimatedValue":0 </v>
      </c>
      <c r="AI527" s="16" t="str">
        <f t="shared" si="196"/>
        <v xml:space="preserve">,"IsMintCondition":false </v>
      </c>
      <c r="AJ527" s="16" t="str">
        <f t="shared" si="197"/>
        <v xml:space="preserve">,"Condition":"UNDEFINED" </v>
      </c>
      <c r="AK527" s="16" t="str">
        <f xml:space="preserve"> IF($D527+$E527&gt;0,  CONCATENATE($AD527,$AE527,$AF527,$AG527,$AH527,$AI527,$AJ527)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27" s="16" t="str">
        <f t="shared" si="198"/>
        <v>,{"CollectableType":"HomeCollector.Models.StampBase, HomeCollector, Version=1.0.0.0, Culture=neutral, PublicKeyToken=null","DisplayName":"New Hampshire" ,"Description":"" ,"Country":"USA" ,"IsPostageStamp":true ,"ScottNumber":"2344"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28" spans="1:38" x14ac:dyDescent="0.25">
      <c r="A528" s="34" t="s">
        <v>684</v>
      </c>
      <c r="B528" s="29" t="s">
        <v>159</v>
      </c>
      <c r="C528" s="19"/>
      <c r="D528" s="31">
        <v>4</v>
      </c>
      <c r="E528" s="32">
        <v>2</v>
      </c>
      <c r="F528" s="43"/>
      <c r="G528" s="30"/>
      <c r="H528" s="19" t="s">
        <v>101</v>
      </c>
      <c r="I528" s="29">
        <v>1917</v>
      </c>
      <c r="J528" s="29">
        <v>1988</v>
      </c>
      <c r="K528" s="33"/>
      <c r="L528" s="34">
        <v>0.45</v>
      </c>
      <c r="M528" s="29">
        <v>0.15</v>
      </c>
      <c r="N528" s="28" t="str">
        <f t="shared" si="199"/>
        <v>,{"CollectableType":"HomeCollector.Models.StampBase, HomeCollector, Version=1.0.0.0, Culture=neutral, PublicKeyToken=null"</v>
      </c>
      <c r="O528" s="16" t="str">
        <f t="shared" si="178"/>
        <v xml:space="preserve">,"DisplayName":"Virginia" </v>
      </c>
      <c r="P528" s="16" t="str">
        <f t="shared" si="179"/>
        <v xml:space="preserve">,"Description":"" </v>
      </c>
      <c r="Q528" s="16" t="str">
        <f t="shared" si="180"/>
        <v xml:space="preserve">,"Country":"USA" </v>
      </c>
      <c r="R528" s="16" t="str">
        <f t="shared" si="181"/>
        <v xml:space="preserve">,"IsPostageStamp":true </v>
      </c>
      <c r="S528" s="16" t="str">
        <f t="shared" si="182"/>
        <v xml:space="preserve">,"ScottNumber":"2345" </v>
      </c>
      <c r="T528" s="16" t="str">
        <f t="shared" si="183"/>
        <v xml:space="preserve">,"AlternateId":"" </v>
      </c>
      <c r="U528" s="16" t="str">
        <f t="shared" si="184"/>
        <v>,"IssueYearStart":1988</v>
      </c>
      <c r="V528" s="16" t="str">
        <f t="shared" si="185"/>
        <v>,"IssueYearEnd":0</v>
      </c>
      <c r="W528" s="16" t="str">
        <f t="shared" si="186"/>
        <v xml:space="preserve">,"FirstDayOfIssue":" " </v>
      </c>
      <c r="X528" s="16" t="str">
        <f t="shared" si="177"/>
        <v xml:space="preserve">,"Perforation":"" </v>
      </c>
      <c r="Y528" s="16" t="str">
        <f t="shared" si="187"/>
        <v xml:space="preserve">,"IsWatermarked":false </v>
      </c>
      <c r="Z528" s="16" t="str">
        <f t="shared" si="188"/>
        <v xml:space="preserve">,"CatalogImageCode":"" </v>
      </c>
      <c r="AA528" s="16" t="str">
        <f t="shared" si="189"/>
        <v xml:space="preserve">,"Color":"" </v>
      </c>
      <c r="AB528" s="16" t="str">
        <f t="shared" si="190"/>
        <v xml:space="preserve">,"Denomination":"25" </v>
      </c>
      <c r="AD528" s="16" t="str">
        <f t="shared" si="191"/>
        <v>,"ItemInstances":[</v>
      </c>
      <c r="AE528" s="16" t="str">
        <f t="shared" si="192"/>
        <v>{"CollectableType":"HomeCollector.Models.StampBase, HomeCollector, Version=1.0.0.0, Culture=neutral, PublicKeyToken=null"</v>
      </c>
      <c r="AF528" s="16" t="str">
        <f t="shared" si="193"/>
        <v xml:space="preserve">,"ItemDetails":"" </v>
      </c>
      <c r="AG528" s="16" t="str">
        <f t="shared" si="194"/>
        <v xml:space="preserve">,"IsFavorite":false </v>
      </c>
      <c r="AH528" s="16" t="str">
        <f t="shared" si="195"/>
        <v xml:space="preserve">,"EstimatedValue":0 </v>
      </c>
      <c r="AI528" s="16" t="str">
        <f t="shared" si="196"/>
        <v xml:space="preserve">,"IsMintCondition":true </v>
      </c>
      <c r="AJ528" s="16" t="str">
        <f t="shared" si="197"/>
        <v xml:space="preserve">,"Condition":"UNDEFINED" </v>
      </c>
      <c r="AK528" s="16" t="str">
        <f xml:space="preserve"> IF($D528+$E528&gt;0,  CONCATENATE($AD528,$AE528,$AF528,$AG528,$AH528,$AI528,$AJ528)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8" s="16" t="str">
        <f t="shared" si="198"/>
        <v>,{"CollectableType":"HomeCollector.Models.StampBase, HomeCollector, Version=1.0.0.0, Culture=neutral, PublicKeyToken=null","DisplayName":"Virginia" ,"Description":"" ,"Country":"USA" ,"IsPostageStamp":true ,"ScottNumber":"2345"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29" spans="1:38" x14ac:dyDescent="0.25">
      <c r="A529" s="34" t="s">
        <v>685</v>
      </c>
      <c r="B529" s="29" t="s">
        <v>157</v>
      </c>
      <c r="C529" s="19"/>
      <c r="D529" s="31">
        <v>4</v>
      </c>
      <c r="E529" s="32">
        <v>2</v>
      </c>
      <c r="F529" s="43"/>
      <c r="G529" s="30"/>
      <c r="H529" s="19" t="s">
        <v>102</v>
      </c>
      <c r="I529" s="29">
        <v>1917</v>
      </c>
      <c r="J529" s="29">
        <v>1988</v>
      </c>
      <c r="K529" s="33"/>
      <c r="L529" s="34">
        <v>0.45</v>
      </c>
      <c r="M529" s="29">
        <v>0.15</v>
      </c>
      <c r="N529" s="28" t="str">
        <f t="shared" si="199"/>
        <v>,{"CollectableType":"HomeCollector.Models.StampBase, HomeCollector, Version=1.0.0.0, Culture=neutral, PublicKeyToken=null"</v>
      </c>
      <c r="O529" s="16" t="str">
        <f t="shared" si="178"/>
        <v xml:space="preserve">,"DisplayName":"New York" </v>
      </c>
      <c r="P529" s="16" t="str">
        <f t="shared" si="179"/>
        <v xml:space="preserve">,"Description":"" </v>
      </c>
      <c r="Q529" s="16" t="str">
        <f t="shared" si="180"/>
        <v xml:space="preserve">,"Country":"USA" </v>
      </c>
      <c r="R529" s="16" t="str">
        <f t="shared" si="181"/>
        <v xml:space="preserve">,"IsPostageStamp":true </v>
      </c>
      <c r="S529" s="16" t="str">
        <f t="shared" si="182"/>
        <v xml:space="preserve">,"ScottNumber":"2346" </v>
      </c>
      <c r="T529" s="16" t="str">
        <f t="shared" si="183"/>
        <v xml:space="preserve">,"AlternateId":"" </v>
      </c>
      <c r="U529" s="16" t="str">
        <f t="shared" si="184"/>
        <v>,"IssueYearStart":1988</v>
      </c>
      <c r="V529" s="16" t="str">
        <f t="shared" si="185"/>
        <v>,"IssueYearEnd":0</v>
      </c>
      <c r="W529" s="16" t="str">
        <f t="shared" si="186"/>
        <v xml:space="preserve">,"FirstDayOfIssue":" " </v>
      </c>
      <c r="X529" s="16" t="str">
        <f t="shared" si="177"/>
        <v xml:space="preserve">,"Perforation":"" </v>
      </c>
      <c r="Y529" s="16" t="str">
        <f t="shared" si="187"/>
        <v xml:space="preserve">,"IsWatermarked":false </v>
      </c>
      <c r="Z529" s="16" t="str">
        <f t="shared" si="188"/>
        <v xml:space="preserve">,"CatalogImageCode":"" </v>
      </c>
      <c r="AA529" s="16" t="str">
        <f t="shared" si="189"/>
        <v xml:space="preserve">,"Color":"" </v>
      </c>
      <c r="AB529" s="16" t="str">
        <f t="shared" si="190"/>
        <v xml:space="preserve">,"Denomination":"22" </v>
      </c>
      <c r="AD529" s="16" t="str">
        <f t="shared" si="191"/>
        <v>,"ItemInstances":[</v>
      </c>
      <c r="AE529" s="16" t="str">
        <f t="shared" si="192"/>
        <v>{"CollectableType":"HomeCollector.Models.StampBase, HomeCollector, Version=1.0.0.0, Culture=neutral, PublicKeyToken=null"</v>
      </c>
      <c r="AF529" s="16" t="str">
        <f t="shared" si="193"/>
        <v xml:space="preserve">,"ItemDetails":"" </v>
      </c>
      <c r="AG529" s="16" t="str">
        <f t="shared" si="194"/>
        <v xml:space="preserve">,"IsFavorite":false </v>
      </c>
      <c r="AH529" s="16" t="str">
        <f t="shared" si="195"/>
        <v xml:space="preserve">,"EstimatedValue":0 </v>
      </c>
      <c r="AI529" s="16" t="str">
        <f t="shared" si="196"/>
        <v xml:space="preserve">,"IsMintCondition":true </v>
      </c>
      <c r="AJ529" s="16" t="str">
        <f t="shared" si="197"/>
        <v xml:space="preserve">,"Condition":"UNDEFINED" </v>
      </c>
      <c r="AK529" s="16" t="str">
        <f xml:space="preserve"> IF($D529+$E529&gt;0,  CONCATENATE($AD529,$AE529,$AF529,$AG529,$AH529,$AI529,$AJ529)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29" s="16" t="str">
        <f t="shared" si="198"/>
        <v>,{"CollectableType":"HomeCollector.Models.StampBase, HomeCollector, Version=1.0.0.0, Culture=neutral, PublicKeyToken=null","DisplayName":"New York" ,"Description":"" ,"Country":"USA" ,"IsPostageStamp":true ,"ScottNumber":"2346"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30" spans="1:38" x14ac:dyDescent="0.25">
      <c r="A530" s="34" t="s">
        <v>686</v>
      </c>
      <c r="B530" s="29" t="s">
        <v>159</v>
      </c>
      <c r="C530" s="19"/>
      <c r="D530" s="31"/>
      <c r="E530" s="32">
        <v>2</v>
      </c>
      <c r="F530" s="43"/>
      <c r="G530" s="30"/>
      <c r="H530" s="19" t="s">
        <v>103</v>
      </c>
      <c r="I530" s="29">
        <v>1917</v>
      </c>
      <c r="J530" s="29">
        <v>1989</v>
      </c>
      <c r="K530" s="33"/>
      <c r="L530" s="34">
        <v>0.45</v>
      </c>
      <c r="M530" s="29">
        <v>0.15</v>
      </c>
      <c r="N530" s="28" t="str">
        <f t="shared" si="199"/>
        <v>,{"CollectableType":"HomeCollector.Models.StampBase, HomeCollector, Version=1.0.0.0, Culture=neutral, PublicKeyToken=null"</v>
      </c>
      <c r="O530" s="16" t="str">
        <f t="shared" si="178"/>
        <v xml:space="preserve">,"DisplayName":"North Carolina" </v>
      </c>
      <c r="P530" s="16" t="str">
        <f t="shared" si="179"/>
        <v xml:space="preserve">,"Description":"" </v>
      </c>
      <c r="Q530" s="16" t="str">
        <f t="shared" si="180"/>
        <v xml:space="preserve">,"Country":"USA" </v>
      </c>
      <c r="R530" s="16" t="str">
        <f t="shared" si="181"/>
        <v xml:space="preserve">,"IsPostageStamp":true </v>
      </c>
      <c r="S530" s="16" t="str">
        <f t="shared" si="182"/>
        <v xml:space="preserve">,"ScottNumber":"2347" </v>
      </c>
      <c r="T530" s="16" t="str">
        <f t="shared" si="183"/>
        <v xml:space="preserve">,"AlternateId":"" </v>
      </c>
      <c r="U530" s="16" t="str">
        <f t="shared" si="184"/>
        <v>,"IssueYearStart":1989</v>
      </c>
      <c r="V530" s="16" t="str">
        <f t="shared" si="185"/>
        <v>,"IssueYearEnd":0</v>
      </c>
      <c r="W530" s="16" t="str">
        <f t="shared" si="186"/>
        <v xml:space="preserve">,"FirstDayOfIssue":" " </v>
      </c>
      <c r="X530" s="16" t="str">
        <f t="shared" si="177"/>
        <v xml:space="preserve">,"Perforation":"" </v>
      </c>
      <c r="Y530" s="16" t="str">
        <f t="shared" si="187"/>
        <v xml:space="preserve">,"IsWatermarked":false </v>
      </c>
      <c r="Z530" s="16" t="str">
        <f t="shared" si="188"/>
        <v xml:space="preserve">,"CatalogImageCode":"" </v>
      </c>
      <c r="AA530" s="16" t="str">
        <f t="shared" si="189"/>
        <v xml:space="preserve">,"Color":"" </v>
      </c>
      <c r="AB530" s="16" t="str">
        <f t="shared" si="190"/>
        <v xml:space="preserve">,"Denomination":"25" </v>
      </c>
      <c r="AD530" s="16" t="str">
        <f t="shared" si="191"/>
        <v>,"ItemInstances":[</v>
      </c>
      <c r="AE530" s="16" t="str">
        <f t="shared" si="192"/>
        <v>{"CollectableType":"HomeCollector.Models.StampBase, HomeCollector, Version=1.0.0.0, Culture=neutral, PublicKeyToken=null"</v>
      </c>
      <c r="AF530" s="16" t="str">
        <f t="shared" si="193"/>
        <v xml:space="preserve">,"ItemDetails":"" </v>
      </c>
      <c r="AG530" s="16" t="str">
        <f t="shared" si="194"/>
        <v xml:space="preserve">,"IsFavorite":false </v>
      </c>
      <c r="AH530" s="16" t="str">
        <f t="shared" si="195"/>
        <v xml:space="preserve">,"EstimatedValue":0 </v>
      </c>
      <c r="AI530" s="16" t="str">
        <f t="shared" si="196"/>
        <v xml:space="preserve">,"IsMintCondition":false </v>
      </c>
      <c r="AJ530" s="16" t="str">
        <f t="shared" si="197"/>
        <v xml:space="preserve">,"Condition":"UNDEFINED" </v>
      </c>
      <c r="AK530" s="16" t="str">
        <f xml:space="preserve"> IF($D530+$E530&gt;0,  CONCATENATE($AD530,$AE530,$AF530,$AG530,$AH530,$AI530,$AJ530)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0" s="16" t="str">
        <f t="shared" si="198"/>
        <v>,{"CollectableType":"HomeCollector.Models.StampBase, HomeCollector, Version=1.0.0.0, Culture=neutral, PublicKeyToken=null","DisplayName":"North Carolina" ,"Description":"" ,"Country":"USA" ,"IsPostageStamp":true ,"ScottNumber":"2347"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1" spans="1:38" x14ac:dyDescent="0.25">
      <c r="A531" s="34" t="s">
        <v>687</v>
      </c>
      <c r="B531" s="29" t="s">
        <v>159</v>
      </c>
      <c r="C531" s="19"/>
      <c r="D531" s="31"/>
      <c r="E531" s="32">
        <v>2</v>
      </c>
      <c r="F531" s="43"/>
      <c r="G531" s="30"/>
      <c r="H531" s="19" t="s">
        <v>51</v>
      </c>
      <c r="I531" s="29">
        <v>1917</v>
      </c>
      <c r="J531" s="29">
        <v>1989</v>
      </c>
      <c r="K531" s="33"/>
      <c r="L531" s="34">
        <v>0.5</v>
      </c>
      <c r="M531" s="29">
        <v>0.15</v>
      </c>
      <c r="N531" s="28" t="str">
        <f t="shared" si="199"/>
        <v>,{"CollectableType":"HomeCollector.Models.StampBase, HomeCollector, Version=1.0.0.0, Culture=neutral, PublicKeyToken=null"</v>
      </c>
      <c r="O531" s="16" t="str">
        <f t="shared" si="178"/>
        <v xml:space="preserve">,"DisplayName":"Rhode Island" </v>
      </c>
      <c r="P531" s="16" t="str">
        <f t="shared" si="179"/>
        <v xml:space="preserve">,"Description":"" </v>
      </c>
      <c r="Q531" s="16" t="str">
        <f t="shared" si="180"/>
        <v xml:space="preserve">,"Country":"USA" </v>
      </c>
      <c r="R531" s="16" t="str">
        <f t="shared" si="181"/>
        <v xml:space="preserve">,"IsPostageStamp":true </v>
      </c>
      <c r="S531" s="16" t="str">
        <f t="shared" si="182"/>
        <v xml:space="preserve">,"ScottNumber":"2348" </v>
      </c>
      <c r="T531" s="16" t="str">
        <f t="shared" si="183"/>
        <v xml:space="preserve">,"AlternateId":"" </v>
      </c>
      <c r="U531" s="16" t="str">
        <f t="shared" si="184"/>
        <v>,"IssueYearStart":1989</v>
      </c>
      <c r="V531" s="16" t="str">
        <f t="shared" si="185"/>
        <v>,"IssueYearEnd":0</v>
      </c>
      <c r="W531" s="16" t="str">
        <f t="shared" si="186"/>
        <v xml:space="preserve">,"FirstDayOfIssue":" " </v>
      </c>
      <c r="X531" s="16" t="str">
        <f t="shared" si="177"/>
        <v xml:space="preserve">,"Perforation":"" </v>
      </c>
      <c r="Y531" s="16" t="str">
        <f t="shared" si="187"/>
        <v xml:space="preserve">,"IsWatermarked":false </v>
      </c>
      <c r="Z531" s="16" t="str">
        <f t="shared" si="188"/>
        <v xml:space="preserve">,"CatalogImageCode":"" </v>
      </c>
      <c r="AA531" s="16" t="str">
        <f t="shared" si="189"/>
        <v xml:space="preserve">,"Color":"" </v>
      </c>
      <c r="AB531" s="16" t="str">
        <f t="shared" si="190"/>
        <v xml:space="preserve">,"Denomination":"25" </v>
      </c>
      <c r="AD531" s="16" t="str">
        <f t="shared" si="191"/>
        <v>,"ItemInstances":[</v>
      </c>
      <c r="AE531" s="16" t="str">
        <f t="shared" si="192"/>
        <v>{"CollectableType":"HomeCollector.Models.StampBase, HomeCollector, Version=1.0.0.0, Culture=neutral, PublicKeyToken=null"</v>
      </c>
      <c r="AF531" s="16" t="str">
        <f t="shared" si="193"/>
        <v xml:space="preserve">,"ItemDetails":"" </v>
      </c>
      <c r="AG531" s="16" t="str">
        <f t="shared" si="194"/>
        <v xml:space="preserve">,"IsFavorite":false </v>
      </c>
      <c r="AH531" s="16" t="str">
        <f t="shared" si="195"/>
        <v xml:space="preserve">,"EstimatedValue":0 </v>
      </c>
      <c r="AI531" s="16" t="str">
        <f t="shared" si="196"/>
        <v xml:space="preserve">,"IsMintCondition":false </v>
      </c>
      <c r="AJ531" s="16" t="str">
        <f t="shared" si="197"/>
        <v xml:space="preserve">,"Condition":"UNDEFINED" </v>
      </c>
      <c r="AK531" s="16" t="str">
        <f xml:space="preserve"> IF($D531+$E531&gt;0,  CONCATENATE($AD531,$AE531,$AF531,$AG531,$AH531,$AI531,$AJ531)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1" s="16" t="str">
        <f t="shared" si="198"/>
        <v>,{"CollectableType":"HomeCollector.Models.StampBase, HomeCollector, Version=1.0.0.0, Culture=neutral, PublicKeyToken=null","DisplayName":"Rhode Island" ,"Description":"" ,"Country":"USA" ,"IsPostageStamp":true ,"ScottNumber":"2348"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2" spans="1:38" x14ac:dyDescent="0.25">
      <c r="A532" s="34" t="s">
        <v>688</v>
      </c>
      <c r="B532" s="29" t="s">
        <v>157</v>
      </c>
      <c r="C532" s="19"/>
      <c r="D532" s="31"/>
      <c r="E532" s="32">
        <v>2</v>
      </c>
      <c r="F532" s="43"/>
      <c r="G532" s="30"/>
      <c r="H532" s="19" t="s">
        <v>1246</v>
      </c>
      <c r="I532" s="29">
        <v>1917</v>
      </c>
      <c r="J532" s="29">
        <v>1987</v>
      </c>
      <c r="K532" s="33"/>
      <c r="L532" s="34">
        <v>0.4</v>
      </c>
      <c r="M532" s="29">
        <v>0.15</v>
      </c>
      <c r="N532" s="28" t="str">
        <f t="shared" si="199"/>
        <v>,{"CollectableType":"HomeCollector.Models.StampBase, HomeCollector, Version=1.0.0.0, Culture=neutral, PublicKeyToken=null"</v>
      </c>
      <c r="O532" s="16" t="str">
        <f t="shared" si="178"/>
        <v xml:space="preserve">,"DisplayName":"US-Morocco" </v>
      </c>
      <c r="P532" s="16" t="str">
        <f t="shared" si="179"/>
        <v xml:space="preserve">,"Description":"" </v>
      </c>
      <c r="Q532" s="16" t="str">
        <f t="shared" si="180"/>
        <v xml:space="preserve">,"Country":"USA" </v>
      </c>
      <c r="R532" s="16" t="str">
        <f t="shared" si="181"/>
        <v xml:space="preserve">,"IsPostageStamp":true </v>
      </c>
      <c r="S532" s="16" t="str">
        <f t="shared" si="182"/>
        <v xml:space="preserve">,"ScottNumber":"2349" </v>
      </c>
      <c r="T532" s="16" t="str">
        <f t="shared" si="183"/>
        <v xml:space="preserve">,"AlternateId":"" </v>
      </c>
      <c r="U532" s="16" t="str">
        <f t="shared" si="184"/>
        <v>,"IssueYearStart":1987</v>
      </c>
      <c r="V532" s="16" t="str">
        <f t="shared" si="185"/>
        <v>,"IssueYearEnd":0</v>
      </c>
      <c r="W532" s="16" t="str">
        <f t="shared" si="186"/>
        <v xml:space="preserve">,"FirstDayOfIssue":" " </v>
      </c>
      <c r="X532" s="16" t="str">
        <f t="shared" si="177"/>
        <v xml:space="preserve">,"Perforation":"" </v>
      </c>
      <c r="Y532" s="16" t="str">
        <f t="shared" si="187"/>
        <v xml:space="preserve">,"IsWatermarked":false </v>
      </c>
      <c r="Z532" s="16" t="str">
        <f t="shared" si="188"/>
        <v xml:space="preserve">,"CatalogImageCode":"" </v>
      </c>
      <c r="AA532" s="16" t="str">
        <f t="shared" si="189"/>
        <v xml:space="preserve">,"Color":"" </v>
      </c>
      <c r="AB532" s="16" t="str">
        <f t="shared" si="190"/>
        <v xml:space="preserve">,"Denomination":"22" </v>
      </c>
      <c r="AD532" s="16" t="str">
        <f t="shared" si="191"/>
        <v>,"ItemInstances":[</v>
      </c>
      <c r="AE532" s="16" t="str">
        <f t="shared" si="192"/>
        <v>{"CollectableType":"HomeCollector.Models.StampBase, HomeCollector, Version=1.0.0.0, Culture=neutral, PublicKeyToken=null"</v>
      </c>
      <c r="AF532" s="16" t="str">
        <f t="shared" si="193"/>
        <v xml:space="preserve">,"ItemDetails":"" </v>
      </c>
      <c r="AG532" s="16" t="str">
        <f t="shared" si="194"/>
        <v xml:space="preserve">,"IsFavorite":false </v>
      </c>
      <c r="AH532" s="16" t="str">
        <f t="shared" si="195"/>
        <v xml:space="preserve">,"EstimatedValue":0 </v>
      </c>
      <c r="AI532" s="16" t="str">
        <f t="shared" si="196"/>
        <v xml:space="preserve">,"IsMintCondition":false </v>
      </c>
      <c r="AJ532" s="16" t="str">
        <f t="shared" si="197"/>
        <v xml:space="preserve">,"Condition":"UNDEFINED" </v>
      </c>
      <c r="AK532" s="16" t="str">
        <f xml:space="preserve"> IF($D532+$E532&gt;0,  CONCATENATE($AD532,$AE532,$AF532,$AG532,$AH532,$AI532,$AJ532)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2" s="16" t="str">
        <f t="shared" si="198"/>
        <v>,{"CollectableType":"HomeCollector.Models.StampBase, HomeCollector, Version=1.0.0.0, Culture=neutral, PublicKeyToken=null","DisplayName":"US-Morocco" ,"Description":"" ,"Country":"USA" ,"IsPostageStamp":true ,"ScottNumber":"2349"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3" spans="1:38" x14ac:dyDescent="0.25">
      <c r="A533" s="34" t="s">
        <v>689</v>
      </c>
      <c r="B533" s="29" t="s">
        <v>157</v>
      </c>
      <c r="C533" s="19"/>
      <c r="D533" s="31"/>
      <c r="E533" s="32">
        <v>2</v>
      </c>
      <c r="F533" s="43"/>
      <c r="G533" s="30"/>
      <c r="H533" s="19" t="s">
        <v>1247</v>
      </c>
      <c r="I533" s="29">
        <v>1917</v>
      </c>
      <c r="J533" s="29">
        <v>1987</v>
      </c>
      <c r="K533" s="33"/>
      <c r="L533" s="34">
        <v>0.4</v>
      </c>
      <c r="M533" s="29">
        <v>0.15</v>
      </c>
      <c r="N533" s="28" t="str">
        <f t="shared" si="199"/>
        <v>,{"CollectableType":"HomeCollector.Models.StampBase, HomeCollector, Version=1.0.0.0, Culture=neutral, PublicKeyToken=null"</v>
      </c>
      <c r="O533" s="16" t="str">
        <f t="shared" si="178"/>
        <v xml:space="preserve">,"DisplayName":"Faulkner" </v>
      </c>
      <c r="P533" s="16" t="str">
        <f t="shared" si="179"/>
        <v xml:space="preserve">,"Description":"" </v>
      </c>
      <c r="Q533" s="16" t="str">
        <f t="shared" si="180"/>
        <v xml:space="preserve">,"Country":"USA" </v>
      </c>
      <c r="R533" s="16" t="str">
        <f t="shared" si="181"/>
        <v xml:space="preserve">,"IsPostageStamp":true </v>
      </c>
      <c r="S533" s="16" t="str">
        <f t="shared" si="182"/>
        <v xml:space="preserve">,"ScottNumber":"2350" </v>
      </c>
      <c r="T533" s="16" t="str">
        <f t="shared" si="183"/>
        <v xml:space="preserve">,"AlternateId":"" </v>
      </c>
      <c r="U533" s="16" t="str">
        <f t="shared" si="184"/>
        <v>,"IssueYearStart":1987</v>
      </c>
      <c r="V533" s="16" t="str">
        <f t="shared" si="185"/>
        <v>,"IssueYearEnd":0</v>
      </c>
      <c r="W533" s="16" t="str">
        <f t="shared" si="186"/>
        <v xml:space="preserve">,"FirstDayOfIssue":" " </v>
      </c>
      <c r="X533" s="16" t="str">
        <f t="shared" si="177"/>
        <v xml:space="preserve">,"Perforation":"" </v>
      </c>
      <c r="Y533" s="16" t="str">
        <f t="shared" si="187"/>
        <v xml:space="preserve">,"IsWatermarked":false </v>
      </c>
      <c r="Z533" s="16" t="str">
        <f t="shared" si="188"/>
        <v xml:space="preserve">,"CatalogImageCode":"" </v>
      </c>
      <c r="AA533" s="16" t="str">
        <f t="shared" si="189"/>
        <v xml:space="preserve">,"Color":"" </v>
      </c>
      <c r="AB533" s="16" t="str">
        <f t="shared" si="190"/>
        <v xml:space="preserve">,"Denomination":"22" </v>
      </c>
      <c r="AD533" s="16" t="str">
        <f t="shared" si="191"/>
        <v>,"ItemInstances":[</v>
      </c>
      <c r="AE533" s="16" t="str">
        <f t="shared" si="192"/>
        <v>{"CollectableType":"HomeCollector.Models.StampBase, HomeCollector, Version=1.0.0.0, Culture=neutral, PublicKeyToken=null"</v>
      </c>
      <c r="AF533" s="16" t="str">
        <f t="shared" si="193"/>
        <v xml:space="preserve">,"ItemDetails":"" </v>
      </c>
      <c r="AG533" s="16" t="str">
        <f t="shared" si="194"/>
        <v xml:space="preserve">,"IsFavorite":false </v>
      </c>
      <c r="AH533" s="16" t="str">
        <f t="shared" si="195"/>
        <v xml:space="preserve">,"EstimatedValue":0 </v>
      </c>
      <c r="AI533" s="16" t="str">
        <f t="shared" si="196"/>
        <v xml:space="preserve">,"IsMintCondition":false </v>
      </c>
      <c r="AJ533" s="16" t="str">
        <f t="shared" si="197"/>
        <v xml:space="preserve">,"Condition":"UNDEFINED" </v>
      </c>
      <c r="AK533" s="16" t="str">
        <f xml:space="preserve"> IF($D533+$E533&gt;0,  CONCATENATE($AD533,$AE533,$AF533,$AG533,$AH533,$AI533,$AJ533)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3" s="16" t="str">
        <f t="shared" si="198"/>
        <v>,{"CollectableType":"HomeCollector.Models.StampBase, HomeCollector, Version=1.0.0.0, Culture=neutral, PublicKeyToken=null","DisplayName":"Faulkner" ,"Description":"" ,"Country":"USA" ,"IsPostageStamp":true ,"ScottNumber":"2350"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4" spans="1:38" x14ac:dyDescent="0.25">
      <c r="A534" s="34" t="s">
        <v>690</v>
      </c>
      <c r="B534" s="29" t="s">
        <v>157</v>
      </c>
      <c r="C534" s="19"/>
      <c r="D534" s="31"/>
      <c r="E534" s="32">
        <v>1</v>
      </c>
      <c r="F534" s="43"/>
      <c r="G534" s="30"/>
      <c r="H534" s="19" t="s">
        <v>1248</v>
      </c>
      <c r="I534" s="29">
        <v>1917</v>
      </c>
      <c r="J534" s="29">
        <v>1987</v>
      </c>
      <c r="K534" s="33"/>
      <c r="L534" s="34">
        <v>0.4</v>
      </c>
      <c r="M534" s="29">
        <v>0.15</v>
      </c>
      <c r="N534" s="28" t="str">
        <f t="shared" si="199"/>
        <v>,{"CollectableType":"HomeCollector.Models.StampBase, HomeCollector, Version=1.0.0.0, Culture=neutral, PublicKeyToken=null"</v>
      </c>
      <c r="O534" s="16" t="str">
        <f t="shared" si="178"/>
        <v xml:space="preserve">,"DisplayName":"Lacemaking" </v>
      </c>
      <c r="P534" s="16" t="str">
        <f t="shared" si="179"/>
        <v xml:space="preserve">,"Description":"" </v>
      </c>
      <c r="Q534" s="16" t="str">
        <f t="shared" si="180"/>
        <v xml:space="preserve">,"Country":"USA" </v>
      </c>
      <c r="R534" s="16" t="str">
        <f t="shared" si="181"/>
        <v xml:space="preserve">,"IsPostageStamp":true </v>
      </c>
      <c r="S534" s="16" t="str">
        <f t="shared" si="182"/>
        <v xml:space="preserve">,"ScottNumber":"2351" </v>
      </c>
      <c r="T534" s="16" t="str">
        <f t="shared" si="183"/>
        <v xml:space="preserve">,"AlternateId":"" </v>
      </c>
      <c r="U534" s="16" t="str">
        <f t="shared" si="184"/>
        <v>,"IssueYearStart":1987</v>
      </c>
      <c r="V534" s="16" t="str">
        <f t="shared" si="185"/>
        <v>,"IssueYearEnd":0</v>
      </c>
      <c r="W534" s="16" t="str">
        <f t="shared" si="186"/>
        <v xml:space="preserve">,"FirstDayOfIssue":" " </v>
      </c>
      <c r="X534" s="16" t="str">
        <f t="shared" si="177"/>
        <v xml:space="preserve">,"Perforation":"" </v>
      </c>
      <c r="Y534" s="16" t="str">
        <f t="shared" si="187"/>
        <v xml:space="preserve">,"IsWatermarked":false </v>
      </c>
      <c r="Z534" s="16" t="str">
        <f t="shared" si="188"/>
        <v xml:space="preserve">,"CatalogImageCode":"" </v>
      </c>
      <c r="AA534" s="16" t="str">
        <f t="shared" si="189"/>
        <v xml:space="preserve">,"Color":"" </v>
      </c>
      <c r="AB534" s="16" t="str">
        <f t="shared" si="190"/>
        <v xml:space="preserve">,"Denomination":"22" </v>
      </c>
      <c r="AD534" s="16" t="str">
        <f t="shared" si="191"/>
        <v>,"ItemInstances":[</v>
      </c>
      <c r="AE534" s="16" t="str">
        <f t="shared" si="192"/>
        <v>{"CollectableType":"HomeCollector.Models.StampBase, HomeCollector, Version=1.0.0.0, Culture=neutral, PublicKeyToken=null"</v>
      </c>
      <c r="AF534" s="16" t="str">
        <f t="shared" si="193"/>
        <v xml:space="preserve">,"ItemDetails":"" </v>
      </c>
      <c r="AG534" s="16" t="str">
        <f t="shared" si="194"/>
        <v xml:space="preserve">,"IsFavorite":false </v>
      </c>
      <c r="AH534" s="16" t="str">
        <f t="shared" si="195"/>
        <v xml:space="preserve">,"EstimatedValue":0 </v>
      </c>
      <c r="AI534" s="16" t="str">
        <f t="shared" si="196"/>
        <v xml:space="preserve">,"IsMintCondition":false </v>
      </c>
      <c r="AJ534" s="16" t="str">
        <f t="shared" si="197"/>
        <v xml:space="preserve">,"Condition":"UNDEFINED" </v>
      </c>
      <c r="AK534" s="16" t="str">
        <f xml:space="preserve"> IF($D534+$E534&gt;0,  CONCATENATE($AD534,$AE534,$AF534,$AG534,$AH534,$AI534,$AJ534)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4" s="16" t="str">
        <f t="shared" si="198"/>
        <v>,{"CollectableType":"HomeCollector.Models.StampBase, HomeCollector, Version=1.0.0.0, Culture=neutral, PublicKeyToken=null","DisplayName":"Lacemaking" ,"Description":"" ,"Country":"USA" ,"IsPostageStamp":true ,"ScottNumber":"2351"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5" spans="1:38" x14ac:dyDescent="0.25">
      <c r="A535" s="34" t="s">
        <v>691</v>
      </c>
      <c r="B535" s="29" t="s">
        <v>157</v>
      </c>
      <c r="C535" s="19"/>
      <c r="D535" s="31"/>
      <c r="E535" s="32">
        <v>1</v>
      </c>
      <c r="F535" s="43"/>
      <c r="G535" s="30"/>
      <c r="H535" s="19" t="s">
        <v>1248</v>
      </c>
      <c r="I535" s="29">
        <v>1919</v>
      </c>
      <c r="J535" s="29">
        <v>1987</v>
      </c>
      <c r="K535" s="33"/>
      <c r="L535" s="34">
        <v>0.4</v>
      </c>
      <c r="M535" s="29">
        <v>0.15</v>
      </c>
      <c r="N535" s="28" t="str">
        <f t="shared" si="199"/>
        <v>,{"CollectableType":"HomeCollector.Models.StampBase, HomeCollector, Version=1.0.0.0, Culture=neutral, PublicKeyToken=null"</v>
      </c>
      <c r="O535" s="16" t="str">
        <f t="shared" si="178"/>
        <v xml:space="preserve">,"DisplayName":"Lacemaking" </v>
      </c>
      <c r="P535" s="16" t="str">
        <f t="shared" si="179"/>
        <v xml:space="preserve">,"Description":"" </v>
      </c>
      <c r="Q535" s="16" t="str">
        <f t="shared" si="180"/>
        <v xml:space="preserve">,"Country":"USA" </v>
      </c>
      <c r="R535" s="16" t="str">
        <f t="shared" si="181"/>
        <v xml:space="preserve">,"IsPostageStamp":true </v>
      </c>
      <c r="S535" s="16" t="str">
        <f t="shared" si="182"/>
        <v xml:space="preserve">,"ScottNumber":"2352" </v>
      </c>
      <c r="T535" s="16" t="str">
        <f t="shared" si="183"/>
        <v xml:space="preserve">,"AlternateId":"" </v>
      </c>
      <c r="U535" s="16" t="str">
        <f t="shared" si="184"/>
        <v>,"IssueYearStart":1987</v>
      </c>
      <c r="V535" s="16" t="str">
        <f t="shared" si="185"/>
        <v>,"IssueYearEnd":0</v>
      </c>
      <c r="W535" s="16" t="str">
        <f t="shared" si="186"/>
        <v xml:space="preserve">,"FirstDayOfIssue":" " </v>
      </c>
      <c r="X535" s="16" t="str">
        <f t="shared" si="177"/>
        <v xml:space="preserve">,"Perforation":"" </v>
      </c>
      <c r="Y535" s="16" t="str">
        <f t="shared" si="187"/>
        <v xml:space="preserve">,"IsWatermarked":false </v>
      </c>
      <c r="Z535" s="16" t="str">
        <f t="shared" si="188"/>
        <v xml:space="preserve">,"CatalogImageCode":"" </v>
      </c>
      <c r="AA535" s="16" t="str">
        <f t="shared" si="189"/>
        <v xml:space="preserve">,"Color":"" </v>
      </c>
      <c r="AB535" s="16" t="str">
        <f t="shared" si="190"/>
        <v xml:space="preserve">,"Denomination":"22" </v>
      </c>
      <c r="AD535" s="16" t="str">
        <f t="shared" si="191"/>
        <v>,"ItemInstances":[</v>
      </c>
      <c r="AE535" s="16" t="str">
        <f t="shared" si="192"/>
        <v>{"CollectableType":"HomeCollector.Models.StampBase, HomeCollector, Version=1.0.0.0, Culture=neutral, PublicKeyToken=null"</v>
      </c>
      <c r="AF535" s="16" t="str">
        <f t="shared" si="193"/>
        <v xml:space="preserve">,"ItemDetails":"" </v>
      </c>
      <c r="AG535" s="16" t="str">
        <f t="shared" si="194"/>
        <v xml:space="preserve">,"IsFavorite":false </v>
      </c>
      <c r="AH535" s="16" t="str">
        <f t="shared" si="195"/>
        <v xml:space="preserve">,"EstimatedValue":0 </v>
      </c>
      <c r="AI535" s="16" t="str">
        <f t="shared" si="196"/>
        <v xml:space="preserve">,"IsMintCondition":false </v>
      </c>
      <c r="AJ535" s="16" t="str">
        <f t="shared" si="197"/>
        <v xml:space="preserve">,"Condition":"UNDEFINED" </v>
      </c>
      <c r="AK535" s="16" t="str">
        <f xml:space="preserve"> IF($D535+$E535&gt;0,  CONCATENATE($AD535,$AE535,$AF535,$AG535,$AH535,$AI535,$AJ535)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5" s="16" t="str">
        <f t="shared" si="198"/>
        <v>,{"CollectableType":"HomeCollector.Models.StampBase, HomeCollector, Version=1.0.0.0, Culture=neutral, PublicKeyToken=null","DisplayName":"Lacemaking" ,"Description":"" ,"Country":"USA" ,"IsPostageStamp":true ,"ScottNumber":"2352"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6" spans="1:38" x14ac:dyDescent="0.25">
      <c r="A536" s="34" t="s">
        <v>692</v>
      </c>
      <c r="B536" s="29" t="s">
        <v>157</v>
      </c>
      <c r="C536" s="19"/>
      <c r="D536" s="31"/>
      <c r="E536" s="32">
        <v>1</v>
      </c>
      <c r="F536" s="43"/>
      <c r="G536" s="30"/>
      <c r="H536" s="19" t="s">
        <v>1248</v>
      </c>
      <c r="I536" s="29">
        <v>1917</v>
      </c>
      <c r="J536" s="29">
        <v>1987</v>
      </c>
      <c r="K536" s="33"/>
      <c r="L536" s="34">
        <v>0.4</v>
      </c>
      <c r="M536" s="29">
        <v>0.15</v>
      </c>
      <c r="N536" s="28" t="str">
        <f t="shared" si="199"/>
        <v>,{"CollectableType":"HomeCollector.Models.StampBase, HomeCollector, Version=1.0.0.0, Culture=neutral, PublicKeyToken=null"</v>
      </c>
      <c r="O536" s="16" t="str">
        <f t="shared" si="178"/>
        <v xml:space="preserve">,"DisplayName":"Lacemaking" </v>
      </c>
      <c r="P536" s="16" t="str">
        <f t="shared" si="179"/>
        <v xml:space="preserve">,"Description":"" </v>
      </c>
      <c r="Q536" s="16" t="str">
        <f t="shared" si="180"/>
        <v xml:space="preserve">,"Country":"USA" </v>
      </c>
      <c r="R536" s="16" t="str">
        <f t="shared" si="181"/>
        <v xml:space="preserve">,"IsPostageStamp":true </v>
      </c>
      <c r="S536" s="16" t="str">
        <f t="shared" si="182"/>
        <v xml:space="preserve">,"ScottNumber":"2353" </v>
      </c>
      <c r="T536" s="16" t="str">
        <f t="shared" si="183"/>
        <v xml:space="preserve">,"AlternateId":"" </v>
      </c>
      <c r="U536" s="16" t="str">
        <f t="shared" si="184"/>
        <v>,"IssueYearStart":1987</v>
      </c>
      <c r="V536" s="16" t="str">
        <f t="shared" si="185"/>
        <v>,"IssueYearEnd":0</v>
      </c>
      <c r="W536" s="16" t="str">
        <f t="shared" si="186"/>
        <v xml:space="preserve">,"FirstDayOfIssue":" " </v>
      </c>
      <c r="X536" s="16" t="str">
        <f t="shared" si="177"/>
        <v xml:space="preserve">,"Perforation":"" </v>
      </c>
      <c r="Y536" s="16" t="str">
        <f t="shared" si="187"/>
        <v xml:space="preserve">,"IsWatermarked":false </v>
      </c>
      <c r="Z536" s="16" t="str">
        <f t="shared" si="188"/>
        <v xml:space="preserve">,"CatalogImageCode":"" </v>
      </c>
      <c r="AA536" s="16" t="str">
        <f t="shared" si="189"/>
        <v xml:space="preserve">,"Color":"" </v>
      </c>
      <c r="AB536" s="16" t="str">
        <f t="shared" si="190"/>
        <v xml:space="preserve">,"Denomination":"22" </v>
      </c>
      <c r="AD536" s="16" t="str">
        <f t="shared" si="191"/>
        <v>,"ItemInstances":[</v>
      </c>
      <c r="AE536" s="16" t="str">
        <f t="shared" si="192"/>
        <v>{"CollectableType":"HomeCollector.Models.StampBase, HomeCollector, Version=1.0.0.0, Culture=neutral, PublicKeyToken=null"</v>
      </c>
      <c r="AF536" s="16" t="str">
        <f t="shared" si="193"/>
        <v xml:space="preserve">,"ItemDetails":"" </v>
      </c>
      <c r="AG536" s="16" t="str">
        <f t="shared" si="194"/>
        <v xml:space="preserve">,"IsFavorite":false </v>
      </c>
      <c r="AH536" s="16" t="str">
        <f t="shared" si="195"/>
        <v xml:space="preserve">,"EstimatedValue":0 </v>
      </c>
      <c r="AI536" s="16" t="str">
        <f t="shared" si="196"/>
        <v xml:space="preserve">,"IsMintCondition":false </v>
      </c>
      <c r="AJ536" s="16" t="str">
        <f t="shared" si="197"/>
        <v xml:space="preserve">,"Condition":"UNDEFINED" </v>
      </c>
      <c r="AK536" s="16" t="str">
        <f xml:space="preserve"> IF($D536+$E536&gt;0,  CONCATENATE($AD536,$AE536,$AF536,$AG536,$AH536,$AI536,$AJ536)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6" s="16" t="str">
        <f t="shared" si="198"/>
        <v>,{"CollectableType":"HomeCollector.Models.StampBase, HomeCollector, Version=1.0.0.0, Culture=neutral, PublicKeyToken=null","DisplayName":"Lacemaking" ,"Description":"" ,"Country":"USA" ,"IsPostageStamp":true ,"ScottNumber":"2353"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7" spans="1:38" x14ac:dyDescent="0.25">
      <c r="A537" s="34" t="s">
        <v>693</v>
      </c>
      <c r="B537" s="29" t="s">
        <v>157</v>
      </c>
      <c r="C537" s="19"/>
      <c r="D537" s="31"/>
      <c r="E537" s="32">
        <v>1</v>
      </c>
      <c r="F537" s="43"/>
      <c r="G537" s="30"/>
      <c r="H537" s="19" t="s">
        <v>1248</v>
      </c>
      <c r="I537" s="29">
        <v>1917</v>
      </c>
      <c r="J537" s="29">
        <v>1987</v>
      </c>
      <c r="K537" s="33"/>
      <c r="L537" s="34">
        <v>0.4</v>
      </c>
      <c r="M537" s="29">
        <v>0.15</v>
      </c>
      <c r="N537" s="28" t="str">
        <f t="shared" si="199"/>
        <v>,{"CollectableType":"HomeCollector.Models.StampBase, HomeCollector, Version=1.0.0.0, Culture=neutral, PublicKeyToken=null"</v>
      </c>
      <c r="O537" s="16" t="str">
        <f t="shared" si="178"/>
        <v xml:space="preserve">,"DisplayName":"Lacemaking" </v>
      </c>
      <c r="P537" s="16" t="str">
        <f t="shared" si="179"/>
        <v xml:space="preserve">,"Description":"" </v>
      </c>
      <c r="Q537" s="16" t="str">
        <f t="shared" si="180"/>
        <v xml:space="preserve">,"Country":"USA" </v>
      </c>
      <c r="R537" s="16" t="str">
        <f t="shared" si="181"/>
        <v xml:space="preserve">,"IsPostageStamp":true </v>
      </c>
      <c r="S537" s="16" t="str">
        <f t="shared" si="182"/>
        <v xml:space="preserve">,"ScottNumber":"2354" </v>
      </c>
      <c r="T537" s="16" t="str">
        <f t="shared" si="183"/>
        <v xml:space="preserve">,"AlternateId":"" </v>
      </c>
      <c r="U537" s="16" t="str">
        <f t="shared" si="184"/>
        <v>,"IssueYearStart":1987</v>
      </c>
      <c r="V537" s="16" t="str">
        <f t="shared" si="185"/>
        <v>,"IssueYearEnd":0</v>
      </c>
      <c r="W537" s="16" t="str">
        <f t="shared" si="186"/>
        <v xml:space="preserve">,"FirstDayOfIssue":" " </v>
      </c>
      <c r="X537" s="16" t="str">
        <f t="shared" ref="X537:X600" si="200">",""Perforation"":""" &amp; IF(ISBLANK($F537)=1,"",$F537) &amp; """ "</f>
        <v xml:space="preserve">,"Perforation":"" </v>
      </c>
      <c r="Y537" s="16" t="str">
        <f t="shared" si="187"/>
        <v xml:space="preserve">,"IsWatermarked":false </v>
      </c>
      <c r="Z537" s="16" t="str">
        <f t="shared" si="188"/>
        <v xml:space="preserve">,"CatalogImageCode":"" </v>
      </c>
      <c r="AA537" s="16" t="str">
        <f t="shared" si="189"/>
        <v xml:space="preserve">,"Color":"" </v>
      </c>
      <c r="AB537" s="16" t="str">
        <f t="shared" si="190"/>
        <v xml:space="preserve">,"Denomination":"22" </v>
      </c>
      <c r="AD537" s="16" t="str">
        <f t="shared" si="191"/>
        <v>,"ItemInstances":[</v>
      </c>
      <c r="AE537" s="16" t="str">
        <f t="shared" si="192"/>
        <v>{"CollectableType":"HomeCollector.Models.StampBase, HomeCollector, Version=1.0.0.0, Culture=neutral, PublicKeyToken=null"</v>
      </c>
      <c r="AF537" s="16" t="str">
        <f t="shared" si="193"/>
        <v xml:space="preserve">,"ItemDetails":"" </v>
      </c>
      <c r="AG537" s="16" t="str">
        <f t="shared" si="194"/>
        <v xml:space="preserve">,"IsFavorite":false </v>
      </c>
      <c r="AH537" s="16" t="str">
        <f t="shared" si="195"/>
        <v xml:space="preserve">,"EstimatedValue":0 </v>
      </c>
      <c r="AI537" s="16" t="str">
        <f t="shared" si="196"/>
        <v xml:space="preserve">,"IsMintCondition":false </v>
      </c>
      <c r="AJ537" s="16" t="str">
        <f t="shared" si="197"/>
        <v xml:space="preserve">,"Condition":"UNDEFINED" </v>
      </c>
      <c r="AK537" s="16" t="str">
        <f xml:space="preserve"> IF($D537+$E537&gt;0,  CONCATENATE($AD537,$AE537,$AF537,$AG537,$AH537,$AI537,$AJ537)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7" s="16" t="str">
        <f t="shared" si="198"/>
        <v>,{"CollectableType":"HomeCollector.Models.StampBase, HomeCollector, Version=1.0.0.0, Culture=neutral, PublicKeyToken=null","DisplayName":"Lacemaking" ,"Description":"" ,"Country":"USA" ,"IsPostageStamp":true ,"ScottNumber":"2354"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38" spans="1:38" x14ac:dyDescent="0.25">
      <c r="A538" s="34" t="s">
        <v>694</v>
      </c>
      <c r="B538" s="29" t="s">
        <v>157</v>
      </c>
      <c r="C538" s="19"/>
      <c r="D538" s="31">
        <v>1</v>
      </c>
      <c r="E538" s="32"/>
      <c r="F538" s="43"/>
      <c r="G538" s="30" t="s">
        <v>81</v>
      </c>
      <c r="H538" s="19" t="s">
        <v>1248</v>
      </c>
      <c r="I538" s="29">
        <v>1917</v>
      </c>
      <c r="J538" s="29">
        <v>1987</v>
      </c>
      <c r="K538" s="33"/>
      <c r="L538" s="34">
        <v>1.65</v>
      </c>
      <c r="M538" s="29">
        <v>1</v>
      </c>
      <c r="N538" s="28" t="str">
        <f t="shared" si="199"/>
        <v>,{"CollectableType":"HomeCollector.Models.StampBase, HomeCollector, Version=1.0.0.0, Culture=neutral, PublicKeyToken=null"</v>
      </c>
      <c r="O538" s="16" t="str">
        <f t="shared" si="178"/>
        <v xml:space="preserve">,"DisplayName":"Lacemaking" </v>
      </c>
      <c r="P538" s="16" t="str">
        <f t="shared" si="179"/>
        <v xml:space="preserve">,"Description":"block 4" </v>
      </c>
      <c r="Q538" s="16" t="str">
        <f t="shared" si="180"/>
        <v xml:space="preserve">,"Country":"USA" </v>
      </c>
      <c r="R538" s="16" t="str">
        <f t="shared" si="181"/>
        <v xml:space="preserve">,"IsPostageStamp":true </v>
      </c>
      <c r="S538" s="16" t="str">
        <f t="shared" si="182"/>
        <v xml:space="preserve">,"ScottNumber":"2354a" </v>
      </c>
      <c r="T538" s="16" t="str">
        <f t="shared" si="183"/>
        <v xml:space="preserve">,"AlternateId":"" </v>
      </c>
      <c r="U538" s="16" t="str">
        <f t="shared" si="184"/>
        <v>,"IssueYearStart":1987</v>
      </c>
      <c r="V538" s="16" t="str">
        <f t="shared" si="185"/>
        <v>,"IssueYearEnd":0</v>
      </c>
      <c r="W538" s="16" t="str">
        <f t="shared" si="186"/>
        <v xml:space="preserve">,"FirstDayOfIssue":" " </v>
      </c>
      <c r="X538" s="16" t="str">
        <f t="shared" si="200"/>
        <v xml:space="preserve">,"Perforation":"" </v>
      </c>
      <c r="Y538" s="16" t="str">
        <f t="shared" si="187"/>
        <v xml:space="preserve">,"IsWatermarked":false </v>
      </c>
      <c r="Z538" s="16" t="str">
        <f t="shared" si="188"/>
        <v xml:space="preserve">,"CatalogImageCode":"" </v>
      </c>
      <c r="AA538" s="16" t="str">
        <f t="shared" si="189"/>
        <v xml:space="preserve">,"Color":"" </v>
      </c>
      <c r="AB538" s="16" t="str">
        <f t="shared" si="190"/>
        <v xml:space="preserve">,"Denomination":"22" </v>
      </c>
      <c r="AD538" s="16" t="str">
        <f t="shared" si="191"/>
        <v>,"ItemInstances":[</v>
      </c>
      <c r="AE538" s="16" t="str">
        <f t="shared" si="192"/>
        <v>{"CollectableType":"HomeCollector.Models.StampBase, HomeCollector, Version=1.0.0.0, Culture=neutral, PublicKeyToken=null"</v>
      </c>
      <c r="AF538" s="16" t="str">
        <f t="shared" si="193"/>
        <v xml:space="preserve">,"ItemDetails":"block 4" </v>
      </c>
      <c r="AG538" s="16" t="str">
        <f t="shared" si="194"/>
        <v xml:space="preserve">,"IsFavorite":false </v>
      </c>
      <c r="AH538" s="16" t="str">
        <f t="shared" si="195"/>
        <v xml:space="preserve">,"EstimatedValue":0 </v>
      </c>
      <c r="AI538" s="16" t="str">
        <f t="shared" si="196"/>
        <v xml:space="preserve">,"IsMintCondition":true </v>
      </c>
      <c r="AJ538" s="16" t="str">
        <f t="shared" si="197"/>
        <v xml:space="preserve">,"Condition":"UNDEFINED" </v>
      </c>
      <c r="AK538" s="16" t="str">
        <f xml:space="preserve"> IF($D538+$E538&gt;0,  CONCATENATE($AD538,$AE538,$AF538,$AG538,$AH538,$AI538,$AJ538)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538" s="16" t="str">
        <f t="shared" si="198"/>
        <v>,{"CollectableType":"HomeCollector.Models.StampBase, HomeCollector, Version=1.0.0.0, Culture=neutral, PublicKeyToken=null","DisplayName":"Lacemaking" ,"Description":"block 4" ,"Country":"USA" ,"IsPostageStamp":true ,"ScottNumber":"2354a"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539" spans="1:38" x14ac:dyDescent="0.25">
      <c r="A539" s="34" t="s">
        <v>695</v>
      </c>
      <c r="B539" s="29" t="s">
        <v>157</v>
      </c>
      <c r="C539" s="19"/>
      <c r="D539" s="31"/>
      <c r="E539" s="32">
        <v>1</v>
      </c>
      <c r="F539" s="43" t="s">
        <v>40</v>
      </c>
      <c r="G539" s="30"/>
      <c r="H539" s="19" t="s">
        <v>1249</v>
      </c>
      <c r="I539" s="29">
        <v>1917</v>
      </c>
      <c r="J539" s="29">
        <v>1987</v>
      </c>
      <c r="K539" s="33"/>
      <c r="L539" s="34">
        <v>0.4</v>
      </c>
      <c r="M539" s="29">
        <v>0.15</v>
      </c>
      <c r="N539" s="28" t="str">
        <f t="shared" si="199"/>
        <v>,{"CollectableType":"HomeCollector.Models.StampBase, HomeCollector, Version=1.0.0.0, Culture=neutral, PublicKeyToken=null"</v>
      </c>
      <c r="O539" s="16" t="str">
        <f t="shared" si="178"/>
        <v xml:space="preserve">,"DisplayName":"Bicentennial" </v>
      </c>
      <c r="P539" s="16" t="str">
        <f t="shared" si="179"/>
        <v xml:space="preserve">,"Description":"" </v>
      </c>
      <c r="Q539" s="16" t="str">
        <f t="shared" si="180"/>
        <v xml:space="preserve">,"Country":"USA" </v>
      </c>
      <c r="R539" s="16" t="str">
        <f t="shared" si="181"/>
        <v xml:space="preserve">,"IsPostageStamp":true </v>
      </c>
      <c r="S539" s="16" t="str">
        <f t="shared" si="182"/>
        <v xml:space="preserve">,"ScottNumber":"2355" </v>
      </c>
      <c r="T539" s="16" t="str">
        <f t="shared" si="183"/>
        <v xml:space="preserve">,"AlternateId":"" </v>
      </c>
      <c r="U539" s="16" t="str">
        <f t="shared" si="184"/>
        <v>,"IssueYearStart":1987</v>
      </c>
      <c r="V539" s="16" t="str">
        <f t="shared" si="185"/>
        <v>,"IssueYearEnd":0</v>
      </c>
      <c r="W539" s="16" t="str">
        <f t="shared" si="186"/>
        <v xml:space="preserve">,"FirstDayOfIssue":" " </v>
      </c>
      <c r="X539" s="16" t="str">
        <f t="shared" si="200"/>
        <v xml:space="preserve">,"Perforation":"h10" </v>
      </c>
      <c r="Y539" s="16" t="str">
        <f t="shared" si="187"/>
        <v xml:space="preserve">,"IsWatermarked":false </v>
      </c>
      <c r="Z539" s="16" t="str">
        <f t="shared" si="188"/>
        <v xml:space="preserve">,"CatalogImageCode":"" </v>
      </c>
      <c r="AA539" s="16" t="str">
        <f t="shared" si="189"/>
        <v xml:space="preserve">,"Color":"" </v>
      </c>
      <c r="AB539" s="16" t="str">
        <f t="shared" si="190"/>
        <v xml:space="preserve">,"Denomination":"22" </v>
      </c>
      <c r="AD539" s="16" t="str">
        <f t="shared" si="191"/>
        <v>,"ItemInstances":[</v>
      </c>
      <c r="AE539" s="16" t="str">
        <f t="shared" si="192"/>
        <v>{"CollectableType":"HomeCollector.Models.StampBase, HomeCollector, Version=1.0.0.0, Culture=neutral, PublicKeyToken=null"</v>
      </c>
      <c r="AF539" s="16" t="str">
        <f t="shared" si="193"/>
        <v xml:space="preserve">,"ItemDetails":"" </v>
      </c>
      <c r="AG539" s="16" t="str">
        <f t="shared" si="194"/>
        <v xml:space="preserve">,"IsFavorite":false </v>
      </c>
      <c r="AH539" s="16" t="str">
        <f t="shared" si="195"/>
        <v xml:space="preserve">,"EstimatedValue":0 </v>
      </c>
      <c r="AI539" s="16" t="str">
        <f t="shared" si="196"/>
        <v xml:space="preserve">,"IsMintCondition":false </v>
      </c>
      <c r="AJ539" s="16" t="str">
        <f t="shared" si="197"/>
        <v xml:space="preserve">,"Condition":"UNDEFINED" </v>
      </c>
      <c r="AK539" s="16" t="str">
        <f xml:space="preserve"> IF($D539+$E539&gt;0,  CONCATENATE($AD539,$AE539,$AF539,$AG539,$AH539,$AI539,$AJ539)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39" s="16" t="str">
        <f t="shared" si="198"/>
        <v>,{"CollectableType":"HomeCollector.Models.StampBase, HomeCollector, Version=1.0.0.0, Culture=neutral, PublicKeyToken=null","DisplayName":"Bicentennial" ,"Description":"" ,"Country":"USA" ,"IsPostageStamp":true ,"ScottNumber":"2355"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0" spans="1:38" x14ac:dyDescent="0.25">
      <c r="A540" s="34" t="s">
        <v>696</v>
      </c>
      <c r="B540" s="19" t="s">
        <v>157</v>
      </c>
      <c r="C540" s="19"/>
      <c r="D540" s="31"/>
      <c r="E540" s="32">
        <v>1</v>
      </c>
      <c r="F540" s="43" t="s">
        <v>40</v>
      </c>
      <c r="G540" s="30"/>
      <c r="H540" s="19" t="s">
        <v>1250</v>
      </c>
      <c r="I540" s="29">
        <v>1917</v>
      </c>
      <c r="J540" s="29">
        <v>1987</v>
      </c>
      <c r="K540" s="33"/>
      <c r="L540" s="34">
        <v>0.4</v>
      </c>
      <c r="M540" s="29">
        <v>0.15</v>
      </c>
      <c r="N540" s="28" t="str">
        <f t="shared" si="199"/>
        <v>,{"CollectableType":"HomeCollector.Models.StampBase, HomeCollector, Version=1.0.0.0, Culture=neutral, PublicKeyToken=null"</v>
      </c>
      <c r="O540" s="16" t="str">
        <f t="shared" si="178"/>
        <v xml:space="preserve">,"DisplayName":"We the people.." </v>
      </c>
      <c r="P540" s="16" t="str">
        <f t="shared" si="179"/>
        <v xml:space="preserve">,"Description":"" </v>
      </c>
      <c r="Q540" s="16" t="str">
        <f t="shared" si="180"/>
        <v xml:space="preserve">,"Country":"USA" </v>
      </c>
      <c r="R540" s="16" t="str">
        <f t="shared" si="181"/>
        <v xml:space="preserve">,"IsPostageStamp":true </v>
      </c>
      <c r="S540" s="16" t="str">
        <f t="shared" si="182"/>
        <v xml:space="preserve">,"ScottNumber":"2356" </v>
      </c>
      <c r="T540" s="16" t="str">
        <f t="shared" si="183"/>
        <v xml:space="preserve">,"AlternateId":"" </v>
      </c>
      <c r="U540" s="16" t="str">
        <f t="shared" si="184"/>
        <v>,"IssueYearStart":1987</v>
      </c>
      <c r="V540" s="16" t="str">
        <f t="shared" si="185"/>
        <v>,"IssueYearEnd":0</v>
      </c>
      <c r="W540" s="16" t="str">
        <f t="shared" si="186"/>
        <v xml:space="preserve">,"FirstDayOfIssue":" " </v>
      </c>
      <c r="X540" s="16" t="str">
        <f t="shared" si="200"/>
        <v xml:space="preserve">,"Perforation":"h10" </v>
      </c>
      <c r="Y540" s="16" t="str">
        <f t="shared" si="187"/>
        <v xml:space="preserve">,"IsWatermarked":false </v>
      </c>
      <c r="Z540" s="16" t="str">
        <f t="shared" si="188"/>
        <v xml:space="preserve">,"CatalogImageCode":"" </v>
      </c>
      <c r="AA540" s="16" t="str">
        <f t="shared" si="189"/>
        <v xml:space="preserve">,"Color":"" </v>
      </c>
      <c r="AB540" s="16" t="str">
        <f t="shared" si="190"/>
        <v xml:space="preserve">,"Denomination":"22" </v>
      </c>
      <c r="AD540" s="16" t="str">
        <f t="shared" si="191"/>
        <v>,"ItemInstances":[</v>
      </c>
      <c r="AE540" s="16" t="str">
        <f t="shared" si="192"/>
        <v>{"CollectableType":"HomeCollector.Models.StampBase, HomeCollector, Version=1.0.0.0, Culture=neutral, PublicKeyToken=null"</v>
      </c>
      <c r="AF540" s="16" t="str">
        <f t="shared" si="193"/>
        <v xml:space="preserve">,"ItemDetails":"" </v>
      </c>
      <c r="AG540" s="16" t="str">
        <f t="shared" si="194"/>
        <v xml:space="preserve">,"IsFavorite":false </v>
      </c>
      <c r="AH540" s="16" t="str">
        <f t="shared" si="195"/>
        <v xml:space="preserve">,"EstimatedValue":0 </v>
      </c>
      <c r="AI540" s="16" t="str">
        <f t="shared" si="196"/>
        <v xml:space="preserve">,"IsMintCondition":false </v>
      </c>
      <c r="AJ540" s="16" t="str">
        <f t="shared" si="197"/>
        <v xml:space="preserve">,"Condition":"UNDEFINED" </v>
      </c>
      <c r="AK540" s="16" t="str">
        <f xml:space="preserve"> IF($D540+$E540&gt;0,  CONCATENATE($AD540,$AE540,$AF540,$AG540,$AH540,$AI540,$AJ540)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0" s="16" t="str">
        <f t="shared" si="198"/>
        <v>,{"CollectableType":"HomeCollector.Models.StampBase, HomeCollector, Version=1.0.0.0, Culture=neutral, PublicKeyToken=null","DisplayName":"We the people.." ,"Description":"" ,"Country":"USA" ,"IsPostageStamp":true ,"ScottNumber":"2356"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1" spans="1:38" x14ac:dyDescent="0.25">
      <c r="A541" s="34" t="s">
        <v>697</v>
      </c>
      <c r="B541" s="29" t="s">
        <v>157</v>
      </c>
      <c r="C541" s="19"/>
      <c r="D541" s="31"/>
      <c r="E541" s="32">
        <v>2</v>
      </c>
      <c r="F541" s="43" t="s">
        <v>40</v>
      </c>
      <c r="G541" s="38"/>
      <c r="H541" s="19" t="s">
        <v>1251</v>
      </c>
      <c r="I541" s="29">
        <v>1917</v>
      </c>
      <c r="J541" s="29">
        <v>1987</v>
      </c>
      <c r="K541" s="33"/>
      <c r="L541" s="34">
        <v>0.4</v>
      </c>
      <c r="M541" s="29">
        <v>0.15</v>
      </c>
      <c r="N541" s="28" t="str">
        <f t="shared" si="199"/>
        <v>,{"CollectableType":"HomeCollector.Models.StampBase, HomeCollector, Version=1.0.0.0, Culture=neutral, PublicKeyToken=null"</v>
      </c>
      <c r="O541" s="16" t="str">
        <f t="shared" si="178"/>
        <v xml:space="preserve">,"DisplayName":"Establish justice.." </v>
      </c>
      <c r="P541" s="16" t="str">
        <f t="shared" si="179"/>
        <v xml:space="preserve">,"Description":"" </v>
      </c>
      <c r="Q541" s="16" t="str">
        <f t="shared" si="180"/>
        <v xml:space="preserve">,"Country":"USA" </v>
      </c>
      <c r="R541" s="16" t="str">
        <f t="shared" si="181"/>
        <v xml:space="preserve">,"IsPostageStamp":true </v>
      </c>
      <c r="S541" s="16" t="str">
        <f t="shared" si="182"/>
        <v xml:space="preserve">,"ScottNumber":"2357" </v>
      </c>
      <c r="T541" s="16" t="str">
        <f t="shared" si="183"/>
        <v xml:space="preserve">,"AlternateId":"" </v>
      </c>
      <c r="U541" s="16" t="str">
        <f t="shared" si="184"/>
        <v>,"IssueYearStart":1987</v>
      </c>
      <c r="V541" s="16" t="str">
        <f t="shared" si="185"/>
        <v>,"IssueYearEnd":0</v>
      </c>
      <c r="W541" s="16" t="str">
        <f t="shared" si="186"/>
        <v xml:space="preserve">,"FirstDayOfIssue":" " </v>
      </c>
      <c r="X541" s="16" t="str">
        <f t="shared" si="200"/>
        <v xml:space="preserve">,"Perforation":"h10" </v>
      </c>
      <c r="Y541" s="16" t="str">
        <f t="shared" si="187"/>
        <v xml:space="preserve">,"IsWatermarked":false </v>
      </c>
      <c r="Z541" s="16" t="str">
        <f t="shared" si="188"/>
        <v xml:space="preserve">,"CatalogImageCode":"" </v>
      </c>
      <c r="AA541" s="16" t="str">
        <f t="shared" si="189"/>
        <v xml:space="preserve">,"Color":"" </v>
      </c>
      <c r="AB541" s="16" t="str">
        <f t="shared" si="190"/>
        <v xml:space="preserve">,"Denomination":"22" </v>
      </c>
      <c r="AD541" s="16" t="str">
        <f t="shared" si="191"/>
        <v>,"ItemInstances":[</v>
      </c>
      <c r="AE541" s="16" t="str">
        <f t="shared" si="192"/>
        <v>{"CollectableType":"HomeCollector.Models.StampBase, HomeCollector, Version=1.0.0.0, Culture=neutral, PublicKeyToken=null"</v>
      </c>
      <c r="AF541" s="16" t="str">
        <f t="shared" si="193"/>
        <v xml:space="preserve">,"ItemDetails":"" </v>
      </c>
      <c r="AG541" s="16" t="str">
        <f t="shared" si="194"/>
        <v xml:space="preserve">,"IsFavorite":false </v>
      </c>
      <c r="AH541" s="16" t="str">
        <f t="shared" si="195"/>
        <v xml:space="preserve">,"EstimatedValue":0 </v>
      </c>
      <c r="AI541" s="16" t="str">
        <f t="shared" si="196"/>
        <v xml:space="preserve">,"IsMintCondition":false </v>
      </c>
      <c r="AJ541" s="16" t="str">
        <f t="shared" si="197"/>
        <v xml:space="preserve">,"Condition":"UNDEFINED" </v>
      </c>
      <c r="AK541" s="16" t="str">
        <f xml:space="preserve"> IF($D541+$E541&gt;0,  CONCATENATE($AD541,$AE541,$AF541,$AG541,$AH541,$AI541,$AJ541)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1" s="16" t="str">
        <f t="shared" si="198"/>
        <v>,{"CollectableType":"HomeCollector.Models.StampBase, HomeCollector, Version=1.0.0.0, Culture=neutral, PublicKeyToken=null","DisplayName":"Establish justice.." ,"Description":"" ,"Country":"USA" ,"IsPostageStamp":true ,"ScottNumber":"2357"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2" spans="1:38" x14ac:dyDescent="0.25">
      <c r="A542" s="34" t="s">
        <v>698</v>
      </c>
      <c r="B542" s="19" t="s">
        <v>157</v>
      </c>
      <c r="C542" s="19"/>
      <c r="D542" s="31"/>
      <c r="E542" s="32">
        <v>2</v>
      </c>
      <c r="F542" s="43" t="s">
        <v>40</v>
      </c>
      <c r="G542" s="30"/>
      <c r="H542" s="19" t="s">
        <v>1252</v>
      </c>
      <c r="I542" s="29">
        <v>1918</v>
      </c>
      <c r="J542" s="29">
        <v>1987</v>
      </c>
      <c r="K542" s="33"/>
      <c r="L542" s="34">
        <v>0.4</v>
      </c>
      <c r="M542" s="29">
        <v>0.15</v>
      </c>
      <c r="N542" s="28" t="str">
        <f t="shared" si="199"/>
        <v>,{"CollectableType":"HomeCollector.Models.StampBase, HomeCollector, Version=1.0.0.0, Culture=neutral, PublicKeyToken=null"</v>
      </c>
      <c r="O542" s="16" t="str">
        <f t="shared" si="178"/>
        <v xml:space="preserve">,"DisplayName":"And Secure.." </v>
      </c>
      <c r="P542" s="16" t="str">
        <f t="shared" si="179"/>
        <v xml:space="preserve">,"Description":"" </v>
      </c>
      <c r="Q542" s="16" t="str">
        <f t="shared" si="180"/>
        <v xml:space="preserve">,"Country":"USA" </v>
      </c>
      <c r="R542" s="16" t="str">
        <f t="shared" si="181"/>
        <v xml:space="preserve">,"IsPostageStamp":true </v>
      </c>
      <c r="S542" s="16" t="str">
        <f t="shared" si="182"/>
        <v xml:space="preserve">,"ScottNumber":"2358" </v>
      </c>
      <c r="T542" s="16" t="str">
        <f t="shared" si="183"/>
        <v xml:space="preserve">,"AlternateId":"" </v>
      </c>
      <c r="U542" s="16" t="str">
        <f t="shared" si="184"/>
        <v>,"IssueYearStart":1987</v>
      </c>
      <c r="V542" s="16" t="str">
        <f t="shared" si="185"/>
        <v>,"IssueYearEnd":0</v>
      </c>
      <c r="W542" s="16" t="str">
        <f t="shared" si="186"/>
        <v xml:space="preserve">,"FirstDayOfIssue":" " </v>
      </c>
      <c r="X542" s="16" t="str">
        <f t="shared" si="200"/>
        <v xml:space="preserve">,"Perforation":"h10" </v>
      </c>
      <c r="Y542" s="16" t="str">
        <f t="shared" si="187"/>
        <v xml:space="preserve">,"IsWatermarked":false </v>
      </c>
      <c r="Z542" s="16" t="str">
        <f t="shared" si="188"/>
        <v xml:space="preserve">,"CatalogImageCode":"" </v>
      </c>
      <c r="AA542" s="16" t="str">
        <f t="shared" si="189"/>
        <v xml:space="preserve">,"Color":"" </v>
      </c>
      <c r="AB542" s="16" t="str">
        <f t="shared" si="190"/>
        <v xml:space="preserve">,"Denomination":"22" </v>
      </c>
      <c r="AD542" s="16" t="str">
        <f t="shared" si="191"/>
        <v>,"ItemInstances":[</v>
      </c>
      <c r="AE542" s="16" t="str">
        <f t="shared" si="192"/>
        <v>{"CollectableType":"HomeCollector.Models.StampBase, HomeCollector, Version=1.0.0.0, Culture=neutral, PublicKeyToken=null"</v>
      </c>
      <c r="AF542" s="16" t="str">
        <f t="shared" si="193"/>
        <v xml:space="preserve">,"ItemDetails":"" </v>
      </c>
      <c r="AG542" s="16" t="str">
        <f t="shared" si="194"/>
        <v xml:space="preserve">,"IsFavorite":false </v>
      </c>
      <c r="AH542" s="16" t="str">
        <f t="shared" si="195"/>
        <v xml:space="preserve">,"EstimatedValue":0 </v>
      </c>
      <c r="AI542" s="16" t="str">
        <f t="shared" si="196"/>
        <v xml:space="preserve">,"IsMintCondition":false </v>
      </c>
      <c r="AJ542" s="16" t="str">
        <f t="shared" si="197"/>
        <v xml:space="preserve">,"Condition":"UNDEFINED" </v>
      </c>
      <c r="AK542" s="16" t="str">
        <f xml:space="preserve"> IF($D542+$E542&gt;0,  CONCATENATE($AD542,$AE542,$AF542,$AG542,$AH542,$AI542,$AJ542)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2" s="16" t="str">
        <f t="shared" si="198"/>
        <v>,{"CollectableType":"HomeCollector.Models.StampBase, HomeCollector, Version=1.0.0.0, Culture=neutral, PublicKeyToken=null","DisplayName":"And Secure.." ,"Description":"" ,"Country":"USA" ,"IsPostageStamp":true ,"ScottNumber":"2358"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3" spans="1:38" x14ac:dyDescent="0.25">
      <c r="A543" s="34" t="s">
        <v>699</v>
      </c>
      <c r="B543" s="19" t="s">
        <v>157</v>
      </c>
      <c r="C543" s="19"/>
      <c r="D543" s="31"/>
      <c r="E543" s="32">
        <v>1</v>
      </c>
      <c r="F543" s="43" t="s">
        <v>40</v>
      </c>
      <c r="G543" s="30"/>
      <c r="H543" s="19" t="s">
        <v>1253</v>
      </c>
      <c r="I543" s="29">
        <v>1918</v>
      </c>
      <c r="J543" s="29">
        <v>1987</v>
      </c>
      <c r="K543" s="33"/>
      <c r="L543" s="34">
        <v>0.4</v>
      </c>
      <c r="M543" s="29">
        <v>0.15</v>
      </c>
      <c r="N543" s="28" t="str">
        <f t="shared" si="199"/>
        <v>,{"CollectableType":"HomeCollector.Models.StampBase, HomeCollector, Version=1.0.0.0, Culture=neutral, PublicKeyToken=null"</v>
      </c>
      <c r="O543" s="16" t="str">
        <f t="shared" si="178"/>
        <v xml:space="preserve">,"DisplayName":"Do ordain.." </v>
      </c>
      <c r="P543" s="16" t="str">
        <f t="shared" si="179"/>
        <v xml:space="preserve">,"Description":"" </v>
      </c>
      <c r="Q543" s="16" t="str">
        <f t="shared" si="180"/>
        <v xml:space="preserve">,"Country":"USA" </v>
      </c>
      <c r="R543" s="16" t="str">
        <f t="shared" si="181"/>
        <v xml:space="preserve">,"IsPostageStamp":true </v>
      </c>
      <c r="S543" s="16" t="str">
        <f t="shared" si="182"/>
        <v xml:space="preserve">,"ScottNumber":"2359" </v>
      </c>
      <c r="T543" s="16" t="str">
        <f t="shared" si="183"/>
        <v xml:space="preserve">,"AlternateId":"" </v>
      </c>
      <c r="U543" s="16" t="str">
        <f t="shared" si="184"/>
        <v>,"IssueYearStart":1987</v>
      </c>
      <c r="V543" s="16" t="str">
        <f t="shared" si="185"/>
        <v>,"IssueYearEnd":0</v>
      </c>
      <c r="W543" s="16" t="str">
        <f t="shared" si="186"/>
        <v xml:space="preserve">,"FirstDayOfIssue":" " </v>
      </c>
      <c r="X543" s="16" t="str">
        <f t="shared" si="200"/>
        <v xml:space="preserve">,"Perforation":"h10" </v>
      </c>
      <c r="Y543" s="16" t="str">
        <f t="shared" si="187"/>
        <v xml:space="preserve">,"IsWatermarked":false </v>
      </c>
      <c r="Z543" s="16" t="str">
        <f t="shared" si="188"/>
        <v xml:space="preserve">,"CatalogImageCode":"" </v>
      </c>
      <c r="AA543" s="16" t="str">
        <f t="shared" si="189"/>
        <v xml:space="preserve">,"Color":"" </v>
      </c>
      <c r="AB543" s="16" t="str">
        <f t="shared" si="190"/>
        <v xml:space="preserve">,"Denomination":"22" </v>
      </c>
      <c r="AD543" s="16" t="str">
        <f t="shared" si="191"/>
        <v>,"ItemInstances":[</v>
      </c>
      <c r="AE543" s="16" t="str">
        <f t="shared" si="192"/>
        <v>{"CollectableType":"HomeCollector.Models.StampBase, HomeCollector, Version=1.0.0.0, Culture=neutral, PublicKeyToken=null"</v>
      </c>
      <c r="AF543" s="16" t="str">
        <f t="shared" si="193"/>
        <v xml:space="preserve">,"ItemDetails":"" </v>
      </c>
      <c r="AG543" s="16" t="str">
        <f t="shared" si="194"/>
        <v xml:space="preserve">,"IsFavorite":false </v>
      </c>
      <c r="AH543" s="16" t="str">
        <f t="shared" si="195"/>
        <v xml:space="preserve">,"EstimatedValue":0 </v>
      </c>
      <c r="AI543" s="16" t="str">
        <f t="shared" si="196"/>
        <v xml:space="preserve">,"IsMintCondition":false </v>
      </c>
      <c r="AJ543" s="16" t="str">
        <f t="shared" si="197"/>
        <v xml:space="preserve">,"Condition":"UNDEFINED" </v>
      </c>
      <c r="AK543" s="16" t="str">
        <f xml:space="preserve"> IF($D543+$E543&gt;0,  CONCATENATE($AD543,$AE543,$AF543,$AG543,$AH543,$AI543,$AJ543)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3" s="16" t="str">
        <f t="shared" si="198"/>
        <v>,{"CollectableType":"HomeCollector.Models.StampBase, HomeCollector, Version=1.0.0.0, Culture=neutral, PublicKeyToken=null","DisplayName":"Do ordain.." ,"Description":"" ,"Country":"USA" ,"IsPostageStamp":true ,"ScottNumber":"2359"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4" spans="1:38" x14ac:dyDescent="0.25">
      <c r="A544" s="34" t="s">
        <v>700</v>
      </c>
      <c r="B544" s="29" t="s">
        <v>157</v>
      </c>
      <c r="C544" s="19"/>
      <c r="D544" s="31"/>
      <c r="E544" s="32"/>
      <c r="F544" s="43" t="s">
        <v>40</v>
      </c>
      <c r="G544" s="30" t="s">
        <v>1142</v>
      </c>
      <c r="H544" s="19" t="s">
        <v>55</v>
      </c>
      <c r="I544" s="29">
        <v>1918</v>
      </c>
      <c r="J544" s="29">
        <v>1987</v>
      </c>
      <c r="K544" s="33"/>
      <c r="L544" s="34">
        <v>2.1</v>
      </c>
      <c r="M544" s="29"/>
      <c r="N544" s="28" t="str">
        <f t="shared" si="199"/>
        <v>,{"CollectableType":"HomeCollector.Models.StampBase, HomeCollector, Version=1.0.0.0, Culture=neutral, PublicKeyToken=null"</v>
      </c>
      <c r="O544" s="16" t="str">
        <f t="shared" si="178"/>
        <v xml:space="preserve">,"DisplayName":"Constitution" </v>
      </c>
      <c r="P544" s="16" t="str">
        <f t="shared" si="179"/>
        <v xml:space="preserve">,"Description":"pane 5" </v>
      </c>
      <c r="Q544" s="16" t="str">
        <f t="shared" si="180"/>
        <v xml:space="preserve">,"Country":"USA" </v>
      </c>
      <c r="R544" s="16" t="str">
        <f t="shared" si="181"/>
        <v xml:space="preserve">,"IsPostageStamp":true </v>
      </c>
      <c r="S544" s="16" t="str">
        <f t="shared" si="182"/>
        <v xml:space="preserve">,"ScottNumber":"2359a" </v>
      </c>
      <c r="T544" s="16" t="str">
        <f t="shared" si="183"/>
        <v xml:space="preserve">,"AlternateId":"" </v>
      </c>
      <c r="U544" s="16" t="str">
        <f t="shared" si="184"/>
        <v>,"IssueYearStart":1987</v>
      </c>
      <c r="V544" s="16" t="str">
        <f t="shared" si="185"/>
        <v>,"IssueYearEnd":0</v>
      </c>
      <c r="W544" s="16" t="str">
        <f t="shared" si="186"/>
        <v xml:space="preserve">,"FirstDayOfIssue":" " </v>
      </c>
      <c r="X544" s="16" t="str">
        <f t="shared" si="200"/>
        <v xml:space="preserve">,"Perforation":"h10" </v>
      </c>
      <c r="Y544" s="16" t="str">
        <f t="shared" si="187"/>
        <v xml:space="preserve">,"IsWatermarked":false </v>
      </c>
      <c r="Z544" s="16" t="str">
        <f t="shared" si="188"/>
        <v xml:space="preserve">,"CatalogImageCode":"" </v>
      </c>
      <c r="AA544" s="16" t="str">
        <f t="shared" si="189"/>
        <v xml:space="preserve">,"Color":"" </v>
      </c>
      <c r="AB544" s="16" t="str">
        <f t="shared" si="190"/>
        <v xml:space="preserve">,"Denomination":"22" </v>
      </c>
      <c r="AD544" s="16" t="str">
        <f t="shared" si="191"/>
        <v/>
      </c>
      <c r="AE544" s="16" t="str">
        <f t="shared" si="192"/>
        <v>{"CollectableType":"HomeCollector.Models.StampBase, HomeCollector, Version=1.0.0.0, Culture=neutral, PublicKeyToken=null"</v>
      </c>
      <c r="AF544" s="16" t="str">
        <f t="shared" si="193"/>
        <v xml:space="preserve">,"ItemDetails":"pane 5" </v>
      </c>
      <c r="AG544" s="16" t="str">
        <f t="shared" si="194"/>
        <v xml:space="preserve">,"IsFavorite":false </v>
      </c>
      <c r="AH544" s="16" t="str">
        <f t="shared" si="195"/>
        <v xml:space="preserve">,"EstimatedValue":0 </v>
      </c>
      <c r="AI544" s="16" t="str">
        <f t="shared" si="196"/>
        <v xml:space="preserve">,"IsMintCondition":false </v>
      </c>
      <c r="AJ544" s="16" t="str">
        <f t="shared" si="197"/>
        <v xml:space="preserve">,"Condition":"UNDEFINED" </v>
      </c>
      <c r="AK544" s="16" t="str">
        <f xml:space="preserve"> IF($D544+$E544&gt;0,  CONCATENATE($AD544,$AE544,$AF544,$AG544,$AH544,$AI544,$AJ544) &amp; "} ]}","}")</f>
        <v>}</v>
      </c>
      <c r="AL544" s="16" t="str">
        <f t="shared" si="198"/>
        <v>,{"CollectableType":"HomeCollector.Models.StampBase, HomeCollector, Version=1.0.0.0, Culture=neutral, PublicKeyToken=null","DisplayName":"Constitution" ,"Description":"pane 5" ,"Country":"USA" ,"IsPostageStamp":true ,"ScottNumber":"2359a" ,"AlternateId":"" ,"IssueYearStart":1987,"IssueYearEnd":0,"FirstDayOfIssue":" " ,"Perforation":"h10" ,"IsWatermarked":false ,"CatalogImageCode":"" ,"Color":"" ,"Denomination":"22" }</v>
      </c>
    </row>
    <row r="545" spans="1:38" x14ac:dyDescent="0.25">
      <c r="A545" s="34" t="s">
        <v>701</v>
      </c>
      <c r="B545" s="29" t="s">
        <v>157</v>
      </c>
      <c r="C545" s="19"/>
      <c r="D545" s="31"/>
      <c r="E545" s="32">
        <v>2</v>
      </c>
      <c r="F545" s="43"/>
      <c r="G545" s="38"/>
      <c r="H545" s="19" t="s">
        <v>1254</v>
      </c>
      <c r="I545" s="29">
        <v>1920</v>
      </c>
      <c r="J545" s="29">
        <v>1987</v>
      </c>
      <c r="K545" s="33"/>
      <c r="L545" s="34">
        <v>0.4</v>
      </c>
      <c r="M545" s="29">
        <v>0.15</v>
      </c>
      <c r="N545" s="28" t="str">
        <f t="shared" si="199"/>
        <v>,{"CollectableType":"HomeCollector.Models.StampBase, HomeCollector, Version=1.0.0.0, Culture=neutral, PublicKeyToken=null"</v>
      </c>
      <c r="O545" s="16" t="str">
        <f t="shared" si="178"/>
        <v xml:space="preserve">,"DisplayName":"Signing Constit" </v>
      </c>
      <c r="P545" s="16" t="str">
        <f t="shared" si="179"/>
        <v xml:space="preserve">,"Description":"" </v>
      </c>
      <c r="Q545" s="16" t="str">
        <f t="shared" si="180"/>
        <v xml:space="preserve">,"Country":"USA" </v>
      </c>
      <c r="R545" s="16" t="str">
        <f t="shared" si="181"/>
        <v xml:space="preserve">,"IsPostageStamp":true </v>
      </c>
      <c r="S545" s="16" t="str">
        <f t="shared" si="182"/>
        <v xml:space="preserve">,"ScottNumber":"2360" </v>
      </c>
      <c r="T545" s="16" t="str">
        <f t="shared" si="183"/>
        <v xml:space="preserve">,"AlternateId":"" </v>
      </c>
      <c r="U545" s="16" t="str">
        <f t="shared" si="184"/>
        <v>,"IssueYearStart":1987</v>
      </c>
      <c r="V545" s="16" t="str">
        <f t="shared" si="185"/>
        <v>,"IssueYearEnd":0</v>
      </c>
      <c r="W545" s="16" t="str">
        <f t="shared" si="186"/>
        <v xml:space="preserve">,"FirstDayOfIssue":" " </v>
      </c>
      <c r="X545" s="16" t="str">
        <f t="shared" si="200"/>
        <v xml:space="preserve">,"Perforation":"" </v>
      </c>
      <c r="Y545" s="16" t="str">
        <f t="shared" si="187"/>
        <v xml:space="preserve">,"IsWatermarked":false </v>
      </c>
      <c r="Z545" s="16" t="str">
        <f t="shared" si="188"/>
        <v xml:space="preserve">,"CatalogImageCode":"" </v>
      </c>
      <c r="AA545" s="16" t="str">
        <f t="shared" si="189"/>
        <v xml:space="preserve">,"Color":"" </v>
      </c>
      <c r="AB545" s="16" t="str">
        <f t="shared" si="190"/>
        <v xml:space="preserve">,"Denomination":"22" </v>
      </c>
      <c r="AD545" s="16" t="str">
        <f t="shared" si="191"/>
        <v>,"ItemInstances":[</v>
      </c>
      <c r="AE545" s="16" t="str">
        <f t="shared" si="192"/>
        <v>{"CollectableType":"HomeCollector.Models.StampBase, HomeCollector, Version=1.0.0.0, Culture=neutral, PublicKeyToken=null"</v>
      </c>
      <c r="AF545" s="16" t="str">
        <f t="shared" si="193"/>
        <v xml:space="preserve">,"ItemDetails":"" </v>
      </c>
      <c r="AG545" s="16" t="str">
        <f t="shared" si="194"/>
        <v xml:space="preserve">,"IsFavorite":false </v>
      </c>
      <c r="AH545" s="16" t="str">
        <f t="shared" si="195"/>
        <v xml:space="preserve">,"EstimatedValue":0 </v>
      </c>
      <c r="AI545" s="16" t="str">
        <f t="shared" si="196"/>
        <v xml:space="preserve">,"IsMintCondition":false </v>
      </c>
      <c r="AJ545" s="16" t="str">
        <f t="shared" si="197"/>
        <v xml:space="preserve">,"Condition":"UNDEFINED" </v>
      </c>
      <c r="AK545" s="16" t="str">
        <f xml:space="preserve"> IF($D545+$E545&gt;0,  CONCATENATE($AD545,$AE545,$AF545,$AG545,$AH545,$AI545,$AJ545)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5" s="16" t="str">
        <f t="shared" si="198"/>
        <v>,{"CollectableType":"HomeCollector.Models.StampBase, HomeCollector, Version=1.0.0.0, Culture=neutral, PublicKeyToken=null","DisplayName":"Signing Constit" ,"Description":"" ,"Country":"USA" ,"IsPostageStamp":true ,"ScottNumber":"2360"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6" spans="1:38" x14ac:dyDescent="0.25">
      <c r="A546" s="34" t="s">
        <v>702</v>
      </c>
      <c r="B546" s="29" t="s">
        <v>157</v>
      </c>
      <c r="C546" s="19"/>
      <c r="D546" s="31"/>
      <c r="E546" s="32">
        <v>2</v>
      </c>
      <c r="F546" s="43"/>
      <c r="G546" s="38"/>
      <c r="H546" s="19" t="s">
        <v>1255</v>
      </c>
      <c r="I546" s="29">
        <v>1920</v>
      </c>
      <c r="J546" s="29">
        <v>1987</v>
      </c>
      <c r="K546" s="33"/>
      <c r="L546" s="34">
        <v>0.4</v>
      </c>
      <c r="M546" s="29">
        <v>0.15</v>
      </c>
      <c r="N546" s="28" t="str">
        <f t="shared" si="199"/>
        <v>,{"CollectableType":"HomeCollector.Models.StampBase, HomeCollector, Version=1.0.0.0, Culture=neutral, PublicKeyToken=null"</v>
      </c>
      <c r="O546" s="16" t="str">
        <f t="shared" si="178"/>
        <v xml:space="preserve">,"DisplayName":"CPA" </v>
      </c>
      <c r="P546" s="16" t="str">
        <f t="shared" si="179"/>
        <v xml:space="preserve">,"Description":"" </v>
      </c>
      <c r="Q546" s="16" t="str">
        <f t="shared" si="180"/>
        <v xml:space="preserve">,"Country":"USA" </v>
      </c>
      <c r="R546" s="16" t="str">
        <f t="shared" si="181"/>
        <v xml:space="preserve">,"IsPostageStamp":true </v>
      </c>
      <c r="S546" s="16" t="str">
        <f t="shared" si="182"/>
        <v xml:space="preserve">,"ScottNumber":"2361" </v>
      </c>
      <c r="T546" s="16" t="str">
        <f t="shared" si="183"/>
        <v xml:space="preserve">,"AlternateId":"" </v>
      </c>
      <c r="U546" s="16" t="str">
        <f t="shared" si="184"/>
        <v>,"IssueYearStart":1987</v>
      </c>
      <c r="V546" s="16" t="str">
        <f t="shared" si="185"/>
        <v>,"IssueYearEnd":0</v>
      </c>
      <c r="W546" s="16" t="str">
        <f t="shared" si="186"/>
        <v xml:space="preserve">,"FirstDayOfIssue":" " </v>
      </c>
      <c r="X546" s="16" t="str">
        <f t="shared" si="200"/>
        <v xml:space="preserve">,"Perforation":"" </v>
      </c>
      <c r="Y546" s="16" t="str">
        <f t="shared" si="187"/>
        <v xml:space="preserve">,"IsWatermarked":false </v>
      </c>
      <c r="Z546" s="16" t="str">
        <f t="shared" si="188"/>
        <v xml:space="preserve">,"CatalogImageCode":"" </v>
      </c>
      <c r="AA546" s="16" t="str">
        <f t="shared" si="189"/>
        <v xml:space="preserve">,"Color":"" </v>
      </c>
      <c r="AB546" s="16" t="str">
        <f t="shared" si="190"/>
        <v xml:space="preserve">,"Denomination":"22" </v>
      </c>
      <c r="AD546" s="16" t="str">
        <f t="shared" si="191"/>
        <v>,"ItemInstances":[</v>
      </c>
      <c r="AE546" s="16" t="str">
        <f t="shared" si="192"/>
        <v>{"CollectableType":"HomeCollector.Models.StampBase, HomeCollector, Version=1.0.0.0, Culture=neutral, PublicKeyToken=null"</v>
      </c>
      <c r="AF546" s="16" t="str">
        <f t="shared" si="193"/>
        <v xml:space="preserve">,"ItemDetails":"" </v>
      </c>
      <c r="AG546" s="16" t="str">
        <f t="shared" si="194"/>
        <v xml:space="preserve">,"IsFavorite":false </v>
      </c>
      <c r="AH546" s="16" t="str">
        <f t="shared" si="195"/>
        <v xml:space="preserve">,"EstimatedValue":0 </v>
      </c>
      <c r="AI546" s="16" t="str">
        <f t="shared" si="196"/>
        <v xml:space="preserve">,"IsMintCondition":false </v>
      </c>
      <c r="AJ546" s="16" t="str">
        <f t="shared" si="197"/>
        <v xml:space="preserve">,"Condition":"UNDEFINED" </v>
      </c>
      <c r="AK546" s="16" t="str">
        <f xml:space="preserve"> IF($D546+$E546&gt;0,  CONCATENATE($AD546,$AE546,$AF546,$AG546,$AH546,$AI546,$AJ546)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6" s="16" t="str">
        <f t="shared" si="198"/>
        <v>,{"CollectableType":"HomeCollector.Models.StampBase, HomeCollector, Version=1.0.0.0, Culture=neutral, PublicKeyToken=null","DisplayName":"CPA" ,"Description":"" ,"Country":"USA" ,"IsPostageStamp":true ,"ScottNumber":"2361"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7" spans="1:38" x14ac:dyDescent="0.25">
      <c r="A547" s="34" t="s">
        <v>703</v>
      </c>
      <c r="B547" s="29" t="s">
        <v>157</v>
      </c>
      <c r="C547" s="19"/>
      <c r="D547" s="31"/>
      <c r="E547" s="32">
        <v>1</v>
      </c>
      <c r="F547" s="43" t="s">
        <v>40</v>
      </c>
      <c r="G547" s="38"/>
      <c r="H547" s="19" t="s">
        <v>1256</v>
      </c>
      <c r="I547" s="29">
        <v>1920</v>
      </c>
      <c r="J547" s="29">
        <v>1987</v>
      </c>
      <c r="K547" s="33"/>
      <c r="L547" s="34">
        <v>0.4</v>
      </c>
      <c r="M547" s="29">
        <v>0.15</v>
      </c>
      <c r="N547" s="28" t="str">
        <f t="shared" si="199"/>
        <v>,{"CollectableType":"HomeCollector.Models.StampBase, HomeCollector, Version=1.0.0.0, Culture=neutral, PublicKeyToken=null"</v>
      </c>
      <c r="O547" s="16" t="str">
        <f t="shared" si="178"/>
        <v xml:space="preserve">,"DisplayName":"Locomotives" </v>
      </c>
      <c r="P547" s="16" t="str">
        <f t="shared" si="179"/>
        <v xml:space="preserve">,"Description":"" </v>
      </c>
      <c r="Q547" s="16" t="str">
        <f t="shared" si="180"/>
        <v xml:space="preserve">,"Country":"USA" </v>
      </c>
      <c r="R547" s="16" t="str">
        <f t="shared" si="181"/>
        <v xml:space="preserve">,"IsPostageStamp":true </v>
      </c>
      <c r="S547" s="16" t="str">
        <f t="shared" si="182"/>
        <v xml:space="preserve">,"ScottNumber":"2362" </v>
      </c>
      <c r="T547" s="16" t="str">
        <f t="shared" si="183"/>
        <v xml:space="preserve">,"AlternateId":"" </v>
      </c>
      <c r="U547" s="16" t="str">
        <f t="shared" si="184"/>
        <v>,"IssueYearStart":1987</v>
      </c>
      <c r="V547" s="16" t="str">
        <f t="shared" si="185"/>
        <v>,"IssueYearEnd":0</v>
      </c>
      <c r="W547" s="16" t="str">
        <f t="shared" si="186"/>
        <v xml:space="preserve">,"FirstDayOfIssue":" " </v>
      </c>
      <c r="X547" s="16" t="str">
        <f t="shared" si="200"/>
        <v xml:space="preserve">,"Perforation":"h10" </v>
      </c>
      <c r="Y547" s="16" t="str">
        <f t="shared" si="187"/>
        <v xml:space="preserve">,"IsWatermarked":false </v>
      </c>
      <c r="Z547" s="16" t="str">
        <f t="shared" si="188"/>
        <v xml:space="preserve">,"CatalogImageCode":"" </v>
      </c>
      <c r="AA547" s="16" t="str">
        <f t="shared" si="189"/>
        <v xml:space="preserve">,"Color":"" </v>
      </c>
      <c r="AB547" s="16" t="str">
        <f t="shared" si="190"/>
        <v xml:space="preserve">,"Denomination":"22" </v>
      </c>
      <c r="AD547" s="16" t="str">
        <f t="shared" si="191"/>
        <v>,"ItemInstances":[</v>
      </c>
      <c r="AE547" s="16" t="str">
        <f t="shared" si="192"/>
        <v>{"CollectableType":"HomeCollector.Models.StampBase, HomeCollector, Version=1.0.0.0, Culture=neutral, PublicKeyToken=null"</v>
      </c>
      <c r="AF547" s="16" t="str">
        <f t="shared" si="193"/>
        <v xml:space="preserve">,"ItemDetails":"" </v>
      </c>
      <c r="AG547" s="16" t="str">
        <f t="shared" si="194"/>
        <v xml:space="preserve">,"IsFavorite":false </v>
      </c>
      <c r="AH547" s="16" t="str">
        <f t="shared" si="195"/>
        <v xml:space="preserve">,"EstimatedValue":0 </v>
      </c>
      <c r="AI547" s="16" t="str">
        <f t="shared" si="196"/>
        <v xml:space="preserve">,"IsMintCondition":false </v>
      </c>
      <c r="AJ547" s="16" t="str">
        <f t="shared" si="197"/>
        <v xml:space="preserve">,"Condition":"UNDEFINED" </v>
      </c>
      <c r="AK547" s="16" t="str">
        <f xml:space="preserve"> IF($D547+$E547&gt;0,  CONCATENATE($AD547,$AE547,$AF547,$AG547,$AH547,$AI547,$AJ547)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7" s="16" t="str">
        <f t="shared" si="198"/>
        <v>,{"CollectableType":"HomeCollector.Models.StampBase, HomeCollector, Version=1.0.0.0, Culture=neutral, PublicKeyToken=null","DisplayName":"Locomotives" ,"Description":"" ,"Country":"USA" ,"IsPostageStamp":true ,"ScottNumber":"2362"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8" spans="1:38" x14ac:dyDescent="0.25">
      <c r="A548" s="17" t="s">
        <v>704</v>
      </c>
      <c r="B548" s="29" t="s">
        <v>157</v>
      </c>
      <c r="C548" s="19"/>
      <c r="D548" s="31"/>
      <c r="E548" s="32">
        <v>1</v>
      </c>
      <c r="F548" s="43" t="s">
        <v>40</v>
      </c>
      <c r="G548" s="38"/>
      <c r="H548" s="19" t="s">
        <v>1256</v>
      </c>
      <c r="I548" s="29">
        <v>1920</v>
      </c>
      <c r="J548" s="29">
        <v>1987</v>
      </c>
      <c r="K548" s="33"/>
      <c r="L548" s="34">
        <v>0.4</v>
      </c>
      <c r="M548" s="29">
        <v>0.15</v>
      </c>
      <c r="N548" s="28" t="str">
        <f t="shared" si="199"/>
        <v>,{"CollectableType":"HomeCollector.Models.StampBase, HomeCollector, Version=1.0.0.0, Culture=neutral, PublicKeyToken=null"</v>
      </c>
      <c r="O548" s="16" t="str">
        <f t="shared" si="178"/>
        <v xml:space="preserve">,"DisplayName":"Locomotives" </v>
      </c>
      <c r="P548" s="16" t="str">
        <f t="shared" si="179"/>
        <v xml:space="preserve">,"Description":"" </v>
      </c>
      <c r="Q548" s="16" t="str">
        <f t="shared" si="180"/>
        <v xml:space="preserve">,"Country":"USA" </v>
      </c>
      <c r="R548" s="16" t="str">
        <f t="shared" si="181"/>
        <v xml:space="preserve">,"IsPostageStamp":true </v>
      </c>
      <c r="S548" s="16" t="str">
        <f t="shared" si="182"/>
        <v xml:space="preserve">,"ScottNumber":"2363" </v>
      </c>
      <c r="T548" s="16" t="str">
        <f t="shared" si="183"/>
        <v xml:space="preserve">,"AlternateId":"" </v>
      </c>
      <c r="U548" s="16" t="str">
        <f t="shared" si="184"/>
        <v>,"IssueYearStart":1987</v>
      </c>
      <c r="V548" s="16" t="str">
        <f t="shared" si="185"/>
        <v>,"IssueYearEnd":0</v>
      </c>
      <c r="W548" s="16" t="str">
        <f t="shared" si="186"/>
        <v xml:space="preserve">,"FirstDayOfIssue":" " </v>
      </c>
      <c r="X548" s="16" t="str">
        <f t="shared" si="200"/>
        <v xml:space="preserve">,"Perforation":"h10" </v>
      </c>
      <c r="Y548" s="16" t="str">
        <f t="shared" si="187"/>
        <v xml:space="preserve">,"IsWatermarked":false </v>
      </c>
      <c r="Z548" s="16" t="str">
        <f t="shared" si="188"/>
        <v xml:space="preserve">,"CatalogImageCode":"" </v>
      </c>
      <c r="AA548" s="16" t="str">
        <f t="shared" si="189"/>
        <v xml:space="preserve">,"Color":"" </v>
      </c>
      <c r="AB548" s="16" t="str">
        <f t="shared" si="190"/>
        <v xml:space="preserve">,"Denomination":"22" </v>
      </c>
      <c r="AD548" s="16" t="str">
        <f t="shared" si="191"/>
        <v>,"ItemInstances":[</v>
      </c>
      <c r="AE548" s="16" t="str">
        <f t="shared" si="192"/>
        <v>{"CollectableType":"HomeCollector.Models.StampBase, HomeCollector, Version=1.0.0.0, Culture=neutral, PublicKeyToken=null"</v>
      </c>
      <c r="AF548" s="16" t="str">
        <f t="shared" si="193"/>
        <v xml:space="preserve">,"ItemDetails":"" </v>
      </c>
      <c r="AG548" s="16" t="str">
        <f t="shared" si="194"/>
        <v xml:space="preserve">,"IsFavorite":false </v>
      </c>
      <c r="AH548" s="16" t="str">
        <f t="shared" si="195"/>
        <v xml:space="preserve">,"EstimatedValue":0 </v>
      </c>
      <c r="AI548" s="16" t="str">
        <f t="shared" si="196"/>
        <v xml:space="preserve">,"IsMintCondition":false </v>
      </c>
      <c r="AJ548" s="16" t="str">
        <f t="shared" si="197"/>
        <v xml:space="preserve">,"Condition":"UNDEFINED" </v>
      </c>
      <c r="AK548" s="16" t="str">
        <f xml:space="preserve"> IF($D548+$E548&gt;0,  CONCATENATE($AD548,$AE548,$AF548,$AG548,$AH548,$AI548,$AJ548)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8" s="16" t="str">
        <f t="shared" si="198"/>
        <v>,{"CollectableType":"HomeCollector.Models.StampBase, HomeCollector, Version=1.0.0.0, Culture=neutral, PublicKeyToken=null","DisplayName":"Locomotives" ,"Description":"" ,"Country":"USA" ,"IsPostageStamp":true ,"ScottNumber":"2363"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49" spans="1:38" x14ac:dyDescent="0.25">
      <c r="A549" s="17" t="s">
        <v>705</v>
      </c>
      <c r="B549" s="29" t="s">
        <v>157</v>
      </c>
      <c r="C549" s="19"/>
      <c r="D549" s="31"/>
      <c r="E549" s="32">
        <v>1</v>
      </c>
      <c r="F549" s="43" t="s">
        <v>40</v>
      </c>
      <c r="G549" s="38"/>
      <c r="H549" s="19" t="s">
        <v>1256</v>
      </c>
      <c r="I549" s="29">
        <v>1920</v>
      </c>
      <c r="J549" s="29">
        <v>1987</v>
      </c>
      <c r="K549" s="33"/>
      <c r="L549" s="34">
        <v>0.4</v>
      </c>
      <c r="M549" s="29">
        <v>0.15</v>
      </c>
      <c r="N549" s="28" t="str">
        <f t="shared" si="199"/>
        <v>,{"CollectableType":"HomeCollector.Models.StampBase, HomeCollector, Version=1.0.0.0, Culture=neutral, PublicKeyToken=null"</v>
      </c>
      <c r="O549" s="16" t="str">
        <f t="shared" si="178"/>
        <v xml:space="preserve">,"DisplayName":"Locomotives" </v>
      </c>
      <c r="P549" s="16" t="str">
        <f t="shared" si="179"/>
        <v xml:space="preserve">,"Description":"" </v>
      </c>
      <c r="Q549" s="16" t="str">
        <f t="shared" si="180"/>
        <v xml:space="preserve">,"Country":"USA" </v>
      </c>
      <c r="R549" s="16" t="str">
        <f t="shared" si="181"/>
        <v xml:space="preserve">,"IsPostageStamp":true </v>
      </c>
      <c r="S549" s="16" t="str">
        <f t="shared" si="182"/>
        <v xml:space="preserve">,"ScottNumber":"2364" </v>
      </c>
      <c r="T549" s="16" t="str">
        <f t="shared" si="183"/>
        <v xml:space="preserve">,"AlternateId":"" </v>
      </c>
      <c r="U549" s="16" t="str">
        <f t="shared" si="184"/>
        <v>,"IssueYearStart":1987</v>
      </c>
      <c r="V549" s="16" t="str">
        <f t="shared" si="185"/>
        <v>,"IssueYearEnd":0</v>
      </c>
      <c r="W549" s="16" t="str">
        <f t="shared" si="186"/>
        <v xml:space="preserve">,"FirstDayOfIssue":" " </v>
      </c>
      <c r="X549" s="16" t="str">
        <f t="shared" si="200"/>
        <v xml:space="preserve">,"Perforation":"h10" </v>
      </c>
      <c r="Y549" s="16" t="str">
        <f t="shared" si="187"/>
        <v xml:space="preserve">,"IsWatermarked":false </v>
      </c>
      <c r="Z549" s="16" t="str">
        <f t="shared" si="188"/>
        <v xml:space="preserve">,"CatalogImageCode":"" </v>
      </c>
      <c r="AA549" s="16" t="str">
        <f t="shared" si="189"/>
        <v xml:space="preserve">,"Color":"" </v>
      </c>
      <c r="AB549" s="16" t="str">
        <f t="shared" si="190"/>
        <v xml:space="preserve">,"Denomination":"22" </v>
      </c>
      <c r="AD549" s="16" t="str">
        <f t="shared" si="191"/>
        <v>,"ItemInstances":[</v>
      </c>
      <c r="AE549" s="16" t="str">
        <f t="shared" si="192"/>
        <v>{"CollectableType":"HomeCollector.Models.StampBase, HomeCollector, Version=1.0.0.0, Culture=neutral, PublicKeyToken=null"</v>
      </c>
      <c r="AF549" s="16" t="str">
        <f t="shared" si="193"/>
        <v xml:space="preserve">,"ItemDetails":"" </v>
      </c>
      <c r="AG549" s="16" t="str">
        <f t="shared" si="194"/>
        <v xml:space="preserve">,"IsFavorite":false </v>
      </c>
      <c r="AH549" s="16" t="str">
        <f t="shared" si="195"/>
        <v xml:space="preserve">,"EstimatedValue":0 </v>
      </c>
      <c r="AI549" s="16" t="str">
        <f t="shared" si="196"/>
        <v xml:space="preserve">,"IsMintCondition":false </v>
      </c>
      <c r="AJ549" s="16" t="str">
        <f t="shared" si="197"/>
        <v xml:space="preserve">,"Condition":"UNDEFINED" </v>
      </c>
      <c r="AK549" s="16" t="str">
        <f xml:space="preserve"> IF($D549+$E549&gt;0,  CONCATENATE($AD549,$AE549,$AF549,$AG549,$AH549,$AI549,$AJ549)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49" s="16" t="str">
        <f t="shared" si="198"/>
        <v>,{"CollectableType":"HomeCollector.Models.StampBase, HomeCollector, Version=1.0.0.0, Culture=neutral, PublicKeyToken=null","DisplayName":"Locomotives" ,"Description":"" ,"Country":"USA" ,"IsPostageStamp":true ,"ScottNumber":"2364"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50" spans="1:38" x14ac:dyDescent="0.25">
      <c r="A550" s="34" t="s">
        <v>706</v>
      </c>
      <c r="B550" s="29" t="s">
        <v>157</v>
      </c>
      <c r="C550" s="19"/>
      <c r="D550" s="31"/>
      <c r="E550" s="32">
        <v>1</v>
      </c>
      <c r="F550" s="43" t="s">
        <v>40</v>
      </c>
      <c r="G550" s="38"/>
      <c r="H550" s="19" t="s">
        <v>1256</v>
      </c>
      <c r="I550" s="29">
        <v>1918</v>
      </c>
      <c r="J550" s="29">
        <v>1987</v>
      </c>
      <c r="K550" s="33"/>
      <c r="L550" s="34">
        <v>0.4</v>
      </c>
      <c r="M550" s="29">
        <v>0.15</v>
      </c>
      <c r="N550" s="28" t="str">
        <f t="shared" si="199"/>
        <v>,{"CollectableType":"HomeCollector.Models.StampBase, HomeCollector, Version=1.0.0.0, Culture=neutral, PublicKeyToken=null"</v>
      </c>
      <c r="O550" s="16" t="str">
        <f t="shared" si="178"/>
        <v xml:space="preserve">,"DisplayName":"Locomotives" </v>
      </c>
      <c r="P550" s="16" t="str">
        <f t="shared" si="179"/>
        <v xml:space="preserve">,"Description":"" </v>
      </c>
      <c r="Q550" s="16" t="str">
        <f t="shared" si="180"/>
        <v xml:space="preserve">,"Country":"USA" </v>
      </c>
      <c r="R550" s="16" t="str">
        <f t="shared" si="181"/>
        <v xml:space="preserve">,"IsPostageStamp":true </v>
      </c>
      <c r="S550" s="16" t="str">
        <f t="shared" si="182"/>
        <v xml:space="preserve">,"ScottNumber":"2365" </v>
      </c>
      <c r="T550" s="16" t="str">
        <f t="shared" si="183"/>
        <v xml:space="preserve">,"AlternateId":"" </v>
      </c>
      <c r="U550" s="16" t="str">
        <f t="shared" si="184"/>
        <v>,"IssueYearStart":1987</v>
      </c>
      <c r="V550" s="16" t="str">
        <f t="shared" si="185"/>
        <v>,"IssueYearEnd":0</v>
      </c>
      <c r="W550" s="16" t="str">
        <f t="shared" si="186"/>
        <v xml:space="preserve">,"FirstDayOfIssue":" " </v>
      </c>
      <c r="X550" s="16" t="str">
        <f t="shared" si="200"/>
        <v xml:space="preserve">,"Perforation":"h10" </v>
      </c>
      <c r="Y550" s="16" t="str">
        <f t="shared" si="187"/>
        <v xml:space="preserve">,"IsWatermarked":false </v>
      </c>
      <c r="Z550" s="16" t="str">
        <f t="shared" si="188"/>
        <v xml:space="preserve">,"CatalogImageCode":"" </v>
      </c>
      <c r="AA550" s="16" t="str">
        <f t="shared" si="189"/>
        <v xml:space="preserve">,"Color":"" </v>
      </c>
      <c r="AB550" s="16" t="str">
        <f t="shared" si="190"/>
        <v xml:space="preserve">,"Denomination":"22" </v>
      </c>
      <c r="AD550" s="16" t="str">
        <f t="shared" si="191"/>
        <v>,"ItemInstances":[</v>
      </c>
      <c r="AE550" s="16" t="str">
        <f t="shared" si="192"/>
        <v>{"CollectableType":"HomeCollector.Models.StampBase, HomeCollector, Version=1.0.0.0, Culture=neutral, PublicKeyToken=null"</v>
      </c>
      <c r="AF550" s="16" t="str">
        <f t="shared" si="193"/>
        <v xml:space="preserve">,"ItemDetails":"" </v>
      </c>
      <c r="AG550" s="16" t="str">
        <f t="shared" si="194"/>
        <v xml:space="preserve">,"IsFavorite":false </v>
      </c>
      <c r="AH550" s="16" t="str">
        <f t="shared" si="195"/>
        <v xml:space="preserve">,"EstimatedValue":0 </v>
      </c>
      <c r="AI550" s="16" t="str">
        <f t="shared" si="196"/>
        <v xml:space="preserve">,"IsMintCondition":false </v>
      </c>
      <c r="AJ550" s="16" t="str">
        <f t="shared" si="197"/>
        <v xml:space="preserve">,"Condition":"UNDEFINED" </v>
      </c>
      <c r="AK550" s="16" t="str">
        <f xml:space="preserve"> IF($D550+$E550&gt;0,  CONCATENATE($AD550,$AE550,$AF550,$AG550,$AH550,$AI550,$AJ550)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0" s="16" t="str">
        <f t="shared" si="198"/>
        <v>,{"CollectableType":"HomeCollector.Models.StampBase, HomeCollector, Version=1.0.0.0, Culture=neutral, PublicKeyToken=null","DisplayName":"Locomotives" ,"Description":"" ,"Country":"USA" ,"IsPostageStamp":true ,"ScottNumber":"2365"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51" spans="1:38" x14ac:dyDescent="0.25">
      <c r="A551" s="34" t="s">
        <v>707</v>
      </c>
      <c r="B551" s="29" t="s">
        <v>157</v>
      </c>
      <c r="C551" s="19"/>
      <c r="D551" s="31"/>
      <c r="E551" s="32">
        <v>1</v>
      </c>
      <c r="F551" s="43" t="s">
        <v>40</v>
      </c>
      <c r="G551" s="38"/>
      <c r="H551" s="19" t="s">
        <v>1256</v>
      </c>
      <c r="I551" s="29">
        <v>1918</v>
      </c>
      <c r="J551" s="29">
        <v>1987</v>
      </c>
      <c r="K551" s="33"/>
      <c r="L551" s="34">
        <v>0.4</v>
      </c>
      <c r="M551" s="29">
        <v>0.15</v>
      </c>
      <c r="N551" s="28" t="str">
        <f t="shared" si="199"/>
        <v>,{"CollectableType":"HomeCollector.Models.StampBase, HomeCollector, Version=1.0.0.0, Culture=neutral, PublicKeyToken=null"</v>
      </c>
      <c r="O551" s="16" t="str">
        <f t="shared" si="178"/>
        <v xml:space="preserve">,"DisplayName":"Locomotives" </v>
      </c>
      <c r="P551" s="16" t="str">
        <f t="shared" si="179"/>
        <v xml:space="preserve">,"Description":"" </v>
      </c>
      <c r="Q551" s="16" t="str">
        <f t="shared" si="180"/>
        <v xml:space="preserve">,"Country":"USA" </v>
      </c>
      <c r="R551" s="16" t="str">
        <f t="shared" si="181"/>
        <v xml:space="preserve">,"IsPostageStamp":true </v>
      </c>
      <c r="S551" s="16" t="str">
        <f t="shared" si="182"/>
        <v xml:space="preserve">,"ScottNumber":"2366" </v>
      </c>
      <c r="T551" s="16" t="str">
        <f t="shared" si="183"/>
        <v xml:space="preserve">,"AlternateId":"" </v>
      </c>
      <c r="U551" s="16" t="str">
        <f t="shared" si="184"/>
        <v>,"IssueYearStart":1987</v>
      </c>
      <c r="V551" s="16" t="str">
        <f t="shared" si="185"/>
        <v>,"IssueYearEnd":0</v>
      </c>
      <c r="W551" s="16" t="str">
        <f t="shared" si="186"/>
        <v xml:space="preserve">,"FirstDayOfIssue":" " </v>
      </c>
      <c r="X551" s="16" t="str">
        <f t="shared" si="200"/>
        <v xml:space="preserve">,"Perforation":"h10" </v>
      </c>
      <c r="Y551" s="16" t="str">
        <f t="shared" si="187"/>
        <v xml:space="preserve">,"IsWatermarked":false </v>
      </c>
      <c r="Z551" s="16" t="str">
        <f t="shared" si="188"/>
        <v xml:space="preserve">,"CatalogImageCode":"" </v>
      </c>
      <c r="AA551" s="16" t="str">
        <f t="shared" si="189"/>
        <v xml:space="preserve">,"Color":"" </v>
      </c>
      <c r="AB551" s="16" t="str">
        <f t="shared" si="190"/>
        <v xml:space="preserve">,"Denomination":"22" </v>
      </c>
      <c r="AD551" s="16" t="str">
        <f t="shared" si="191"/>
        <v>,"ItemInstances":[</v>
      </c>
      <c r="AE551" s="16" t="str">
        <f t="shared" si="192"/>
        <v>{"CollectableType":"HomeCollector.Models.StampBase, HomeCollector, Version=1.0.0.0, Culture=neutral, PublicKeyToken=null"</v>
      </c>
      <c r="AF551" s="16" t="str">
        <f t="shared" si="193"/>
        <v xml:space="preserve">,"ItemDetails":"" </v>
      </c>
      <c r="AG551" s="16" t="str">
        <f t="shared" si="194"/>
        <v xml:space="preserve">,"IsFavorite":false </v>
      </c>
      <c r="AH551" s="16" t="str">
        <f t="shared" si="195"/>
        <v xml:space="preserve">,"EstimatedValue":0 </v>
      </c>
      <c r="AI551" s="16" t="str">
        <f t="shared" si="196"/>
        <v xml:space="preserve">,"IsMintCondition":false </v>
      </c>
      <c r="AJ551" s="16" t="str">
        <f t="shared" si="197"/>
        <v xml:space="preserve">,"Condition":"UNDEFINED" </v>
      </c>
      <c r="AK551" s="16" t="str">
        <f xml:space="preserve"> IF($D551+$E551&gt;0,  CONCATENATE($AD551,$AE551,$AF551,$AG551,$AH551,$AI551,$AJ551)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1" s="16" t="str">
        <f t="shared" si="198"/>
        <v>,{"CollectableType":"HomeCollector.Models.StampBase, HomeCollector, Version=1.0.0.0, Culture=neutral, PublicKeyToken=null","DisplayName":"Locomotives" ,"Description":"" ,"Country":"USA" ,"IsPostageStamp":true ,"ScottNumber":"2366"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52" spans="1:38" x14ac:dyDescent="0.25">
      <c r="A552" s="34" t="s">
        <v>708</v>
      </c>
      <c r="B552" s="29" t="s">
        <v>157</v>
      </c>
      <c r="C552" s="19"/>
      <c r="D552" s="31">
        <v>1</v>
      </c>
      <c r="E552" s="32"/>
      <c r="F552" s="42" t="s">
        <v>40</v>
      </c>
      <c r="G552" s="30" t="s">
        <v>1142</v>
      </c>
      <c r="H552" s="19" t="s">
        <v>1256</v>
      </c>
      <c r="I552" s="29">
        <v>1920</v>
      </c>
      <c r="J552" s="29">
        <v>1987</v>
      </c>
      <c r="K552" s="33"/>
      <c r="L552" s="34">
        <v>2.1</v>
      </c>
      <c r="M552" s="29"/>
      <c r="N552" s="28" t="str">
        <f t="shared" si="199"/>
        <v>,{"CollectableType":"HomeCollector.Models.StampBase, HomeCollector, Version=1.0.0.0, Culture=neutral, PublicKeyToken=null"</v>
      </c>
      <c r="O552" s="16" t="str">
        <f t="shared" si="178"/>
        <v xml:space="preserve">,"DisplayName":"Locomotives" </v>
      </c>
      <c r="P552" s="16" t="str">
        <f t="shared" si="179"/>
        <v xml:space="preserve">,"Description":"pane 5" </v>
      </c>
      <c r="Q552" s="16" t="str">
        <f t="shared" si="180"/>
        <v xml:space="preserve">,"Country":"USA" </v>
      </c>
      <c r="R552" s="16" t="str">
        <f t="shared" si="181"/>
        <v xml:space="preserve">,"IsPostageStamp":true </v>
      </c>
      <c r="S552" s="16" t="str">
        <f t="shared" si="182"/>
        <v xml:space="preserve">,"ScottNumber":"2366a" </v>
      </c>
      <c r="T552" s="16" t="str">
        <f t="shared" si="183"/>
        <v xml:space="preserve">,"AlternateId":"" </v>
      </c>
      <c r="U552" s="16" t="str">
        <f t="shared" si="184"/>
        <v>,"IssueYearStart":1987</v>
      </c>
      <c r="V552" s="16" t="str">
        <f t="shared" si="185"/>
        <v>,"IssueYearEnd":0</v>
      </c>
      <c r="W552" s="16" t="str">
        <f t="shared" si="186"/>
        <v xml:space="preserve">,"FirstDayOfIssue":" " </v>
      </c>
      <c r="X552" s="16" t="str">
        <f t="shared" si="200"/>
        <v xml:space="preserve">,"Perforation":"h10" </v>
      </c>
      <c r="Y552" s="16" t="str">
        <f t="shared" si="187"/>
        <v xml:space="preserve">,"IsWatermarked":false </v>
      </c>
      <c r="Z552" s="16" t="str">
        <f t="shared" si="188"/>
        <v xml:space="preserve">,"CatalogImageCode":"" </v>
      </c>
      <c r="AA552" s="16" t="str">
        <f t="shared" si="189"/>
        <v xml:space="preserve">,"Color":"" </v>
      </c>
      <c r="AB552" s="16" t="str">
        <f t="shared" si="190"/>
        <v xml:space="preserve">,"Denomination":"22" </v>
      </c>
      <c r="AD552" s="16" t="str">
        <f t="shared" si="191"/>
        <v>,"ItemInstances":[</v>
      </c>
      <c r="AE552" s="16" t="str">
        <f t="shared" si="192"/>
        <v>{"CollectableType":"HomeCollector.Models.StampBase, HomeCollector, Version=1.0.0.0, Culture=neutral, PublicKeyToken=null"</v>
      </c>
      <c r="AF552" s="16" t="str">
        <f t="shared" si="193"/>
        <v xml:space="preserve">,"ItemDetails":"pane 5" </v>
      </c>
      <c r="AG552" s="16" t="str">
        <f t="shared" si="194"/>
        <v xml:space="preserve">,"IsFavorite":false </v>
      </c>
      <c r="AH552" s="16" t="str">
        <f t="shared" si="195"/>
        <v xml:space="preserve">,"EstimatedValue":0 </v>
      </c>
      <c r="AI552" s="16" t="str">
        <f t="shared" si="196"/>
        <v xml:space="preserve">,"IsMintCondition":true </v>
      </c>
      <c r="AJ552" s="16" t="str">
        <f t="shared" si="197"/>
        <v xml:space="preserve">,"Condition":"UNDEFINED" </v>
      </c>
      <c r="AK552" s="16" t="str">
        <f xml:space="preserve"> IF($D552+$E552&gt;0,  CONCATENATE($AD552,$AE552,$AF552,$AG552,$AH552,$AI552,$AJ552) &amp; "} ]}","}")</f>
        <v>,"ItemInstances":[{"CollectableType":"HomeCollector.Models.StampBase, HomeCollector, Version=1.0.0.0, Culture=neutral, PublicKeyToken=null","ItemDetails":"pane 5" ,"IsFavorite":false ,"EstimatedValue":0 ,"IsMintCondition":true ,"Condition":"UNDEFINED" } ]}</v>
      </c>
      <c r="AL552" s="16" t="str">
        <f t="shared" si="198"/>
        <v>,{"CollectableType":"HomeCollector.Models.StampBase, HomeCollector, Version=1.0.0.0, Culture=neutral, PublicKeyToken=null","DisplayName":"Locomotives" ,"Description":"pane 5" ,"Country":"USA" ,"IsPostageStamp":true ,"ScottNumber":"2366a" ,"AlternateId":"" ,"IssueYearStart":1987,"IssueYearEnd":0,"FirstDayOfIssue":" " ,"Perforation":"h10" ,"IsWatermarked":false ,"CatalogImageCode":"" ,"Color":"" ,"Denomination":"22" ,"ItemInstances":[{"CollectableType":"HomeCollector.Models.StampBase, HomeCollector, Version=1.0.0.0, Culture=neutral, PublicKeyToken=null","ItemDetails":"pane 5" ,"IsFavorite":false ,"EstimatedValue":0 ,"IsMintCondition":true ,"Condition":"UNDEFINED" } ]}</v>
      </c>
    </row>
    <row r="553" spans="1:38" x14ac:dyDescent="0.25">
      <c r="A553" s="34" t="s">
        <v>709</v>
      </c>
      <c r="B553" s="29" t="s">
        <v>157</v>
      </c>
      <c r="C553" s="19"/>
      <c r="D553" s="31">
        <v>4</v>
      </c>
      <c r="E553" s="32">
        <v>2</v>
      </c>
      <c r="F553" s="42"/>
      <c r="G553" s="38"/>
      <c r="H553" s="19" t="s">
        <v>90</v>
      </c>
      <c r="I553" s="29">
        <v>1920</v>
      </c>
      <c r="J553" s="29">
        <v>1987</v>
      </c>
      <c r="K553" s="33"/>
      <c r="L553" s="34">
        <v>0.4</v>
      </c>
      <c r="M553" s="29">
        <v>0.15</v>
      </c>
      <c r="N553" s="28" t="str">
        <f t="shared" si="199"/>
        <v>,{"CollectableType":"HomeCollector.Models.StampBase, HomeCollector, Version=1.0.0.0, Culture=neutral, PublicKeyToken=null"</v>
      </c>
      <c r="O553" s="16" t="str">
        <f t="shared" si="178"/>
        <v xml:space="preserve">,"DisplayName":"Madonna" </v>
      </c>
      <c r="P553" s="16" t="str">
        <f t="shared" si="179"/>
        <v xml:space="preserve">,"Description":"" </v>
      </c>
      <c r="Q553" s="16" t="str">
        <f t="shared" si="180"/>
        <v xml:space="preserve">,"Country":"USA" </v>
      </c>
      <c r="R553" s="16" t="str">
        <f t="shared" si="181"/>
        <v xml:space="preserve">,"IsPostageStamp":true </v>
      </c>
      <c r="S553" s="16" t="str">
        <f t="shared" si="182"/>
        <v xml:space="preserve">,"ScottNumber":"2367" </v>
      </c>
      <c r="T553" s="16" t="str">
        <f t="shared" si="183"/>
        <v xml:space="preserve">,"AlternateId":"" </v>
      </c>
      <c r="U553" s="16" t="str">
        <f t="shared" si="184"/>
        <v>,"IssueYearStart":1987</v>
      </c>
      <c r="V553" s="16" t="str">
        <f t="shared" si="185"/>
        <v>,"IssueYearEnd":0</v>
      </c>
      <c r="W553" s="16" t="str">
        <f t="shared" si="186"/>
        <v xml:space="preserve">,"FirstDayOfIssue":" " </v>
      </c>
      <c r="X553" s="16" t="str">
        <f t="shared" si="200"/>
        <v xml:space="preserve">,"Perforation":"" </v>
      </c>
      <c r="Y553" s="16" t="str">
        <f t="shared" si="187"/>
        <v xml:space="preserve">,"IsWatermarked":false </v>
      </c>
      <c r="Z553" s="16" t="str">
        <f t="shared" si="188"/>
        <v xml:space="preserve">,"CatalogImageCode":"" </v>
      </c>
      <c r="AA553" s="16" t="str">
        <f t="shared" si="189"/>
        <v xml:space="preserve">,"Color":"" </v>
      </c>
      <c r="AB553" s="16" t="str">
        <f t="shared" si="190"/>
        <v xml:space="preserve">,"Denomination":"22" </v>
      </c>
      <c r="AD553" s="16" t="str">
        <f t="shared" si="191"/>
        <v>,"ItemInstances":[</v>
      </c>
      <c r="AE553" s="16" t="str">
        <f t="shared" si="192"/>
        <v>{"CollectableType":"HomeCollector.Models.StampBase, HomeCollector, Version=1.0.0.0, Culture=neutral, PublicKeyToken=null"</v>
      </c>
      <c r="AF553" s="16" t="str">
        <f t="shared" si="193"/>
        <v xml:space="preserve">,"ItemDetails":"" </v>
      </c>
      <c r="AG553" s="16" t="str">
        <f t="shared" si="194"/>
        <v xml:space="preserve">,"IsFavorite":false </v>
      </c>
      <c r="AH553" s="16" t="str">
        <f t="shared" si="195"/>
        <v xml:space="preserve">,"EstimatedValue":0 </v>
      </c>
      <c r="AI553" s="16" t="str">
        <f t="shared" si="196"/>
        <v xml:space="preserve">,"IsMintCondition":true </v>
      </c>
      <c r="AJ553" s="16" t="str">
        <f t="shared" si="197"/>
        <v xml:space="preserve">,"Condition":"UNDEFINED" </v>
      </c>
      <c r="AK553" s="16" t="str">
        <f xml:space="preserve"> IF($D553+$E553&gt;0,  CONCATENATE($AD553,$AE553,$AF553,$AG553,$AH553,$AI553,$AJ553)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3" s="16" t="str">
        <f t="shared" si="198"/>
        <v>,{"CollectableType":"HomeCollector.Models.StampBase, HomeCollector, Version=1.0.0.0, Culture=neutral, PublicKeyToken=null","DisplayName":"Madonna" ,"Description":"" ,"Country":"USA" ,"IsPostageStamp":true ,"ScottNumber":"2367"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4" spans="1:38" x14ac:dyDescent="0.25">
      <c r="A554" s="34" t="s">
        <v>710</v>
      </c>
      <c r="B554" s="29" t="s">
        <v>157</v>
      </c>
      <c r="C554" s="19"/>
      <c r="D554" s="31">
        <v>4</v>
      </c>
      <c r="E554" s="32">
        <v>1</v>
      </c>
      <c r="F554" s="42"/>
      <c r="G554" s="38"/>
      <c r="H554" s="19" t="s">
        <v>1257</v>
      </c>
      <c r="I554" s="29">
        <v>1920</v>
      </c>
      <c r="J554" s="29">
        <v>1987</v>
      </c>
      <c r="K554" s="33"/>
      <c r="L554" s="34">
        <v>0.4</v>
      </c>
      <c r="M554" s="29">
        <v>0.15</v>
      </c>
      <c r="N554" s="28" t="str">
        <f t="shared" si="199"/>
        <v>,{"CollectableType":"HomeCollector.Models.StampBase, HomeCollector, Version=1.0.0.0, Culture=neutral, PublicKeyToken=null"</v>
      </c>
      <c r="O554" s="16" t="str">
        <f t="shared" si="178"/>
        <v xml:space="preserve">,"DisplayName":"Christmas Orn" </v>
      </c>
      <c r="P554" s="16" t="str">
        <f t="shared" si="179"/>
        <v xml:space="preserve">,"Description":"" </v>
      </c>
      <c r="Q554" s="16" t="str">
        <f t="shared" si="180"/>
        <v xml:space="preserve">,"Country":"USA" </v>
      </c>
      <c r="R554" s="16" t="str">
        <f t="shared" si="181"/>
        <v xml:space="preserve">,"IsPostageStamp":true </v>
      </c>
      <c r="S554" s="16" t="str">
        <f t="shared" si="182"/>
        <v xml:space="preserve">,"ScottNumber":"2368" </v>
      </c>
      <c r="T554" s="16" t="str">
        <f t="shared" si="183"/>
        <v xml:space="preserve">,"AlternateId":"" </v>
      </c>
      <c r="U554" s="16" t="str">
        <f t="shared" si="184"/>
        <v>,"IssueYearStart":1987</v>
      </c>
      <c r="V554" s="16" t="str">
        <f t="shared" si="185"/>
        <v>,"IssueYearEnd":0</v>
      </c>
      <c r="W554" s="16" t="str">
        <f t="shared" si="186"/>
        <v xml:space="preserve">,"FirstDayOfIssue":" " </v>
      </c>
      <c r="X554" s="16" t="str">
        <f t="shared" si="200"/>
        <v xml:space="preserve">,"Perforation":"" </v>
      </c>
      <c r="Y554" s="16" t="str">
        <f t="shared" si="187"/>
        <v xml:space="preserve">,"IsWatermarked":false </v>
      </c>
      <c r="Z554" s="16" t="str">
        <f t="shared" si="188"/>
        <v xml:space="preserve">,"CatalogImageCode":"" </v>
      </c>
      <c r="AA554" s="16" t="str">
        <f t="shared" si="189"/>
        <v xml:space="preserve">,"Color":"" </v>
      </c>
      <c r="AB554" s="16" t="str">
        <f t="shared" si="190"/>
        <v xml:space="preserve">,"Denomination":"22" </v>
      </c>
      <c r="AD554" s="16" t="str">
        <f t="shared" si="191"/>
        <v>,"ItemInstances":[</v>
      </c>
      <c r="AE554" s="16" t="str">
        <f t="shared" si="192"/>
        <v>{"CollectableType":"HomeCollector.Models.StampBase, HomeCollector, Version=1.0.0.0, Culture=neutral, PublicKeyToken=null"</v>
      </c>
      <c r="AF554" s="16" t="str">
        <f t="shared" si="193"/>
        <v xml:space="preserve">,"ItemDetails":"" </v>
      </c>
      <c r="AG554" s="16" t="str">
        <f t="shared" si="194"/>
        <v xml:space="preserve">,"IsFavorite":false </v>
      </c>
      <c r="AH554" s="16" t="str">
        <f t="shared" si="195"/>
        <v xml:space="preserve">,"EstimatedValue":0 </v>
      </c>
      <c r="AI554" s="16" t="str">
        <f t="shared" si="196"/>
        <v xml:space="preserve">,"IsMintCondition":true </v>
      </c>
      <c r="AJ554" s="16" t="str">
        <f t="shared" si="197"/>
        <v xml:space="preserve">,"Condition":"UNDEFINED" </v>
      </c>
      <c r="AK554" s="16" t="str">
        <f xml:space="preserve"> IF($D554+$E554&gt;0,  CONCATENATE($AD554,$AE554,$AF554,$AG554,$AH554,$AI554,$AJ554)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4" s="16" t="str">
        <f t="shared" si="198"/>
        <v>,{"CollectableType":"HomeCollector.Models.StampBase, HomeCollector, Version=1.0.0.0, Culture=neutral, PublicKeyToken=null","DisplayName":"Christmas Orn" ,"Description":"" ,"Country":"USA" ,"IsPostageStamp":true ,"ScottNumber":"2368" ,"AlternateId":"" ,"IssueYearStart":1987,"IssueYearEnd":0,"FirstDayOfIssue":"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5" spans="1:38" x14ac:dyDescent="0.25">
      <c r="A555" s="34" t="s">
        <v>711</v>
      </c>
      <c r="B555" s="29" t="s">
        <v>157</v>
      </c>
      <c r="C555" s="19"/>
      <c r="D555" s="31">
        <v>4</v>
      </c>
      <c r="E555" s="32">
        <v>2</v>
      </c>
      <c r="F555" s="42"/>
      <c r="G555" s="38"/>
      <c r="H555" s="19" t="s">
        <v>69</v>
      </c>
      <c r="I555" s="29">
        <v>1920</v>
      </c>
      <c r="J555" s="29">
        <v>1988</v>
      </c>
      <c r="K555" s="33"/>
      <c r="L555" s="34">
        <v>0.4</v>
      </c>
      <c r="M555" s="29">
        <v>0.15</v>
      </c>
      <c r="N555" s="28" t="str">
        <f t="shared" si="199"/>
        <v>,{"CollectableType":"HomeCollector.Models.StampBase, HomeCollector, Version=1.0.0.0, Culture=neutral, PublicKeyToken=null"</v>
      </c>
      <c r="O555" s="16" t="str">
        <f t="shared" si="178"/>
        <v xml:space="preserve">,"DisplayName":"Winter Olympics" </v>
      </c>
      <c r="P555" s="16" t="str">
        <f t="shared" si="179"/>
        <v xml:space="preserve">,"Description":"" </v>
      </c>
      <c r="Q555" s="16" t="str">
        <f t="shared" si="180"/>
        <v xml:space="preserve">,"Country":"USA" </v>
      </c>
      <c r="R555" s="16" t="str">
        <f t="shared" si="181"/>
        <v xml:space="preserve">,"IsPostageStamp":true </v>
      </c>
      <c r="S555" s="16" t="str">
        <f t="shared" si="182"/>
        <v xml:space="preserve">,"ScottNumber":"2369" </v>
      </c>
      <c r="T555" s="16" t="str">
        <f t="shared" si="183"/>
        <v xml:space="preserve">,"AlternateId":"" </v>
      </c>
      <c r="U555" s="16" t="str">
        <f t="shared" si="184"/>
        <v>,"IssueYearStart":1988</v>
      </c>
      <c r="V555" s="16" t="str">
        <f t="shared" si="185"/>
        <v>,"IssueYearEnd":0</v>
      </c>
      <c r="W555" s="16" t="str">
        <f t="shared" si="186"/>
        <v xml:space="preserve">,"FirstDayOfIssue":" " </v>
      </c>
      <c r="X555" s="16" t="str">
        <f t="shared" si="200"/>
        <v xml:space="preserve">,"Perforation":"" </v>
      </c>
      <c r="Y555" s="16" t="str">
        <f t="shared" si="187"/>
        <v xml:space="preserve">,"IsWatermarked":false </v>
      </c>
      <c r="Z555" s="16" t="str">
        <f t="shared" si="188"/>
        <v xml:space="preserve">,"CatalogImageCode":"" </v>
      </c>
      <c r="AA555" s="16" t="str">
        <f t="shared" si="189"/>
        <v xml:space="preserve">,"Color":"" </v>
      </c>
      <c r="AB555" s="16" t="str">
        <f t="shared" si="190"/>
        <v xml:space="preserve">,"Denomination":"22" </v>
      </c>
      <c r="AD555" s="16" t="str">
        <f t="shared" si="191"/>
        <v>,"ItemInstances":[</v>
      </c>
      <c r="AE555" s="16" t="str">
        <f t="shared" si="192"/>
        <v>{"CollectableType":"HomeCollector.Models.StampBase, HomeCollector, Version=1.0.0.0, Culture=neutral, PublicKeyToken=null"</v>
      </c>
      <c r="AF555" s="16" t="str">
        <f t="shared" si="193"/>
        <v xml:space="preserve">,"ItemDetails":"" </v>
      </c>
      <c r="AG555" s="16" t="str">
        <f t="shared" si="194"/>
        <v xml:space="preserve">,"IsFavorite":false </v>
      </c>
      <c r="AH555" s="16" t="str">
        <f t="shared" si="195"/>
        <v xml:space="preserve">,"EstimatedValue":0 </v>
      </c>
      <c r="AI555" s="16" t="str">
        <f t="shared" si="196"/>
        <v xml:space="preserve">,"IsMintCondition":true </v>
      </c>
      <c r="AJ555" s="16" t="str">
        <f t="shared" si="197"/>
        <v xml:space="preserve">,"Condition":"UNDEFINED" </v>
      </c>
      <c r="AK555" s="16" t="str">
        <f xml:space="preserve"> IF($D555+$E555&gt;0,  CONCATENATE($AD555,$AE555,$AF555,$AG555,$AH555,$AI555,$AJ555)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5" s="16" t="str">
        <f t="shared" si="198"/>
        <v>,{"CollectableType":"HomeCollector.Models.StampBase, HomeCollector, Version=1.0.0.0, Culture=neutral, PublicKeyToken=null","DisplayName":"Winter Olympics" ,"Description":"" ,"Country":"USA" ,"IsPostageStamp":true ,"ScottNumber":"2369"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6" spans="1:38" x14ac:dyDescent="0.25">
      <c r="A556" s="17" t="s">
        <v>712</v>
      </c>
      <c r="B556" s="29" t="s">
        <v>157</v>
      </c>
      <c r="C556" s="19"/>
      <c r="D556" s="31">
        <v>4</v>
      </c>
      <c r="E556" s="32">
        <v>2</v>
      </c>
      <c r="F556" s="42"/>
      <c r="G556" s="38"/>
      <c r="H556" s="19" t="s">
        <v>1258</v>
      </c>
      <c r="I556" s="30"/>
      <c r="J556" s="30">
        <v>1988</v>
      </c>
      <c r="K556" s="35"/>
      <c r="L556" s="34">
        <v>0.4</v>
      </c>
      <c r="M556" s="29">
        <v>0.15</v>
      </c>
      <c r="N556" s="28" t="str">
        <f t="shared" si="199"/>
        <v>,{"CollectableType":"HomeCollector.Models.StampBase, HomeCollector, Version=1.0.0.0, Culture=neutral, PublicKeyToken=null"</v>
      </c>
      <c r="O556" s="16" t="str">
        <f t="shared" si="178"/>
        <v xml:space="preserve">,"DisplayName":"Australia" </v>
      </c>
      <c r="P556" s="16" t="str">
        <f t="shared" si="179"/>
        <v xml:space="preserve">,"Description":"" </v>
      </c>
      <c r="Q556" s="16" t="str">
        <f t="shared" si="180"/>
        <v xml:space="preserve">,"Country":"USA" </v>
      </c>
      <c r="R556" s="16" t="str">
        <f t="shared" si="181"/>
        <v xml:space="preserve">,"IsPostageStamp":true </v>
      </c>
      <c r="S556" s="16" t="str">
        <f t="shared" si="182"/>
        <v xml:space="preserve">,"ScottNumber":"2370" </v>
      </c>
      <c r="T556" s="16" t="str">
        <f t="shared" si="183"/>
        <v xml:space="preserve">,"AlternateId":"" </v>
      </c>
      <c r="U556" s="16" t="str">
        <f t="shared" si="184"/>
        <v>,"IssueYearStart":1988</v>
      </c>
      <c r="V556" s="16" t="str">
        <f t="shared" si="185"/>
        <v>,"IssueYearEnd":0</v>
      </c>
      <c r="W556" s="16" t="str">
        <f t="shared" si="186"/>
        <v xml:space="preserve">,"FirstDayOfIssue":" " </v>
      </c>
      <c r="X556" s="16" t="str">
        <f t="shared" si="200"/>
        <v xml:space="preserve">,"Perforation":"" </v>
      </c>
      <c r="Y556" s="16" t="str">
        <f t="shared" si="187"/>
        <v xml:space="preserve">,"IsWatermarked":false </v>
      </c>
      <c r="Z556" s="16" t="str">
        <f t="shared" si="188"/>
        <v xml:space="preserve">,"CatalogImageCode":"" </v>
      </c>
      <c r="AA556" s="16" t="str">
        <f t="shared" si="189"/>
        <v xml:space="preserve">,"Color":"" </v>
      </c>
      <c r="AB556" s="16" t="str">
        <f t="shared" si="190"/>
        <v xml:space="preserve">,"Denomination":"22" </v>
      </c>
      <c r="AD556" s="16" t="str">
        <f t="shared" si="191"/>
        <v>,"ItemInstances":[</v>
      </c>
      <c r="AE556" s="16" t="str">
        <f t="shared" si="192"/>
        <v>{"CollectableType":"HomeCollector.Models.StampBase, HomeCollector, Version=1.0.0.0, Culture=neutral, PublicKeyToken=null"</v>
      </c>
      <c r="AF556" s="16" t="str">
        <f t="shared" si="193"/>
        <v xml:space="preserve">,"ItemDetails":"" </v>
      </c>
      <c r="AG556" s="16" t="str">
        <f t="shared" si="194"/>
        <v xml:space="preserve">,"IsFavorite":false </v>
      </c>
      <c r="AH556" s="16" t="str">
        <f t="shared" si="195"/>
        <v xml:space="preserve">,"EstimatedValue":0 </v>
      </c>
      <c r="AI556" s="16" t="str">
        <f t="shared" si="196"/>
        <v xml:space="preserve">,"IsMintCondition":true </v>
      </c>
      <c r="AJ556" s="16" t="str">
        <f t="shared" si="197"/>
        <v xml:space="preserve">,"Condition":"UNDEFINED" </v>
      </c>
      <c r="AK556" s="16" t="str">
        <f xml:space="preserve"> IF($D556+$E556&gt;0,  CONCATENATE($AD556,$AE556,$AF556,$AG556,$AH556,$AI556,$AJ556)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6" s="16" t="str">
        <f t="shared" si="198"/>
        <v>,{"CollectableType":"HomeCollector.Models.StampBase, HomeCollector, Version=1.0.0.0, Culture=neutral, PublicKeyToken=null","DisplayName":"Australia" ,"Description":"" ,"Country":"USA" ,"IsPostageStamp":true ,"ScottNumber":"2370"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7" spans="1:38" x14ac:dyDescent="0.25">
      <c r="A557" s="17" t="s">
        <v>713</v>
      </c>
      <c r="B557" s="29" t="s">
        <v>157</v>
      </c>
      <c r="C557" s="19"/>
      <c r="D557" s="31">
        <v>4</v>
      </c>
      <c r="E557" s="32">
        <v>2</v>
      </c>
      <c r="F557" s="42"/>
      <c r="G557" s="38"/>
      <c r="H557" s="19" t="s">
        <v>54</v>
      </c>
      <c r="I557" s="30"/>
      <c r="J557" s="30">
        <v>1988</v>
      </c>
      <c r="K557" s="35"/>
      <c r="L557" s="34">
        <v>0.4</v>
      </c>
      <c r="M557" s="29">
        <v>0.15</v>
      </c>
      <c r="N557" s="28" t="str">
        <f t="shared" si="199"/>
        <v>,{"CollectableType":"HomeCollector.Models.StampBase, HomeCollector, Version=1.0.0.0, Culture=neutral, PublicKeyToken=null"</v>
      </c>
      <c r="O557" s="16" t="str">
        <f t="shared" si="178"/>
        <v xml:space="preserve">,"DisplayName":"Johnson" </v>
      </c>
      <c r="P557" s="16" t="str">
        <f t="shared" si="179"/>
        <v xml:space="preserve">,"Description":"" </v>
      </c>
      <c r="Q557" s="16" t="str">
        <f t="shared" si="180"/>
        <v xml:space="preserve">,"Country":"USA" </v>
      </c>
      <c r="R557" s="16" t="str">
        <f t="shared" si="181"/>
        <v xml:space="preserve">,"IsPostageStamp":true </v>
      </c>
      <c r="S557" s="16" t="str">
        <f t="shared" si="182"/>
        <v xml:space="preserve">,"ScottNumber":"2371" </v>
      </c>
      <c r="T557" s="16" t="str">
        <f t="shared" si="183"/>
        <v xml:space="preserve">,"AlternateId":"" </v>
      </c>
      <c r="U557" s="16" t="str">
        <f t="shared" si="184"/>
        <v>,"IssueYearStart":1988</v>
      </c>
      <c r="V557" s="16" t="str">
        <f t="shared" si="185"/>
        <v>,"IssueYearEnd":0</v>
      </c>
      <c r="W557" s="16" t="str">
        <f t="shared" si="186"/>
        <v xml:space="preserve">,"FirstDayOfIssue":" " </v>
      </c>
      <c r="X557" s="16" t="str">
        <f t="shared" si="200"/>
        <v xml:space="preserve">,"Perforation":"" </v>
      </c>
      <c r="Y557" s="16" t="str">
        <f t="shared" si="187"/>
        <v xml:space="preserve">,"IsWatermarked":false </v>
      </c>
      <c r="Z557" s="16" t="str">
        <f t="shared" si="188"/>
        <v xml:space="preserve">,"CatalogImageCode":"" </v>
      </c>
      <c r="AA557" s="16" t="str">
        <f t="shared" si="189"/>
        <v xml:space="preserve">,"Color":"" </v>
      </c>
      <c r="AB557" s="16" t="str">
        <f t="shared" si="190"/>
        <v xml:space="preserve">,"Denomination":"22" </v>
      </c>
      <c r="AD557" s="16" t="str">
        <f t="shared" si="191"/>
        <v>,"ItemInstances":[</v>
      </c>
      <c r="AE557" s="16" t="str">
        <f t="shared" si="192"/>
        <v>{"CollectableType":"HomeCollector.Models.StampBase, HomeCollector, Version=1.0.0.0, Culture=neutral, PublicKeyToken=null"</v>
      </c>
      <c r="AF557" s="16" t="str">
        <f t="shared" si="193"/>
        <v xml:space="preserve">,"ItemDetails":"" </v>
      </c>
      <c r="AG557" s="16" t="str">
        <f t="shared" si="194"/>
        <v xml:space="preserve">,"IsFavorite":false </v>
      </c>
      <c r="AH557" s="16" t="str">
        <f t="shared" si="195"/>
        <v xml:space="preserve">,"EstimatedValue":0 </v>
      </c>
      <c r="AI557" s="16" t="str">
        <f t="shared" si="196"/>
        <v xml:space="preserve">,"IsMintCondition":true </v>
      </c>
      <c r="AJ557" s="16" t="str">
        <f t="shared" si="197"/>
        <v xml:space="preserve">,"Condition":"UNDEFINED" </v>
      </c>
      <c r="AK557" s="16" t="str">
        <f xml:space="preserve"> IF($D557+$E557&gt;0,  CONCATENATE($AD557,$AE557,$AF557,$AG557,$AH557,$AI557,$AJ557)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57" s="16" t="str">
        <f t="shared" si="198"/>
        <v>,{"CollectableType":"HomeCollector.Models.StampBase, HomeCollector, Version=1.0.0.0, Culture=neutral, PublicKeyToken=null","DisplayName":"Johnson" ,"Description":"" ,"Country":"USA" ,"IsPostageStamp":true ,"ScottNumber":"2371"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58" spans="1:38" x14ac:dyDescent="0.25">
      <c r="A558" s="34" t="s">
        <v>714</v>
      </c>
      <c r="B558" s="29" t="s">
        <v>157</v>
      </c>
      <c r="C558" s="19"/>
      <c r="D558" s="31"/>
      <c r="E558" s="32">
        <v>2</v>
      </c>
      <c r="F558" s="42"/>
      <c r="G558" s="38"/>
      <c r="H558" s="19" t="s">
        <v>1259</v>
      </c>
      <c r="I558" s="29">
        <v>1920</v>
      </c>
      <c r="J558" s="29">
        <v>1988</v>
      </c>
      <c r="K558" s="33"/>
      <c r="L558" s="34">
        <v>0.4</v>
      </c>
      <c r="M558" s="29">
        <v>0.15</v>
      </c>
      <c r="N558" s="28" t="str">
        <f t="shared" si="199"/>
        <v>,{"CollectableType":"HomeCollector.Models.StampBase, HomeCollector, Version=1.0.0.0, Culture=neutral, PublicKeyToken=null"</v>
      </c>
      <c r="O558" s="16" t="str">
        <f t="shared" si="178"/>
        <v xml:space="preserve">,"DisplayName":"Siamese" </v>
      </c>
      <c r="P558" s="16" t="str">
        <f t="shared" si="179"/>
        <v xml:space="preserve">,"Description":"" </v>
      </c>
      <c r="Q558" s="16" t="str">
        <f t="shared" si="180"/>
        <v xml:space="preserve">,"Country":"USA" </v>
      </c>
      <c r="R558" s="16" t="str">
        <f t="shared" si="181"/>
        <v xml:space="preserve">,"IsPostageStamp":true </v>
      </c>
      <c r="S558" s="16" t="str">
        <f t="shared" si="182"/>
        <v xml:space="preserve">,"ScottNumber":"2372" </v>
      </c>
      <c r="T558" s="16" t="str">
        <f t="shared" si="183"/>
        <v xml:space="preserve">,"AlternateId":"" </v>
      </c>
      <c r="U558" s="16" t="str">
        <f t="shared" si="184"/>
        <v>,"IssueYearStart":1988</v>
      </c>
      <c r="V558" s="16" t="str">
        <f t="shared" si="185"/>
        <v>,"IssueYearEnd":0</v>
      </c>
      <c r="W558" s="16" t="str">
        <f t="shared" si="186"/>
        <v xml:space="preserve">,"FirstDayOfIssue":" " </v>
      </c>
      <c r="X558" s="16" t="str">
        <f t="shared" si="200"/>
        <v xml:space="preserve">,"Perforation":"" </v>
      </c>
      <c r="Y558" s="16" t="str">
        <f t="shared" si="187"/>
        <v xml:space="preserve">,"IsWatermarked":false </v>
      </c>
      <c r="Z558" s="16" t="str">
        <f t="shared" si="188"/>
        <v xml:space="preserve">,"CatalogImageCode":"" </v>
      </c>
      <c r="AA558" s="16" t="str">
        <f t="shared" si="189"/>
        <v xml:space="preserve">,"Color":"" </v>
      </c>
      <c r="AB558" s="16" t="str">
        <f t="shared" si="190"/>
        <v xml:space="preserve">,"Denomination":"22" </v>
      </c>
      <c r="AD558" s="16" t="str">
        <f t="shared" si="191"/>
        <v>,"ItemInstances":[</v>
      </c>
      <c r="AE558" s="16" t="str">
        <f t="shared" si="192"/>
        <v>{"CollectableType":"HomeCollector.Models.StampBase, HomeCollector, Version=1.0.0.0, Culture=neutral, PublicKeyToken=null"</v>
      </c>
      <c r="AF558" s="16" t="str">
        <f t="shared" si="193"/>
        <v xml:space="preserve">,"ItemDetails":"" </v>
      </c>
      <c r="AG558" s="16" t="str">
        <f t="shared" si="194"/>
        <v xml:space="preserve">,"IsFavorite":false </v>
      </c>
      <c r="AH558" s="16" t="str">
        <f t="shared" si="195"/>
        <v xml:space="preserve">,"EstimatedValue":0 </v>
      </c>
      <c r="AI558" s="16" t="str">
        <f t="shared" si="196"/>
        <v xml:space="preserve">,"IsMintCondition":false </v>
      </c>
      <c r="AJ558" s="16" t="str">
        <f t="shared" si="197"/>
        <v xml:space="preserve">,"Condition":"UNDEFINED" </v>
      </c>
      <c r="AK558" s="16" t="str">
        <f xml:space="preserve"> IF($D558+$E558&gt;0,  CONCATENATE($AD558,$AE558,$AF558,$AG558,$AH558,$AI558,$AJ558)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8" s="16" t="str">
        <f t="shared" si="198"/>
        <v>,{"CollectableType":"HomeCollector.Models.StampBase, HomeCollector, Version=1.0.0.0, Culture=neutral, PublicKeyToken=null","DisplayName":"Siamese" ,"Description":"" ,"Country":"USA" ,"IsPostageStamp":true ,"ScottNumber":"2372"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59" spans="1:38" x14ac:dyDescent="0.25">
      <c r="A559" s="34" t="s">
        <v>715</v>
      </c>
      <c r="B559" s="29" t="s">
        <v>157</v>
      </c>
      <c r="C559" s="19"/>
      <c r="D559" s="31"/>
      <c r="E559" s="32">
        <v>2</v>
      </c>
      <c r="F559" s="43"/>
      <c r="G559" s="30"/>
      <c r="H559" s="19" t="s">
        <v>1260</v>
      </c>
      <c r="I559" s="29">
        <v>1919</v>
      </c>
      <c r="J559" s="29">
        <v>1988</v>
      </c>
      <c r="K559" s="33"/>
      <c r="L559" s="34">
        <v>0.4</v>
      </c>
      <c r="M559" s="29">
        <v>0.15</v>
      </c>
      <c r="N559" s="28" t="str">
        <f t="shared" si="199"/>
        <v>,{"CollectableType":"HomeCollector.Models.StampBase, HomeCollector, Version=1.0.0.0, Culture=neutral, PublicKeyToken=null"</v>
      </c>
      <c r="O559" s="16" t="str">
        <f t="shared" si="178"/>
        <v xml:space="preserve">,"DisplayName":"Abyssinian" </v>
      </c>
      <c r="P559" s="16" t="str">
        <f t="shared" si="179"/>
        <v xml:space="preserve">,"Description":"" </v>
      </c>
      <c r="Q559" s="16" t="str">
        <f t="shared" si="180"/>
        <v xml:space="preserve">,"Country":"USA" </v>
      </c>
      <c r="R559" s="16" t="str">
        <f t="shared" si="181"/>
        <v xml:space="preserve">,"IsPostageStamp":true </v>
      </c>
      <c r="S559" s="16" t="str">
        <f t="shared" si="182"/>
        <v xml:space="preserve">,"ScottNumber":"2373" </v>
      </c>
      <c r="T559" s="16" t="str">
        <f t="shared" si="183"/>
        <v xml:space="preserve">,"AlternateId":"" </v>
      </c>
      <c r="U559" s="16" t="str">
        <f t="shared" si="184"/>
        <v>,"IssueYearStart":1988</v>
      </c>
      <c r="V559" s="16" t="str">
        <f t="shared" si="185"/>
        <v>,"IssueYearEnd":0</v>
      </c>
      <c r="W559" s="16" t="str">
        <f t="shared" si="186"/>
        <v xml:space="preserve">,"FirstDayOfIssue":" " </v>
      </c>
      <c r="X559" s="16" t="str">
        <f t="shared" si="200"/>
        <v xml:space="preserve">,"Perforation":"" </v>
      </c>
      <c r="Y559" s="16" t="str">
        <f t="shared" si="187"/>
        <v xml:space="preserve">,"IsWatermarked":false </v>
      </c>
      <c r="Z559" s="16" t="str">
        <f t="shared" si="188"/>
        <v xml:space="preserve">,"CatalogImageCode":"" </v>
      </c>
      <c r="AA559" s="16" t="str">
        <f t="shared" si="189"/>
        <v xml:space="preserve">,"Color":"" </v>
      </c>
      <c r="AB559" s="16" t="str">
        <f t="shared" si="190"/>
        <v xml:space="preserve">,"Denomination":"22" </v>
      </c>
      <c r="AD559" s="16" t="str">
        <f t="shared" si="191"/>
        <v>,"ItemInstances":[</v>
      </c>
      <c r="AE559" s="16" t="str">
        <f t="shared" si="192"/>
        <v>{"CollectableType":"HomeCollector.Models.StampBase, HomeCollector, Version=1.0.0.0, Culture=neutral, PublicKeyToken=null"</v>
      </c>
      <c r="AF559" s="16" t="str">
        <f t="shared" si="193"/>
        <v xml:space="preserve">,"ItemDetails":"" </v>
      </c>
      <c r="AG559" s="16" t="str">
        <f t="shared" si="194"/>
        <v xml:space="preserve">,"IsFavorite":false </v>
      </c>
      <c r="AH559" s="16" t="str">
        <f t="shared" si="195"/>
        <v xml:space="preserve">,"EstimatedValue":0 </v>
      </c>
      <c r="AI559" s="16" t="str">
        <f t="shared" si="196"/>
        <v xml:space="preserve">,"IsMintCondition":false </v>
      </c>
      <c r="AJ559" s="16" t="str">
        <f t="shared" si="197"/>
        <v xml:space="preserve">,"Condition":"UNDEFINED" </v>
      </c>
      <c r="AK559" s="16" t="str">
        <f xml:space="preserve"> IF($D559+$E559&gt;0,  CONCATENATE($AD559,$AE559,$AF559,$AG559,$AH559,$AI559,$AJ559)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59" s="16" t="str">
        <f t="shared" si="198"/>
        <v>,{"CollectableType":"HomeCollector.Models.StampBase, HomeCollector, Version=1.0.0.0, Culture=neutral, PublicKeyToken=null","DisplayName":"Abyssinian" ,"Description":"" ,"Country":"USA" ,"IsPostageStamp":true ,"ScottNumber":"2373"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0" spans="1:38" x14ac:dyDescent="0.25">
      <c r="A560" s="34" t="s">
        <v>716</v>
      </c>
      <c r="B560" s="29" t="s">
        <v>157</v>
      </c>
      <c r="C560" s="30"/>
      <c r="D560" s="31"/>
      <c r="E560" s="32">
        <v>2</v>
      </c>
      <c r="F560" s="43"/>
      <c r="G560" s="30"/>
      <c r="H560" s="19" t="s">
        <v>1261</v>
      </c>
      <c r="I560" s="29">
        <v>1919</v>
      </c>
      <c r="J560" s="29">
        <v>1988</v>
      </c>
      <c r="K560" s="33"/>
      <c r="L560" s="34">
        <v>0.4</v>
      </c>
      <c r="M560" s="29">
        <v>0.15</v>
      </c>
      <c r="N560" s="28" t="str">
        <f t="shared" si="199"/>
        <v>,{"CollectableType":"HomeCollector.Models.StampBase, HomeCollector, Version=1.0.0.0, Culture=neutral, PublicKeyToken=null"</v>
      </c>
      <c r="O560" s="16" t="str">
        <f t="shared" si="178"/>
        <v xml:space="preserve">,"DisplayName":"Maine Coon" </v>
      </c>
      <c r="P560" s="16" t="str">
        <f t="shared" si="179"/>
        <v xml:space="preserve">,"Description":"" </v>
      </c>
      <c r="Q560" s="16" t="str">
        <f t="shared" si="180"/>
        <v xml:space="preserve">,"Country":"USA" </v>
      </c>
      <c r="R560" s="16" t="str">
        <f t="shared" si="181"/>
        <v xml:space="preserve">,"IsPostageStamp":true </v>
      </c>
      <c r="S560" s="16" t="str">
        <f t="shared" si="182"/>
        <v xml:space="preserve">,"ScottNumber":"2374" </v>
      </c>
      <c r="T560" s="16" t="str">
        <f t="shared" si="183"/>
        <v xml:space="preserve">,"AlternateId":"" </v>
      </c>
      <c r="U560" s="16" t="str">
        <f t="shared" si="184"/>
        <v>,"IssueYearStart":1988</v>
      </c>
      <c r="V560" s="16" t="str">
        <f t="shared" si="185"/>
        <v>,"IssueYearEnd":0</v>
      </c>
      <c r="W560" s="16" t="str">
        <f t="shared" si="186"/>
        <v xml:space="preserve">,"FirstDayOfIssue":" " </v>
      </c>
      <c r="X560" s="16" t="str">
        <f t="shared" si="200"/>
        <v xml:space="preserve">,"Perforation":"" </v>
      </c>
      <c r="Y560" s="16" t="str">
        <f t="shared" si="187"/>
        <v xml:space="preserve">,"IsWatermarked":false </v>
      </c>
      <c r="Z560" s="16" t="str">
        <f t="shared" si="188"/>
        <v xml:space="preserve">,"CatalogImageCode":"" </v>
      </c>
      <c r="AA560" s="16" t="str">
        <f t="shared" si="189"/>
        <v xml:space="preserve">,"Color":"" </v>
      </c>
      <c r="AB560" s="16" t="str">
        <f t="shared" si="190"/>
        <v xml:space="preserve">,"Denomination":"22" </v>
      </c>
      <c r="AD560" s="16" t="str">
        <f t="shared" si="191"/>
        <v>,"ItemInstances":[</v>
      </c>
      <c r="AE560" s="16" t="str">
        <f t="shared" si="192"/>
        <v>{"CollectableType":"HomeCollector.Models.StampBase, HomeCollector, Version=1.0.0.0, Culture=neutral, PublicKeyToken=null"</v>
      </c>
      <c r="AF560" s="16" t="str">
        <f t="shared" si="193"/>
        <v xml:space="preserve">,"ItemDetails":"" </v>
      </c>
      <c r="AG560" s="16" t="str">
        <f t="shared" si="194"/>
        <v xml:space="preserve">,"IsFavorite":false </v>
      </c>
      <c r="AH560" s="16" t="str">
        <f t="shared" si="195"/>
        <v xml:space="preserve">,"EstimatedValue":0 </v>
      </c>
      <c r="AI560" s="16" t="str">
        <f t="shared" si="196"/>
        <v xml:space="preserve">,"IsMintCondition":false </v>
      </c>
      <c r="AJ560" s="16" t="str">
        <f t="shared" si="197"/>
        <v xml:space="preserve">,"Condition":"UNDEFINED" </v>
      </c>
      <c r="AK560" s="16" t="str">
        <f xml:space="preserve"> IF($D560+$E560&gt;0,  CONCATENATE($AD560,$AE560,$AF560,$AG560,$AH560,$AI560,$AJ560)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0" s="16" t="str">
        <f t="shared" si="198"/>
        <v>,{"CollectableType":"HomeCollector.Models.StampBase, HomeCollector, Version=1.0.0.0, Culture=neutral, PublicKeyToken=null","DisplayName":"Maine Coon" ,"Description":"" ,"Country":"USA" ,"IsPostageStamp":true ,"ScottNumber":"2374"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1" spans="1:38" x14ac:dyDescent="0.25">
      <c r="A561" s="34" t="s">
        <v>717</v>
      </c>
      <c r="B561" s="29" t="s">
        <v>157</v>
      </c>
      <c r="C561" s="19"/>
      <c r="D561" s="31"/>
      <c r="E561" s="32">
        <v>2</v>
      </c>
      <c r="F561" s="42"/>
      <c r="G561" s="30"/>
      <c r="H561" s="19" t="s">
        <v>1262</v>
      </c>
      <c r="I561" s="29">
        <v>1919</v>
      </c>
      <c r="J561" s="29">
        <v>1988</v>
      </c>
      <c r="K561" s="33"/>
      <c r="L561" s="34">
        <v>0.4</v>
      </c>
      <c r="M561" s="29">
        <v>0.15</v>
      </c>
      <c r="N561" s="28" t="str">
        <f t="shared" si="199"/>
        <v>,{"CollectableType":"HomeCollector.Models.StampBase, HomeCollector, Version=1.0.0.0, Culture=neutral, PublicKeyToken=null"</v>
      </c>
      <c r="O561" s="16" t="str">
        <f t="shared" si="178"/>
        <v xml:space="preserve">,"DisplayName":"Am. Shorthair" </v>
      </c>
      <c r="P561" s="16" t="str">
        <f t="shared" si="179"/>
        <v xml:space="preserve">,"Description":"" </v>
      </c>
      <c r="Q561" s="16" t="str">
        <f t="shared" si="180"/>
        <v xml:space="preserve">,"Country":"USA" </v>
      </c>
      <c r="R561" s="16" t="str">
        <f t="shared" si="181"/>
        <v xml:space="preserve">,"IsPostageStamp":true </v>
      </c>
      <c r="S561" s="16" t="str">
        <f t="shared" si="182"/>
        <v xml:space="preserve">,"ScottNumber":"2375" </v>
      </c>
      <c r="T561" s="16" t="str">
        <f t="shared" si="183"/>
        <v xml:space="preserve">,"AlternateId":"" </v>
      </c>
      <c r="U561" s="16" t="str">
        <f t="shared" si="184"/>
        <v>,"IssueYearStart":1988</v>
      </c>
      <c r="V561" s="16" t="str">
        <f t="shared" si="185"/>
        <v>,"IssueYearEnd":0</v>
      </c>
      <c r="W561" s="16" t="str">
        <f t="shared" si="186"/>
        <v xml:space="preserve">,"FirstDayOfIssue":" " </v>
      </c>
      <c r="X561" s="16" t="str">
        <f t="shared" si="200"/>
        <v xml:space="preserve">,"Perforation":"" </v>
      </c>
      <c r="Y561" s="16" t="str">
        <f t="shared" si="187"/>
        <v xml:space="preserve">,"IsWatermarked":false </v>
      </c>
      <c r="Z561" s="16" t="str">
        <f t="shared" si="188"/>
        <v xml:space="preserve">,"CatalogImageCode":"" </v>
      </c>
      <c r="AA561" s="16" t="str">
        <f t="shared" si="189"/>
        <v xml:space="preserve">,"Color":"" </v>
      </c>
      <c r="AB561" s="16" t="str">
        <f t="shared" si="190"/>
        <v xml:space="preserve">,"Denomination":"22" </v>
      </c>
      <c r="AD561" s="16" t="str">
        <f t="shared" si="191"/>
        <v>,"ItemInstances":[</v>
      </c>
      <c r="AE561" s="16" t="str">
        <f t="shared" si="192"/>
        <v>{"CollectableType":"HomeCollector.Models.StampBase, HomeCollector, Version=1.0.0.0, Culture=neutral, PublicKeyToken=null"</v>
      </c>
      <c r="AF561" s="16" t="str">
        <f t="shared" si="193"/>
        <v xml:space="preserve">,"ItemDetails":"" </v>
      </c>
      <c r="AG561" s="16" t="str">
        <f t="shared" si="194"/>
        <v xml:space="preserve">,"IsFavorite":false </v>
      </c>
      <c r="AH561" s="16" t="str">
        <f t="shared" si="195"/>
        <v xml:space="preserve">,"EstimatedValue":0 </v>
      </c>
      <c r="AI561" s="16" t="str">
        <f t="shared" si="196"/>
        <v xml:space="preserve">,"IsMintCondition":false </v>
      </c>
      <c r="AJ561" s="16" t="str">
        <f t="shared" si="197"/>
        <v xml:space="preserve">,"Condition":"UNDEFINED" </v>
      </c>
      <c r="AK561" s="16" t="str">
        <f xml:space="preserve"> IF($D561+$E561&gt;0,  CONCATENATE($AD561,$AE561,$AF561,$AG561,$AH561,$AI561,$AJ561)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1" s="16" t="str">
        <f t="shared" si="198"/>
        <v>,{"CollectableType":"HomeCollector.Models.StampBase, HomeCollector, Version=1.0.0.0, Culture=neutral, PublicKeyToken=null","DisplayName":"Am. Shorthair" ,"Description":"" ,"Country":"USA" ,"IsPostageStamp":true ,"ScottNumber":"2375"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2" spans="1:38" x14ac:dyDescent="0.25">
      <c r="A562" s="34" t="s">
        <v>718</v>
      </c>
      <c r="B562" s="29" t="s">
        <v>157</v>
      </c>
      <c r="C562" s="19"/>
      <c r="D562" s="31">
        <v>1</v>
      </c>
      <c r="E562" s="32"/>
      <c r="F562" s="42"/>
      <c r="G562" s="38" t="s">
        <v>81</v>
      </c>
      <c r="H562" s="19" t="s">
        <v>1263</v>
      </c>
      <c r="I562" s="29">
        <v>1919</v>
      </c>
      <c r="J562" s="29">
        <v>1988</v>
      </c>
      <c r="K562" s="33"/>
      <c r="L562" s="34">
        <v>1.65</v>
      </c>
      <c r="M562" s="29">
        <v>1</v>
      </c>
      <c r="N562" s="28" t="str">
        <f t="shared" si="199"/>
        <v>,{"CollectableType":"HomeCollector.Models.StampBase, HomeCollector, Version=1.0.0.0, Culture=neutral, PublicKeyToken=null"</v>
      </c>
      <c r="O562" s="16" t="str">
        <f t="shared" si="178"/>
        <v xml:space="preserve">,"DisplayName":"Cats" </v>
      </c>
      <c r="P562" s="16" t="str">
        <f t="shared" si="179"/>
        <v xml:space="preserve">,"Description":"block 4" </v>
      </c>
      <c r="Q562" s="16" t="str">
        <f t="shared" si="180"/>
        <v xml:space="preserve">,"Country":"USA" </v>
      </c>
      <c r="R562" s="16" t="str">
        <f t="shared" si="181"/>
        <v xml:space="preserve">,"IsPostageStamp":true </v>
      </c>
      <c r="S562" s="16" t="str">
        <f t="shared" si="182"/>
        <v xml:space="preserve">,"ScottNumber":"2375a" </v>
      </c>
      <c r="T562" s="16" t="str">
        <f t="shared" si="183"/>
        <v xml:space="preserve">,"AlternateId":"" </v>
      </c>
      <c r="U562" s="16" t="str">
        <f t="shared" si="184"/>
        <v>,"IssueYearStart":1988</v>
      </c>
      <c r="V562" s="16" t="str">
        <f t="shared" si="185"/>
        <v>,"IssueYearEnd":0</v>
      </c>
      <c r="W562" s="16" t="str">
        <f t="shared" si="186"/>
        <v xml:space="preserve">,"FirstDayOfIssue":" " </v>
      </c>
      <c r="X562" s="16" t="str">
        <f t="shared" si="200"/>
        <v xml:space="preserve">,"Perforation":"" </v>
      </c>
      <c r="Y562" s="16" t="str">
        <f t="shared" si="187"/>
        <v xml:space="preserve">,"IsWatermarked":false </v>
      </c>
      <c r="Z562" s="16" t="str">
        <f t="shared" si="188"/>
        <v xml:space="preserve">,"CatalogImageCode":"" </v>
      </c>
      <c r="AA562" s="16" t="str">
        <f t="shared" si="189"/>
        <v xml:space="preserve">,"Color":"" </v>
      </c>
      <c r="AB562" s="16" t="str">
        <f t="shared" si="190"/>
        <v xml:space="preserve">,"Denomination":"22" </v>
      </c>
      <c r="AD562" s="16" t="str">
        <f t="shared" si="191"/>
        <v>,"ItemInstances":[</v>
      </c>
      <c r="AE562" s="16" t="str">
        <f t="shared" si="192"/>
        <v>{"CollectableType":"HomeCollector.Models.StampBase, HomeCollector, Version=1.0.0.0, Culture=neutral, PublicKeyToken=null"</v>
      </c>
      <c r="AF562" s="16" t="str">
        <f t="shared" si="193"/>
        <v xml:space="preserve">,"ItemDetails":"block 4" </v>
      </c>
      <c r="AG562" s="16" t="str">
        <f t="shared" si="194"/>
        <v xml:space="preserve">,"IsFavorite":false </v>
      </c>
      <c r="AH562" s="16" t="str">
        <f t="shared" si="195"/>
        <v xml:space="preserve">,"EstimatedValue":0 </v>
      </c>
      <c r="AI562" s="16" t="str">
        <f t="shared" si="196"/>
        <v xml:space="preserve">,"IsMintCondition":true </v>
      </c>
      <c r="AJ562" s="16" t="str">
        <f t="shared" si="197"/>
        <v xml:space="preserve">,"Condition":"UNDEFINED" </v>
      </c>
      <c r="AK562" s="16" t="str">
        <f xml:space="preserve"> IF($D562+$E562&gt;0,  CONCATENATE($AD562,$AE562,$AF562,$AG562,$AH562,$AI562,$AJ562)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562" s="16" t="str">
        <f t="shared" si="198"/>
        <v>,{"CollectableType":"HomeCollector.Models.StampBase, HomeCollector, Version=1.0.0.0, Culture=neutral, PublicKeyToken=null","DisplayName":"Cats" ,"Description":"block 4" ,"Country":"USA" ,"IsPostageStamp":true ,"ScottNumber":"2375a"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563" spans="1:38" x14ac:dyDescent="0.25">
      <c r="A563" s="34" t="s">
        <v>719</v>
      </c>
      <c r="B563" s="29" t="s">
        <v>157</v>
      </c>
      <c r="C563" s="19"/>
      <c r="D563" s="31">
        <v>4</v>
      </c>
      <c r="E563" s="32">
        <v>2</v>
      </c>
      <c r="F563" s="42"/>
      <c r="G563" s="38"/>
      <c r="H563" s="19" t="s">
        <v>1264</v>
      </c>
      <c r="I563" s="29">
        <v>1919</v>
      </c>
      <c r="J563" s="29">
        <v>1988</v>
      </c>
      <c r="K563" s="33"/>
      <c r="L563" s="34">
        <v>0.4</v>
      </c>
      <c r="M563" s="29">
        <v>0.15</v>
      </c>
      <c r="N563" s="28" t="str">
        <f t="shared" si="199"/>
        <v>,{"CollectableType":"HomeCollector.Models.StampBase, HomeCollector, Version=1.0.0.0, Culture=neutral, PublicKeyToken=null"</v>
      </c>
      <c r="O563" s="16" t="str">
        <f t="shared" si="178"/>
        <v xml:space="preserve">,"DisplayName":"Rockne" </v>
      </c>
      <c r="P563" s="16" t="str">
        <f t="shared" si="179"/>
        <v xml:space="preserve">,"Description":"" </v>
      </c>
      <c r="Q563" s="16" t="str">
        <f t="shared" si="180"/>
        <v xml:space="preserve">,"Country":"USA" </v>
      </c>
      <c r="R563" s="16" t="str">
        <f t="shared" si="181"/>
        <v xml:space="preserve">,"IsPostageStamp":true </v>
      </c>
      <c r="S563" s="16" t="str">
        <f t="shared" si="182"/>
        <v xml:space="preserve">,"ScottNumber":"2376" </v>
      </c>
      <c r="T563" s="16" t="str">
        <f t="shared" si="183"/>
        <v xml:space="preserve">,"AlternateId":"" </v>
      </c>
      <c r="U563" s="16" t="str">
        <f t="shared" si="184"/>
        <v>,"IssueYearStart":1988</v>
      </c>
      <c r="V563" s="16" t="str">
        <f t="shared" si="185"/>
        <v>,"IssueYearEnd":0</v>
      </c>
      <c r="W563" s="16" t="str">
        <f t="shared" si="186"/>
        <v xml:space="preserve">,"FirstDayOfIssue":" " </v>
      </c>
      <c r="X563" s="16" t="str">
        <f t="shared" si="200"/>
        <v xml:space="preserve">,"Perforation":"" </v>
      </c>
      <c r="Y563" s="16" t="str">
        <f t="shared" si="187"/>
        <v xml:space="preserve">,"IsWatermarked":false </v>
      </c>
      <c r="Z563" s="16" t="str">
        <f t="shared" si="188"/>
        <v xml:space="preserve">,"CatalogImageCode":"" </v>
      </c>
      <c r="AA563" s="16" t="str">
        <f t="shared" si="189"/>
        <v xml:space="preserve">,"Color":"" </v>
      </c>
      <c r="AB563" s="16" t="str">
        <f t="shared" si="190"/>
        <v xml:space="preserve">,"Denomination":"22" </v>
      </c>
      <c r="AD563" s="16" t="str">
        <f t="shared" si="191"/>
        <v>,"ItemInstances":[</v>
      </c>
      <c r="AE563" s="16" t="str">
        <f t="shared" si="192"/>
        <v>{"CollectableType":"HomeCollector.Models.StampBase, HomeCollector, Version=1.0.0.0, Culture=neutral, PublicKeyToken=null"</v>
      </c>
      <c r="AF563" s="16" t="str">
        <f t="shared" si="193"/>
        <v xml:space="preserve">,"ItemDetails":"" </v>
      </c>
      <c r="AG563" s="16" t="str">
        <f t="shared" si="194"/>
        <v xml:space="preserve">,"IsFavorite":false </v>
      </c>
      <c r="AH563" s="16" t="str">
        <f t="shared" si="195"/>
        <v xml:space="preserve">,"EstimatedValue":0 </v>
      </c>
      <c r="AI563" s="16" t="str">
        <f t="shared" si="196"/>
        <v xml:space="preserve">,"IsMintCondition":true </v>
      </c>
      <c r="AJ563" s="16" t="str">
        <f t="shared" si="197"/>
        <v xml:space="preserve">,"Condition":"UNDEFINED" </v>
      </c>
      <c r="AK563" s="16" t="str">
        <f xml:space="preserve"> IF($D563+$E563&gt;0,  CONCATENATE($AD563,$AE563,$AF563,$AG563,$AH563,$AI563,$AJ563)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3" s="16" t="str">
        <f t="shared" si="198"/>
        <v>,{"CollectableType":"HomeCollector.Models.StampBase, HomeCollector, Version=1.0.0.0, Culture=neutral, PublicKeyToken=null","DisplayName":"Rockne" ,"Description":"" ,"Country":"USA" ,"IsPostageStamp":true ,"ScottNumber":"2376" ,"AlternateId":"" ,"IssueYearStart":1988,"IssueYearEnd":0,"FirstDayOfIssue":" " ,"Perforation":"" ,"IsWatermarked":false ,"CatalogImageCode":"" ,"Color":"" ,"Denomination":"22"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4" spans="1:38" x14ac:dyDescent="0.25">
      <c r="A564" s="34" t="s">
        <v>720</v>
      </c>
      <c r="B564" s="29" t="s">
        <v>159</v>
      </c>
      <c r="C564" s="19"/>
      <c r="D564" s="31">
        <v>4</v>
      </c>
      <c r="E564" s="32">
        <v>2</v>
      </c>
      <c r="F564" s="42"/>
      <c r="G564" s="38"/>
      <c r="H564" s="19" t="s">
        <v>1265</v>
      </c>
      <c r="I564" s="29">
        <v>1919</v>
      </c>
      <c r="J564" s="29">
        <v>1988</v>
      </c>
      <c r="K564" s="33"/>
      <c r="L564" s="34">
        <v>0.45</v>
      </c>
      <c r="M564" s="29">
        <v>0.15</v>
      </c>
      <c r="N564" s="28" t="str">
        <f t="shared" si="199"/>
        <v>,{"CollectableType":"HomeCollector.Models.StampBase, HomeCollector, Version=1.0.0.0, Culture=neutral, PublicKeyToken=null"</v>
      </c>
      <c r="O564" s="16" t="str">
        <f t="shared" si="178"/>
        <v xml:space="preserve">,"DisplayName":"Ouimet" </v>
      </c>
      <c r="P564" s="16" t="str">
        <f t="shared" si="179"/>
        <v xml:space="preserve">,"Description":"" </v>
      </c>
      <c r="Q564" s="16" t="str">
        <f t="shared" si="180"/>
        <v xml:space="preserve">,"Country":"USA" </v>
      </c>
      <c r="R564" s="16" t="str">
        <f t="shared" si="181"/>
        <v xml:space="preserve">,"IsPostageStamp":true </v>
      </c>
      <c r="S564" s="16" t="str">
        <f t="shared" si="182"/>
        <v xml:space="preserve">,"ScottNumber":"2377" </v>
      </c>
      <c r="T564" s="16" t="str">
        <f t="shared" si="183"/>
        <v xml:space="preserve">,"AlternateId":"" </v>
      </c>
      <c r="U564" s="16" t="str">
        <f t="shared" si="184"/>
        <v>,"IssueYearStart":1988</v>
      </c>
      <c r="V564" s="16" t="str">
        <f t="shared" si="185"/>
        <v>,"IssueYearEnd":0</v>
      </c>
      <c r="W564" s="16" t="str">
        <f t="shared" si="186"/>
        <v xml:space="preserve">,"FirstDayOfIssue":" " </v>
      </c>
      <c r="X564" s="16" t="str">
        <f t="shared" si="200"/>
        <v xml:space="preserve">,"Perforation":"" </v>
      </c>
      <c r="Y564" s="16" t="str">
        <f t="shared" si="187"/>
        <v xml:space="preserve">,"IsWatermarked":false </v>
      </c>
      <c r="Z564" s="16" t="str">
        <f t="shared" si="188"/>
        <v xml:space="preserve">,"CatalogImageCode":"" </v>
      </c>
      <c r="AA564" s="16" t="str">
        <f t="shared" si="189"/>
        <v xml:space="preserve">,"Color":"" </v>
      </c>
      <c r="AB564" s="16" t="str">
        <f t="shared" si="190"/>
        <v xml:space="preserve">,"Denomination":"25" </v>
      </c>
      <c r="AD564" s="16" t="str">
        <f t="shared" si="191"/>
        <v>,"ItemInstances":[</v>
      </c>
      <c r="AE564" s="16" t="str">
        <f t="shared" si="192"/>
        <v>{"CollectableType":"HomeCollector.Models.StampBase, HomeCollector, Version=1.0.0.0, Culture=neutral, PublicKeyToken=null"</v>
      </c>
      <c r="AF564" s="16" t="str">
        <f t="shared" si="193"/>
        <v xml:space="preserve">,"ItemDetails":"" </v>
      </c>
      <c r="AG564" s="16" t="str">
        <f t="shared" si="194"/>
        <v xml:space="preserve">,"IsFavorite":false </v>
      </c>
      <c r="AH564" s="16" t="str">
        <f t="shared" si="195"/>
        <v xml:space="preserve">,"EstimatedValue":0 </v>
      </c>
      <c r="AI564" s="16" t="str">
        <f t="shared" si="196"/>
        <v xml:space="preserve">,"IsMintCondition":true </v>
      </c>
      <c r="AJ564" s="16" t="str">
        <f t="shared" si="197"/>
        <v xml:space="preserve">,"Condition":"UNDEFINED" </v>
      </c>
      <c r="AK564" s="16" t="str">
        <f xml:space="preserve"> IF($D564+$E564&gt;0,  CONCATENATE($AD564,$AE564,$AF564,$AG564,$AH564,$AI564,$AJ564)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4" s="16" t="str">
        <f t="shared" si="198"/>
        <v>,{"CollectableType":"HomeCollector.Models.StampBase, HomeCollector, Version=1.0.0.0, Culture=neutral, PublicKeyToken=null","DisplayName":"Ouimet" ,"Description":"" ,"Country":"USA" ,"IsPostageStamp":true ,"ScottNumber":"2377"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5" spans="1:38" x14ac:dyDescent="0.25">
      <c r="A565" s="34" t="s">
        <v>721</v>
      </c>
      <c r="B565" s="29" t="s">
        <v>159</v>
      </c>
      <c r="C565" s="19"/>
      <c r="D565" s="31">
        <v>4</v>
      </c>
      <c r="E565" s="32">
        <v>7</v>
      </c>
      <c r="F565" s="42"/>
      <c r="G565" s="30"/>
      <c r="H565" s="19" t="s">
        <v>89</v>
      </c>
      <c r="I565" s="29">
        <v>1919</v>
      </c>
      <c r="J565" s="29">
        <v>1988</v>
      </c>
      <c r="K565" s="33"/>
      <c r="L565" s="34">
        <v>0.45</v>
      </c>
      <c r="M565" s="29">
        <v>0.15</v>
      </c>
      <c r="N565" s="28" t="str">
        <f t="shared" si="199"/>
        <v>,{"CollectableType":"HomeCollector.Models.StampBase, HomeCollector, Version=1.0.0.0, Culture=neutral, PublicKeyToken=null"</v>
      </c>
      <c r="O565" s="16" t="str">
        <f t="shared" si="178"/>
        <v xml:space="preserve">,"DisplayName":"Love" </v>
      </c>
      <c r="P565" s="16" t="str">
        <f t="shared" si="179"/>
        <v xml:space="preserve">,"Description":"" </v>
      </c>
      <c r="Q565" s="16" t="str">
        <f t="shared" si="180"/>
        <v xml:space="preserve">,"Country":"USA" </v>
      </c>
      <c r="R565" s="16" t="str">
        <f t="shared" si="181"/>
        <v xml:space="preserve">,"IsPostageStamp":true </v>
      </c>
      <c r="S565" s="16" t="str">
        <f t="shared" si="182"/>
        <v xml:space="preserve">,"ScottNumber":"2378" </v>
      </c>
      <c r="T565" s="16" t="str">
        <f t="shared" si="183"/>
        <v xml:space="preserve">,"AlternateId":"" </v>
      </c>
      <c r="U565" s="16" t="str">
        <f t="shared" si="184"/>
        <v>,"IssueYearStart":1988</v>
      </c>
      <c r="V565" s="16" t="str">
        <f t="shared" si="185"/>
        <v>,"IssueYearEnd":0</v>
      </c>
      <c r="W565" s="16" t="str">
        <f t="shared" si="186"/>
        <v xml:space="preserve">,"FirstDayOfIssue":" " </v>
      </c>
      <c r="X565" s="16" t="str">
        <f t="shared" si="200"/>
        <v xml:space="preserve">,"Perforation":"" </v>
      </c>
      <c r="Y565" s="16" t="str">
        <f t="shared" si="187"/>
        <v xml:space="preserve">,"IsWatermarked":false </v>
      </c>
      <c r="Z565" s="16" t="str">
        <f t="shared" si="188"/>
        <v xml:space="preserve">,"CatalogImageCode":"" </v>
      </c>
      <c r="AA565" s="16" t="str">
        <f t="shared" si="189"/>
        <v xml:space="preserve">,"Color":"" </v>
      </c>
      <c r="AB565" s="16" t="str">
        <f t="shared" si="190"/>
        <v xml:space="preserve">,"Denomination":"25" </v>
      </c>
      <c r="AD565" s="16" t="str">
        <f t="shared" si="191"/>
        <v>,"ItemInstances":[</v>
      </c>
      <c r="AE565" s="16" t="str">
        <f t="shared" si="192"/>
        <v>{"CollectableType":"HomeCollector.Models.StampBase, HomeCollector, Version=1.0.0.0, Culture=neutral, PublicKeyToken=null"</v>
      </c>
      <c r="AF565" s="16" t="str">
        <f t="shared" si="193"/>
        <v xml:space="preserve">,"ItemDetails":"" </v>
      </c>
      <c r="AG565" s="16" t="str">
        <f t="shared" si="194"/>
        <v xml:space="preserve">,"IsFavorite":false </v>
      </c>
      <c r="AH565" s="16" t="str">
        <f t="shared" si="195"/>
        <v xml:space="preserve">,"EstimatedValue":0 </v>
      </c>
      <c r="AI565" s="16" t="str">
        <f t="shared" si="196"/>
        <v xml:space="preserve">,"IsMintCondition":true </v>
      </c>
      <c r="AJ565" s="16" t="str">
        <f t="shared" si="197"/>
        <v xml:space="preserve">,"Condition":"UNDEFINED" </v>
      </c>
      <c r="AK565" s="16" t="str">
        <f xml:space="preserve"> IF($D565+$E565&gt;0,  CONCATENATE($AD565,$AE565,$AF565,$AG565,$AH565,$AI565,$AJ565)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5" s="16" t="str">
        <f t="shared" si="198"/>
        <v>,{"CollectableType":"HomeCollector.Models.StampBase, HomeCollector, Version=1.0.0.0, Culture=neutral, PublicKeyToken=null","DisplayName":"Love" ,"Description":"" ,"Country":"USA" ,"IsPostageStamp":true ,"ScottNumber":"2378"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6" spans="1:38" x14ac:dyDescent="0.25">
      <c r="A566" s="34" t="s">
        <v>722</v>
      </c>
      <c r="B566" s="29" t="s">
        <v>23</v>
      </c>
      <c r="C566" s="19"/>
      <c r="D566" s="31">
        <v>4</v>
      </c>
      <c r="E566" s="32">
        <v>2</v>
      </c>
      <c r="F566" s="43"/>
      <c r="G566" s="30"/>
      <c r="H566" s="19" t="s">
        <v>89</v>
      </c>
      <c r="I566" s="29">
        <v>1919</v>
      </c>
      <c r="J566" s="29">
        <v>1988</v>
      </c>
      <c r="K566" s="33"/>
      <c r="L566" s="34">
        <v>0.65</v>
      </c>
      <c r="M566" s="29">
        <v>0.15</v>
      </c>
      <c r="N566" s="28" t="str">
        <f t="shared" si="199"/>
        <v>,{"CollectableType":"HomeCollector.Models.StampBase, HomeCollector, Version=1.0.0.0, Culture=neutral, PublicKeyToken=null"</v>
      </c>
      <c r="O566" s="16" t="str">
        <f t="shared" si="178"/>
        <v xml:space="preserve">,"DisplayName":"Love" </v>
      </c>
      <c r="P566" s="16" t="str">
        <f t="shared" si="179"/>
        <v xml:space="preserve">,"Description":"" </v>
      </c>
      <c r="Q566" s="16" t="str">
        <f t="shared" si="180"/>
        <v xml:space="preserve">,"Country":"USA" </v>
      </c>
      <c r="R566" s="16" t="str">
        <f t="shared" si="181"/>
        <v xml:space="preserve">,"IsPostageStamp":true </v>
      </c>
      <c r="S566" s="16" t="str">
        <f t="shared" si="182"/>
        <v xml:space="preserve">,"ScottNumber":"2379" </v>
      </c>
      <c r="T566" s="16" t="str">
        <f t="shared" si="183"/>
        <v xml:space="preserve">,"AlternateId":"" </v>
      </c>
      <c r="U566" s="16" t="str">
        <f t="shared" si="184"/>
        <v>,"IssueYearStart":1988</v>
      </c>
      <c r="V566" s="16" t="str">
        <f t="shared" si="185"/>
        <v>,"IssueYearEnd":0</v>
      </c>
      <c r="W566" s="16" t="str">
        <f t="shared" si="186"/>
        <v xml:space="preserve">,"FirstDayOfIssue":" " </v>
      </c>
      <c r="X566" s="16" t="str">
        <f t="shared" si="200"/>
        <v xml:space="preserve">,"Perforation":"" </v>
      </c>
      <c r="Y566" s="16" t="str">
        <f t="shared" si="187"/>
        <v xml:space="preserve">,"IsWatermarked":false </v>
      </c>
      <c r="Z566" s="16" t="str">
        <f t="shared" si="188"/>
        <v xml:space="preserve">,"CatalogImageCode":"" </v>
      </c>
      <c r="AA566" s="16" t="str">
        <f t="shared" si="189"/>
        <v xml:space="preserve">,"Color":"" </v>
      </c>
      <c r="AB566" s="16" t="str">
        <f t="shared" si="190"/>
        <v xml:space="preserve">,"Denomination":"45" </v>
      </c>
      <c r="AD566" s="16" t="str">
        <f t="shared" si="191"/>
        <v>,"ItemInstances":[</v>
      </c>
      <c r="AE566" s="16" t="str">
        <f t="shared" si="192"/>
        <v>{"CollectableType":"HomeCollector.Models.StampBase, HomeCollector, Version=1.0.0.0, Culture=neutral, PublicKeyToken=null"</v>
      </c>
      <c r="AF566" s="16" t="str">
        <f t="shared" si="193"/>
        <v xml:space="preserve">,"ItemDetails":"" </v>
      </c>
      <c r="AG566" s="16" t="str">
        <f t="shared" si="194"/>
        <v xml:space="preserve">,"IsFavorite":false </v>
      </c>
      <c r="AH566" s="16" t="str">
        <f t="shared" si="195"/>
        <v xml:space="preserve">,"EstimatedValue":0 </v>
      </c>
      <c r="AI566" s="16" t="str">
        <f t="shared" si="196"/>
        <v xml:space="preserve">,"IsMintCondition":true </v>
      </c>
      <c r="AJ566" s="16" t="str">
        <f t="shared" si="197"/>
        <v xml:space="preserve">,"Condition":"UNDEFINED" </v>
      </c>
      <c r="AK566" s="16" t="str">
        <f xml:space="preserve"> IF($D566+$E566&gt;0,  CONCATENATE($AD566,$AE566,$AF566,$AG566,$AH566,$AI566,$AJ566)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6" s="16" t="str">
        <f t="shared" si="198"/>
        <v>,{"CollectableType":"HomeCollector.Models.StampBase, HomeCollector, Version=1.0.0.0, Culture=neutral, PublicKeyToken=null","DisplayName":"Love" ,"Description":"" ,"Country":"USA" ,"IsPostageStamp":true ,"ScottNumber":"2379" ,"AlternateId":"" ,"IssueYearStart":1988,"IssueYearEnd":0,"FirstDayOfIssue":" " ,"Perforation":"" ,"IsWatermarked":false ,"CatalogImageCode":"" ,"Color":"" ,"Denomination":"45"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7" spans="1:38" x14ac:dyDescent="0.25">
      <c r="A567" s="34" t="s">
        <v>723</v>
      </c>
      <c r="B567" s="29" t="s">
        <v>159</v>
      </c>
      <c r="C567" s="19"/>
      <c r="D567" s="28">
        <v>4</v>
      </c>
      <c r="E567" s="30">
        <v>2</v>
      </c>
      <c r="F567" s="43"/>
      <c r="G567" s="38"/>
      <c r="H567" s="19" t="s">
        <v>1266</v>
      </c>
      <c r="I567" s="29">
        <v>1923</v>
      </c>
      <c r="J567" s="29">
        <v>1988</v>
      </c>
      <c r="K567" s="33"/>
      <c r="L567" s="34">
        <v>0.45</v>
      </c>
      <c r="M567" s="29">
        <v>0.15</v>
      </c>
      <c r="N567" s="28" t="str">
        <f t="shared" si="199"/>
        <v>,{"CollectableType":"HomeCollector.Models.StampBase, HomeCollector, Version=1.0.0.0, Culture=neutral, PublicKeyToken=null"</v>
      </c>
      <c r="O567" s="16" t="str">
        <f t="shared" si="178"/>
        <v xml:space="preserve">,"DisplayName":"Olympics-rings" </v>
      </c>
      <c r="P567" s="16" t="str">
        <f t="shared" si="179"/>
        <v xml:space="preserve">,"Description":"" </v>
      </c>
      <c r="Q567" s="16" t="str">
        <f t="shared" si="180"/>
        <v xml:space="preserve">,"Country":"USA" </v>
      </c>
      <c r="R567" s="16" t="str">
        <f t="shared" si="181"/>
        <v xml:space="preserve">,"IsPostageStamp":true </v>
      </c>
      <c r="S567" s="16" t="str">
        <f t="shared" si="182"/>
        <v xml:space="preserve">,"ScottNumber":"2380" </v>
      </c>
      <c r="T567" s="16" t="str">
        <f t="shared" si="183"/>
        <v xml:space="preserve">,"AlternateId":"" </v>
      </c>
      <c r="U567" s="16" t="str">
        <f t="shared" si="184"/>
        <v>,"IssueYearStart":1988</v>
      </c>
      <c r="V567" s="16" t="str">
        <f t="shared" si="185"/>
        <v>,"IssueYearEnd":0</v>
      </c>
      <c r="W567" s="16" t="str">
        <f t="shared" si="186"/>
        <v xml:space="preserve">,"FirstDayOfIssue":" " </v>
      </c>
      <c r="X567" s="16" t="str">
        <f t="shared" si="200"/>
        <v xml:space="preserve">,"Perforation":"" </v>
      </c>
      <c r="Y567" s="16" t="str">
        <f t="shared" si="187"/>
        <v xml:space="preserve">,"IsWatermarked":false </v>
      </c>
      <c r="Z567" s="16" t="str">
        <f t="shared" si="188"/>
        <v xml:space="preserve">,"CatalogImageCode":"" </v>
      </c>
      <c r="AA567" s="16" t="str">
        <f t="shared" si="189"/>
        <v xml:space="preserve">,"Color":"" </v>
      </c>
      <c r="AB567" s="16" t="str">
        <f t="shared" si="190"/>
        <v xml:space="preserve">,"Denomination":"25" </v>
      </c>
      <c r="AD567" s="16" t="str">
        <f t="shared" si="191"/>
        <v>,"ItemInstances":[</v>
      </c>
      <c r="AE567" s="16" t="str">
        <f t="shared" si="192"/>
        <v>{"CollectableType":"HomeCollector.Models.StampBase, HomeCollector, Version=1.0.0.0, Culture=neutral, PublicKeyToken=null"</v>
      </c>
      <c r="AF567" s="16" t="str">
        <f t="shared" si="193"/>
        <v xml:space="preserve">,"ItemDetails":"" </v>
      </c>
      <c r="AG567" s="16" t="str">
        <f t="shared" si="194"/>
        <v xml:space="preserve">,"IsFavorite":false </v>
      </c>
      <c r="AH567" s="16" t="str">
        <f t="shared" si="195"/>
        <v xml:space="preserve">,"EstimatedValue":0 </v>
      </c>
      <c r="AI567" s="16" t="str">
        <f t="shared" si="196"/>
        <v xml:space="preserve">,"IsMintCondition":true </v>
      </c>
      <c r="AJ567" s="16" t="str">
        <f t="shared" si="197"/>
        <v xml:space="preserve">,"Condition":"UNDEFINED" </v>
      </c>
      <c r="AK567" s="16" t="str">
        <f xml:space="preserve"> IF($D567+$E567&gt;0,  CONCATENATE($AD567,$AE567,$AF567,$AG567,$AH567,$AI567,$AJ567)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67" s="16" t="str">
        <f t="shared" si="198"/>
        <v>,{"CollectableType":"HomeCollector.Models.StampBase, HomeCollector, Version=1.0.0.0, Culture=neutral, PublicKeyToken=null","DisplayName":"Olympics-rings" ,"Description":"" ,"Country":"USA" ,"IsPostageStamp":true ,"ScottNumber":"2380"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68" spans="1:38" x14ac:dyDescent="0.25">
      <c r="A568" s="34" t="s">
        <v>724</v>
      </c>
      <c r="B568" s="29" t="s">
        <v>159</v>
      </c>
      <c r="C568" s="19"/>
      <c r="D568" s="31"/>
      <c r="E568" s="32">
        <v>2</v>
      </c>
      <c r="F568" s="43"/>
      <c r="G568" s="30"/>
      <c r="H568" s="19" t="s">
        <v>1267</v>
      </c>
      <c r="I568" s="29">
        <v>1921</v>
      </c>
      <c r="J568" s="29">
        <v>1988</v>
      </c>
      <c r="K568" s="33"/>
      <c r="L568" s="34">
        <v>0.45</v>
      </c>
      <c r="M568" s="29">
        <v>0.15</v>
      </c>
      <c r="N568" s="28" t="str">
        <f t="shared" si="199"/>
        <v>,{"CollectableType":"HomeCollector.Models.StampBase, HomeCollector, Version=1.0.0.0, Culture=neutral, PublicKeyToken=null"</v>
      </c>
      <c r="O568" s="16" t="str">
        <f t="shared" si="178"/>
        <v xml:space="preserve">,"DisplayName":"Locomobile" </v>
      </c>
      <c r="P568" s="16" t="str">
        <f t="shared" si="179"/>
        <v xml:space="preserve">,"Description":"" </v>
      </c>
      <c r="Q568" s="16" t="str">
        <f t="shared" si="180"/>
        <v xml:space="preserve">,"Country":"USA" </v>
      </c>
      <c r="R568" s="16" t="str">
        <f t="shared" si="181"/>
        <v xml:space="preserve">,"IsPostageStamp":true </v>
      </c>
      <c r="S568" s="16" t="str">
        <f t="shared" si="182"/>
        <v xml:space="preserve">,"ScottNumber":"2381" </v>
      </c>
      <c r="T568" s="16" t="str">
        <f t="shared" si="183"/>
        <v xml:space="preserve">,"AlternateId":"" </v>
      </c>
      <c r="U568" s="16" t="str">
        <f t="shared" si="184"/>
        <v>,"IssueYearStart":1988</v>
      </c>
      <c r="V568" s="16" t="str">
        <f t="shared" si="185"/>
        <v>,"IssueYearEnd":0</v>
      </c>
      <c r="W568" s="16" t="str">
        <f t="shared" si="186"/>
        <v xml:space="preserve">,"FirstDayOfIssue":" " </v>
      </c>
      <c r="X568" s="16" t="str">
        <f t="shared" si="200"/>
        <v xml:space="preserve">,"Perforation":"" </v>
      </c>
      <c r="Y568" s="16" t="str">
        <f t="shared" si="187"/>
        <v xml:space="preserve">,"IsWatermarked":false </v>
      </c>
      <c r="Z568" s="16" t="str">
        <f t="shared" si="188"/>
        <v xml:space="preserve">,"CatalogImageCode":"" </v>
      </c>
      <c r="AA568" s="16" t="str">
        <f t="shared" si="189"/>
        <v xml:space="preserve">,"Color":"" </v>
      </c>
      <c r="AB568" s="16" t="str">
        <f t="shared" si="190"/>
        <v xml:space="preserve">,"Denomination":"25" </v>
      </c>
      <c r="AD568" s="16" t="str">
        <f t="shared" si="191"/>
        <v>,"ItemInstances":[</v>
      </c>
      <c r="AE568" s="16" t="str">
        <f t="shared" si="192"/>
        <v>{"CollectableType":"HomeCollector.Models.StampBase, HomeCollector, Version=1.0.0.0, Culture=neutral, PublicKeyToken=null"</v>
      </c>
      <c r="AF568" s="16" t="str">
        <f t="shared" si="193"/>
        <v xml:space="preserve">,"ItemDetails":"" </v>
      </c>
      <c r="AG568" s="16" t="str">
        <f t="shared" si="194"/>
        <v xml:space="preserve">,"IsFavorite":false </v>
      </c>
      <c r="AH568" s="16" t="str">
        <f t="shared" si="195"/>
        <v xml:space="preserve">,"EstimatedValue":0 </v>
      </c>
      <c r="AI568" s="16" t="str">
        <f t="shared" si="196"/>
        <v xml:space="preserve">,"IsMintCondition":false </v>
      </c>
      <c r="AJ568" s="16" t="str">
        <f t="shared" si="197"/>
        <v xml:space="preserve">,"Condition":"UNDEFINED" </v>
      </c>
      <c r="AK568" s="16" t="str">
        <f xml:space="preserve"> IF($D568+$E568&gt;0,  CONCATENATE($AD568,$AE568,$AF568,$AG568,$AH568,$AI568,$AJ568)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8" s="16" t="str">
        <f t="shared" si="198"/>
        <v>,{"CollectableType":"HomeCollector.Models.StampBase, HomeCollector, Version=1.0.0.0, Culture=neutral, PublicKeyToken=null","DisplayName":"Locomobile" ,"Description":"" ,"Country":"USA" ,"IsPostageStamp":true ,"ScottNumber":"2381"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69" spans="1:38" x14ac:dyDescent="0.25">
      <c r="A569" s="34" t="s">
        <v>725</v>
      </c>
      <c r="B569" s="29" t="s">
        <v>159</v>
      </c>
      <c r="C569" s="19"/>
      <c r="D569" s="31"/>
      <c r="E569" s="32">
        <v>2</v>
      </c>
      <c r="F569" s="43"/>
      <c r="G569" s="38"/>
      <c r="H569" s="19" t="s">
        <v>1268</v>
      </c>
      <c r="I569" s="29">
        <v>1921</v>
      </c>
      <c r="J569" s="29">
        <v>1988</v>
      </c>
      <c r="K569" s="33"/>
      <c r="L569" s="34">
        <v>0.45</v>
      </c>
      <c r="M569" s="29">
        <v>0.15</v>
      </c>
      <c r="N569" s="28" t="str">
        <f t="shared" si="199"/>
        <v>,{"CollectableType":"HomeCollector.Models.StampBase, HomeCollector, Version=1.0.0.0, Culture=neutral, PublicKeyToken=null"</v>
      </c>
      <c r="O569" s="16" t="str">
        <f t="shared" si="178"/>
        <v xml:space="preserve">,"DisplayName":"Pierce-Arrow" </v>
      </c>
      <c r="P569" s="16" t="str">
        <f t="shared" si="179"/>
        <v xml:space="preserve">,"Description":"" </v>
      </c>
      <c r="Q569" s="16" t="str">
        <f t="shared" si="180"/>
        <v xml:space="preserve">,"Country":"USA" </v>
      </c>
      <c r="R569" s="16" t="str">
        <f t="shared" si="181"/>
        <v xml:space="preserve">,"IsPostageStamp":true </v>
      </c>
      <c r="S569" s="16" t="str">
        <f t="shared" si="182"/>
        <v xml:space="preserve">,"ScottNumber":"2382" </v>
      </c>
      <c r="T569" s="16" t="str">
        <f t="shared" si="183"/>
        <v xml:space="preserve">,"AlternateId":"" </v>
      </c>
      <c r="U569" s="16" t="str">
        <f t="shared" si="184"/>
        <v>,"IssueYearStart":1988</v>
      </c>
      <c r="V569" s="16" t="str">
        <f t="shared" si="185"/>
        <v>,"IssueYearEnd":0</v>
      </c>
      <c r="W569" s="16" t="str">
        <f t="shared" si="186"/>
        <v xml:space="preserve">,"FirstDayOfIssue":" " </v>
      </c>
      <c r="X569" s="16" t="str">
        <f t="shared" si="200"/>
        <v xml:space="preserve">,"Perforation":"" </v>
      </c>
      <c r="Y569" s="16" t="str">
        <f t="shared" si="187"/>
        <v xml:space="preserve">,"IsWatermarked":false </v>
      </c>
      <c r="Z569" s="16" t="str">
        <f t="shared" si="188"/>
        <v xml:space="preserve">,"CatalogImageCode":"" </v>
      </c>
      <c r="AA569" s="16" t="str">
        <f t="shared" si="189"/>
        <v xml:space="preserve">,"Color":"" </v>
      </c>
      <c r="AB569" s="16" t="str">
        <f t="shared" si="190"/>
        <v xml:space="preserve">,"Denomination":"25" </v>
      </c>
      <c r="AD569" s="16" t="str">
        <f t="shared" si="191"/>
        <v>,"ItemInstances":[</v>
      </c>
      <c r="AE569" s="16" t="str">
        <f t="shared" si="192"/>
        <v>{"CollectableType":"HomeCollector.Models.StampBase, HomeCollector, Version=1.0.0.0, Culture=neutral, PublicKeyToken=null"</v>
      </c>
      <c r="AF569" s="16" t="str">
        <f t="shared" si="193"/>
        <v xml:space="preserve">,"ItemDetails":"" </v>
      </c>
      <c r="AG569" s="16" t="str">
        <f t="shared" si="194"/>
        <v xml:space="preserve">,"IsFavorite":false </v>
      </c>
      <c r="AH569" s="16" t="str">
        <f t="shared" si="195"/>
        <v xml:space="preserve">,"EstimatedValue":0 </v>
      </c>
      <c r="AI569" s="16" t="str">
        <f t="shared" si="196"/>
        <v xml:space="preserve">,"IsMintCondition":false </v>
      </c>
      <c r="AJ569" s="16" t="str">
        <f t="shared" si="197"/>
        <v xml:space="preserve">,"Condition":"UNDEFINED" </v>
      </c>
      <c r="AK569" s="16" t="str">
        <f xml:space="preserve"> IF($D569+$E569&gt;0,  CONCATENATE($AD569,$AE569,$AF569,$AG569,$AH569,$AI569,$AJ569)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69" s="16" t="str">
        <f t="shared" si="198"/>
        <v>,{"CollectableType":"HomeCollector.Models.StampBase, HomeCollector, Version=1.0.0.0, Culture=neutral, PublicKeyToken=null","DisplayName":"Pierce-Arrow" ,"Description":"" ,"Country":"USA" ,"IsPostageStamp":true ,"ScottNumber":"2382"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0" spans="1:38" x14ac:dyDescent="0.25">
      <c r="A570" s="34" t="s">
        <v>726</v>
      </c>
      <c r="B570" s="19" t="s">
        <v>159</v>
      </c>
      <c r="C570" s="19"/>
      <c r="D570" s="31"/>
      <c r="E570" s="32">
        <v>2</v>
      </c>
      <c r="F570" s="43"/>
      <c r="G570" s="30"/>
      <c r="H570" s="19" t="s">
        <v>1269</v>
      </c>
      <c r="I570" s="29">
        <v>1920</v>
      </c>
      <c r="J570" s="29">
        <v>1988</v>
      </c>
      <c r="K570" s="33"/>
      <c r="L570" s="34">
        <v>0.45</v>
      </c>
      <c r="M570" s="29">
        <v>0.15</v>
      </c>
      <c r="N570" s="28" t="str">
        <f t="shared" si="199"/>
        <v>,{"CollectableType":"HomeCollector.Models.StampBase, HomeCollector, Version=1.0.0.0, Culture=neutral, PublicKeyToken=null"</v>
      </c>
      <c r="O570" s="16" t="str">
        <f t="shared" si="178"/>
        <v xml:space="preserve">,"DisplayName":"Cord" </v>
      </c>
      <c r="P570" s="16" t="str">
        <f t="shared" si="179"/>
        <v xml:space="preserve">,"Description":"" </v>
      </c>
      <c r="Q570" s="16" t="str">
        <f t="shared" si="180"/>
        <v xml:space="preserve">,"Country":"USA" </v>
      </c>
      <c r="R570" s="16" t="str">
        <f t="shared" si="181"/>
        <v xml:space="preserve">,"IsPostageStamp":true </v>
      </c>
      <c r="S570" s="16" t="str">
        <f t="shared" si="182"/>
        <v xml:space="preserve">,"ScottNumber":"2383" </v>
      </c>
      <c r="T570" s="16" t="str">
        <f t="shared" si="183"/>
        <v xml:space="preserve">,"AlternateId":"" </v>
      </c>
      <c r="U570" s="16" t="str">
        <f t="shared" si="184"/>
        <v>,"IssueYearStart":1988</v>
      </c>
      <c r="V570" s="16" t="str">
        <f t="shared" si="185"/>
        <v>,"IssueYearEnd":0</v>
      </c>
      <c r="W570" s="16" t="str">
        <f t="shared" si="186"/>
        <v xml:space="preserve">,"FirstDayOfIssue":" " </v>
      </c>
      <c r="X570" s="16" t="str">
        <f t="shared" si="200"/>
        <v xml:space="preserve">,"Perforation":"" </v>
      </c>
      <c r="Y570" s="16" t="str">
        <f t="shared" si="187"/>
        <v xml:space="preserve">,"IsWatermarked":false </v>
      </c>
      <c r="Z570" s="16" t="str">
        <f t="shared" si="188"/>
        <v xml:space="preserve">,"CatalogImageCode":"" </v>
      </c>
      <c r="AA570" s="16" t="str">
        <f t="shared" si="189"/>
        <v xml:space="preserve">,"Color":"" </v>
      </c>
      <c r="AB570" s="16" t="str">
        <f t="shared" si="190"/>
        <v xml:space="preserve">,"Denomination":"25" </v>
      </c>
      <c r="AD570" s="16" t="str">
        <f t="shared" si="191"/>
        <v>,"ItemInstances":[</v>
      </c>
      <c r="AE570" s="16" t="str">
        <f t="shared" si="192"/>
        <v>{"CollectableType":"HomeCollector.Models.StampBase, HomeCollector, Version=1.0.0.0, Culture=neutral, PublicKeyToken=null"</v>
      </c>
      <c r="AF570" s="16" t="str">
        <f t="shared" si="193"/>
        <v xml:space="preserve">,"ItemDetails":"" </v>
      </c>
      <c r="AG570" s="16" t="str">
        <f t="shared" si="194"/>
        <v xml:space="preserve">,"IsFavorite":false </v>
      </c>
      <c r="AH570" s="16" t="str">
        <f t="shared" si="195"/>
        <v xml:space="preserve">,"EstimatedValue":0 </v>
      </c>
      <c r="AI570" s="16" t="str">
        <f t="shared" si="196"/>
        <v xml:space="preserve">,"IsMintCondition":false </v>
      </c>
      <c r="AJ570" s="16" t="str">
        <f t="shared" si="197"/>
        <v xml:space="preserve">,"Condition":"UNDEFINED" </v>
      </c>
      <c r="AK570" s="16" t="str">
        <f xml:space="preserve"> IF($D570+$E570&gt;0,  CONCATENATE($AD570,$AE570,$AF570,$AG570,$AH570,$AI570,$AJ570)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0" s="16" t="str">
        <f t="shared" si="198"/>
        <v>,{"CollectableType":"HomeCollector.Models.StampBase, HomeCollector, Version=1.0.0.0, Culture=neutral, PublicKeyToken=null","DisplayName":"Cord" ,"Description":"" ,"Country":"USA" ,"IsPostageStamp":true ,"ScottNumber":"2383"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1" spans="1:38" x14ac:dyDescent="0.25">
      <c r="A571" s="34" t="s">
        <v>727</v>
      </c>
      <c r="B571" s="29" t="s">
        <v>159</v>
      </c>
      <c r="C571" s="30"/>
      <c r="D571" s="31"/>
      <c r="E571" s="32">
        <v>2</v>
      </c>
      <c r="F571" s="28"/>
      <c r="G571" s="30"/>
      <c r="H571" s="19" t="s">
        <v>1270</v>
      </c>
      <c r="I571" s="29">
        <v>1920</v>
      </c>
      <c r="J571" s="29">
        <v>1988</v>
      </c>
      <c r="K571" s="33"/>
      <c r="L571" s="34">
        <v>0.45</v>
      </c>
      <c r="M571" s="29">
        <v>0.15</v>
      </c>
      <c r="N571" s="28" t="str">
        <f t="shared" si="199"/>
        <v>,{"CollectableType":"HomeCollector.Models.StampBase, HomeCollector, Version=1.0.0.0, Culture=neutral, PublicKeyToken=null"</v>
      </c>
      <c r="O571" s="16" t="str">
        <f t="shared" si="178"/>
        <v xml:space="preserve">,"DisplayName":"Packard" </v>
      </c>
      <c r="P571" s="16" t="str">
        <f t="shared" si="179"/>
        <v xml:space="preserve">,"Description":"" </v>
      </c>
      <c r="Q571" s="16" t="str">
        <f t="shared" si="180"/>
        <v xml:space="preserve">,"Country":"USA" </v>
      </c>
      <c r="R571" s="16" t="str">
        <f t="shared" si="181"/>
        <v xml:space="preserve">,"IsPostageStamp":true </v>
      </c>
      <c r="S571" s="16" t="str">
        <f t="shared" si="182"/>
        <v xml:space="preserve">,"ScottNumber":"2384" </v>
      </c>
      <c r="T571" s="16" t="str">
        <f t="shared" si="183"/>
        <v xml:space="preserve">,"AlternateId":"" </v>
      </c>
      <c r="U571" s="16" t="str">
        <f t="shared" si="184"/>
        <v>,"IssueYearStart":1988</v>
      </c>
      <c r="V571" s="16" t="str">
        <f t="shared" si="185"/>
        <v>,"IssueYearEnd":0</v>
      </c>
      <c r="W571" s="16" t="str">
        <f t="shared" si="186"/>
        <v xml:space="preserve">,"FirstDayOfIssue":" " </v>
      </c>
      <c r="X571" s="16" t="str">
        <f t="shared" si="200"/>
        <v xml:space="preserve">,"Perforation":"" </v>
      </c>
      <c r="Y571" s="16" t="str">
        <f t="shared" si="187"/>
        <v xml:space="preserve">,"IsWatermarked":false </v>
      </c>
      <c r="Z571" s="16" t="str">
        <f t="shared" si="188"/>
        <v xml:space="preserve">,"CatalogImageCode":"" </v>
      </c>
      <c r="AA571" s="16" t="str">
        <f t="shared" si="189"/>
        <v xml:space="preserve">,"Color":"" </v>
      </c>
      <c r="AB571" s="16" t="str">
        <f t="shared" si="190"/>
        <v xml:space="preserve">,"Denomination":"25" </v>
      </c>
      <c r="AD571" s="16" t="str">
        <f t="shared" si="191"/>
        <v>,"ItemInstances":[</v>
      </c>
      <c r="AE571" s="16" t="str">
        <f t="shared" si="192"/>
        <v>{"CollectableType":"HomeCollector.Models.StampBase, HomeCollector, Version=1.0.0.0, Culture=neutral, PublicKeyToken=null"</v>
      </c>
      <c r="AF571" s="16" t="str">
        <f t="shared" si="193"/>
        <v xml:space="preserve">,"ItemDetails":"" </v>
      </c>
      <c r="AG571" s="16" t="str">
        <f t="shared" si="194"/>
        <v xml:space="preserve">,"IsFavorite":false </v>
      </c>
      <c r="AH571" s="16" t="str">
        <f t="shared" si="195"/>
        <v xml:space="preserve">,"EstimatedValue":0 </v>
      </c>
      <c r="AI571" s="16" t="str">
        <f t="shared" si="196"/>
        <v xml:space="preserve">,"IsMintCondition":false </v>
      </c>
      <c r="AJ571" s="16" t="str">
        <f t="shared" si="197"/>
        <v xml:space="preserve">,"Condition":"UNDEFINED" </v>
      </c>
      <c r="AK571" s="16" t="str">
        <f xml:space="preserve"> IF($D571+$E571&gt;0,  CONCATENATE($AD571,$AE571,$AF571,$AG571,$AH571,$AI571,$AJ571)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1" s="16" t="str">
        <f t="shared" si="198"/>
        <v>,{"CollectableType":"HomeCollector.Models.StampBase, HomeCollector, Version=1.0.0.0, Culture=neutral, PublicKeyToken=null","DisplayName":"Packard" ,"Description":"" ,"Country":"USA" ,"IsPostageStamp":true ,"ScottNumber":"2384"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2" spans="1:38" x14ac:dyDescent="0.25">
      <c r="A572" s="34" t="s">
        <v>728</v>
      </c>
      <c r="B572" s="29" t="s">
        <v>159</v>
      </c>
      <c r="C572" s="30"/>
      <c r="D572" s="31"/>
      <c r="E572" s="32">
        <v>2</v>
      </c>
      <c r="F572" s="28"/>
      <c r="G572" s="30"/>
      <c r="H572" s="19" t="s">
        <v>1271</v>
      </c>
      <c r="I572" s="29">
        <v>1920</v>
      </c>
      <c r="J572" s="29">
        <v>1988</v>
      </c>
      <c r="K572" s="33"/>
      <c r="L572" s="34">
        <v>0.45</v>
      </c>
      <c r="M572" s="29">
        <v>0.15</v>
      </c>
      <c r="N572" s="28" t="str">
        <f t="shared" si="199"/>
        <v>,{"CollectableType":"HomeCollector.Models.StampBase, HomeCollector, Version=1.0.0.0, Culture=neutral, PublicKeyToken=null"</v>
      </c>
      <c r="O572" s="16" t="str">
        <f t="shared" si="178"/>
        <v xml:space="preserve">,"DisplayName":"Duesenberg" </v>
      </c>
      <c r="P572" s="16" t="str">
        <f t="shared" si="179"/>
        <v xml:space="preserve">,"Description":"" </v>
      </c>
      <c r="Q572" s="16" t="str">
        <f t="shared" si="180"/>
        <v xml:space="preserve">,"Country":"USA" </v>
      </c>
      <c r="R572" s="16" t="str">
        <f t="shared" si="181"/>
        <v xml:space="preserve">,"IsPostageStamp":true </v>
      </c>
      <c r="S572" s="16" t="str">
        <f t="shared" si="182"/>
        <v xml:space="preserve">,"ScottNumber":"2385" </v>
      </c>
      <c r="T572" s="16" t="str">
        <f t="shared" si="183"/>
        <v xml:space="preserve">,"AlternateId":"" </v>
      </c>
      <c r="U572" s="16" t="str">
        <f t="shared" si="184"/>
        <v>,"IssueYearStart":1988</v>
      </c>
      <c r="V572" s="16" t="str">
        <f t="shared" si="185"/>
        <v>,"IssueYearEnd":0</v>
      </c>
      <c r="W572" s="16" t="str">
        <f t="shared" si="186"/>
        <v xml:space="preserve">,"FirstDayOfIssue":" " </v>
      </c>
      <c r="X572" s="16" t="str">
        <f t="shared" si="200"/>
        <v xml:space="preserve">,"Perforation":"" </v>
      </c>
      <c r="Y572" s="16" t="str">
        <f t="shared" si="187"/>
        <v xml:space="preserve">,"IsWatermarked":false </v>
      </c>
      <c r="Z572" s="16" t="str">
        <f t="shared" si="188"/>
        <v xml:space="preserve">,"CatalogImageCode":"" </v>
      </c>
      <c r="AA572" s="16" t="str">
        <f t="shared" si="189"/>
        <v xml:space="preserve">,"Color":"" </v>
      </c>
      <c r="AB572" s="16" t="str">
        <f t="shared" si="190"/>
        <v xml:space="preserve">,"Denomination":"25" </v>
      </c>
      <c r="AD572" s="16" t="str">
        <f t="shared" si="191"/>
        <v>,"ItemInstances":[</v>
      </c>
      <c r="AE572" s="16" t="str">
        <f t="shared" si="192"/>
        <v>{"CollectableType":"HomeCollector.Models.StampBase, HomeCollector, Version=1.0.0.0, Culture=neutral, PublicKeyToken=null"</v>
      </c>
      <c r="AF572" s="16" t="str">
        <f t="shared" si="193"/>
        <v xml:space="preserve">,"ItemDetails":"" </v>
      </c>
      <c r="AG572" s="16" t="str">
        <f t="shared" si="194"/>
        <v xml:space="preserve">,"IsFavorite":false </v>
      </c>
      <c r="AH572" s="16" t="str">
        <f t="shared" si="195"/>
        <v xml:space="preserve">,"EstimatedValue":0 </v>
      </c>
      <c r="AI572" s="16" t="str">
        <f t="shared" si="196"/>
        <v xml:space="preserve">,"IsMintCondition":false </v>
      </c>
      <c r="AJ572" s="16" t="str">
        <f t="shared" si="197"/>
        <v xml:space="preserve">,"Condition":"UNDEFINED" </v>
      </c>
      <c r="AK572" s="16" t="str">
        <f xml:space="preserve"> IF($D572+$E572&gt;0,  CONCATENATE($AD572,$AE572,$AF572,$AG572,$AH572,$AI572,$AJ572)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2" s="16" t="str">
        <f t="shared" si="198"/>
        <v>,{"CollectableType":"HomeCollector.Models.StampBase, HomeCollector, Version=1.0.0.0, Culture=neutral, PublicKeyToken=null","DisplayName":"Duesenberg" ,"Description":"" ,"Country":"USA" ,"IsPostageStamp":true ,"ScottNumber":"2385"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3" spans="1:38" x14ac:dyDescent="0.25">
      <c r="A573" s="34" t="s">
        <v>729</v>
      </c>
      <c r="B573" s="29" t="s">
        <v>159</v>
      </c>
      <c r="C573" s="30"/>
      <c r="D573" s="31"/>
      <c r="E573" s="32"/>
      <c r="F573" s="28"/>
      <c r="G573" s="30" t="s">
        <v>1142</v>
      </c>
      <c r="H573" s="19" t="s">
        <v>1272</v>
      </c>
      <c r="I573" s="29">
        <v>1920</v>
      </c>
      <c r="J573" s="29">
        <v>1988</v>
      </c>
      <c r="K573" s="33"/>
      <c r="L573" s="34">
        <v>2.2999999999999998</v>
      </c>
      <c r="M573" s="29"/>
      <c r="N573" s="28" t="str">
        <f t="shared" si="199"/>
        <v>,{"CollectableType":"HomeCollector.Models.StampBase, HomeCollector, Version=1.0.0.0, Culture=neutral, PublicKeyToken=null"</v>
      </c>
      <c r="O573" s="16" t="str">
        <f t="shared" si="178"/>
        <v xml:space="preserve">,"DisplayName":"Classic Cars" </v>
      </c>
      <c r="P573" s="16" t="str">
        <f t="shared" si="179"/>
        <v xml:space="preserve">,"Description":"pane 5" </v>
      </c>
      <c r="Q573" s="16" t="str">
        <f t="shared" si="180"/>
        <v xml:space="preserve">,"Country":"USA" </v>
      </c>
      <c r="R573" s="16" t="str">
        <f t="shared" si="181"/>
        <v xml:space="preserve">,"IsPostageStamp":true </v>
      </c>
      <c r="S573" s="16" t="str">
        <f t="shared" si="182"/>
        <v xml:space="preserve">,"ScottNumber":"2385a" </v>
      </c>
      <c r="T573" s="16" t="str">
        <f t="shared" si="183"/>
        <v xml:space="preserve">,"AlternateId":"" </v>
      </c>
      <c r="U573" s="16" t="str">
        <f t="shared" si="184"/>
        <v>,"IssueYearStart":1988</v>
      </c>
      <c r="V573" s="16" t="str">
        <f t="shared" si="185"/>
        <v>,"IssueYearEnd":0</v>
      </c>
      <c r="W573" s="16" t="str">
        <f t="shared" si="186"/>
        <v xml:space="preserve">,"FirstDayOfIssue":" " </v>
      </c>
      <c r="X573" s="16" t="str">
        <f t="shared" si="200"/>
        <v xml:space="preserve">,"Perforation":"" </v>
      </c>
      <c r="Y573" s="16" t="str">
        <f t="shared" si="187"/>
        <v xml:space="preserve">,"IsWatermarked":false </v>
      </c>
      <c r="Z573" s="16" t="str">
        <f t="shared" si="188"/>
        <v xml:space="preserve">,"CatalogImageCode":"" </v>
      </c>
      <c r="AA573" s="16" t="str">
        <f t="shared" si="189"/>
        <v xml:space="preserve">,"Color":"" </v>
      </c>
      <c r="AB573" s="16" t="str">
        <f t="shared" si="190"/>
        <v xml:space="preserve">,"Denomination":"25" </v>
      </c>
      <c r="AD573" s="16" t="str">
        <f t="shared" si="191"/>
        <v/>
      </c>
      <c r="AE573" s="16" t="str">
        <f t="shared" si="192"/>
        <v>{"CollectableType":"HomeCollector.Models.StampBase, HomeCollector, Version=1.0.0.0, Culture=neutral, PublicKeyToken=null"</v>
      </c>
      <c r="AF573" s="16" t="str">
        <f t="shared" si="193"/>
        <v xml:space="preserve">,"ItemDetails":"pane 5" </v>
      </c>
      <c r="AG573" s="16" t="str">
        <f t="shared" si="194"/>
        <v xml:space="preserve">,"IsFavorite":false </v>
      </c>
      <c r="AH573" s="16" t="str">
        <f t="shared" si="195"/>
        <v xml:space="preserve">,"EstimatedValue":0 </v>
      </c>
      <c r="AI573" s="16" t="str">
        <f t="shared" si="196"/>
        <v xml:space="preserve">,"IsMintCondition":false </v>
      </c>
      <c r="AJ573" s="16" t="str">
        <f t="shared" si="197"/>
        <v xml:space="preserve">,"Condition":"UNDEFINED" </v>
      </c>
      <c r="AK573" s="16" t="str">
        <f xml:space="preserve"> IF($D573+$E573&gt;0,  CONCATENATE($AD573,$AE573,$AF573,$AG573,$AH573,$AI573,$AJ573) &amp; "} ]}","}")</f>
        <v>}</v>
      </c>
      <c r="AL573" s="16" t="str">
        <f t="shared" si="198"/>
        <v>,{"CollectableType":"HomeCollector.Models.StampBase, HomeCollector, Version=1.0.0.0, Culture=neutral, PublicKeyToken=null","DisplayName":"Classic Cars" ,"Description":"pane 5" ,"Country":"USA" ,"IsPostageStamp":true ,"ScottNumber":"2385a" ,"AlternateId":"" ,"IssueYearStart":1988,"IssueYearEnd":0,"FirstDayOfIssue":" " ,"Perforation":"" ,"IsWatermarked":false ,"CatalogImageCode":"" ,"Color":"" ,"Denomination":"25" }</v>
      </c>
    </row>
    <row r="574" spans="1:38" x14ac:dyDescent="0.25">
      <c r="A574" s="34" t="s">
        <v>730</v>
      </c>
      <c r="B574" s="19" t="s">
        <v>159</v>
      </c>
      <c r="C574" s="30"/>
      <c r="D574" s="31"/>
      <c r="E574" s="32">
        <v>1</v>
      </c>
      <c r="F574" s="43"/>
      <c r="G574" s="30"/>
      <c r="H574" s="19" t="s">
        <v>1273</v>
      </c>
      <c r="I574" s="19" t="s">
        <v>42</v>
      </c>
      <c r="J574" s="19">
        <v>1988</v>
      </c>
      <c r="K574" s="21"/>
      <c r="L574" s="34">
        <v>0.45</v>
      </c>
      <c r="M574" s="29">
        <v>0.15</v>
      </c>
      <c r="N574" s="28" t="str">
        <f t="shared" si="199"/>
        <v>,{"CollectableType":"HomeCollector.Models.StampBase, HomeCollector, Version=1.0.0.0, Culture=neutral, PublicKeyToken=null"</v>
      </c>
      <c r="O574" s="16" t="str">
        <f t="shared" si="178"/>
        <v xml:space="preserve">,"DisplayName":"Ant.Ex.-Palmer" </v>
      </c>
      <c r="P574" s="16" t="str">
        <f t="shared" si="179"/>
        <v xml:space="preserve">,"Description":"" </v>
      </c>
      <c r="Q574" s="16" t="str">
        <f t="shared" si="180"/>
        <v xml:space="preserve">,"Country":"USA" </v>
      </c>
      <c r="R574" s="16" t="str">
        <f t="shared" si="181"/>
        <v xml:space="preserve">,"IsPostageStamp":true </v>
      </c>
      <c r="S574" s="16" t="str">
        <f t="shared" si="182"/>
        <v xml:space="preserve">,"ScottNumber":"2386" </v>
      </c>
      <c r="T574" s="16" t="str">
        <f t="shared" si="183"/>
        <v xml:space="preserve">,"AlternateId":"" </v>
      </c>
      <c r="U574" s="16" t="str">
        <f t="shared" si="184"/>
        <v>,"IssueYearStart":1988</v>
      </c>
      <c r="V574" s="16" t="str">
        <f t="shared" si="185"/>
        <v>,"IssueYearEnd":0</v>
      </c>
      <c r="W574" s="16" t="str">
        <f t="shared" si="186"/>
        <v xml:space="preserve">,"FirstDayOfIssue":" " </v>
      </c>
      <c r="X574" s="16" t="str">
        <f t="shared" si="200"/>
        <v xml:space="preserve">,"Perforation":"" </v>
      </c>
      <c r="Y574" s="16" t="str">
        <f t="shared" si="187"/>
        <v xml:space="preserve">,"IsWatermarked":false </v>
      </c>
      <c r="Z574" s="16" t="str">
        <f t="shared" si="188"/>
        <v xml:space="preserve">,"CatalogImageCode":"" </v>
      </c>
      <c r="AA574" s="16" t="str">
        <f t="shared" si="189"/>
        <v xml:space="preserve">,"Color":"" </v>
      </c>
      <c r="AB574" s="16" t="str">
        <f t="shared" si="190"/>
        <v xml:space="preserve">,"Denomination":"25" </v>
      </c>
      <c r="AD574" s="16" t="str">
        <f t="shared" si="191"/>
        <v>,"ItemInstances":[</v>
      </c>
      <c r="AE574" s="16" t="str">
        <f t="shared" si="192"/>
        <v>{"CollectableType":"HomeCollector.Models.StampBase, HomeCollector, Version=1.0.0.0, Culture=neutral, PublicKeyToken=null"</v>
      </c>
      <c r="AF574" s="16" t="str">
        <f t="shared" si="193"/>
        <v xml:space="preserve">,"ItemDetails":"" </v>
      </c>
      <c r="AG574" s="16" t="str">
        <f t="shared" si="194"/>
        <v xml:space="preserve">,"IsFavorite":false </v>
      </c>
      <c r="AH574" s="16" t="str">
        <f t="shared" si="195"/>
        <v xml:space="preserve">,"EstimatedValue":0 </v>
      </c>
      <c r="AI574" s="16" t="str">
        <f t="shared" si="196"/>
        <v xml:space="preserve">,"IsMintCondition":false </v>
      </c>
      <c r="AJ574" s="16" t="str">
        <f t="shared" si="197"/>
        <v xml:space="preserve">,"Condition":"UNDEFINED" </v>
      </c>
      <c r="AK574" s="16" t="str">
        <f xml:space="preserve"> IF($D574+$E574&gt;0,  CONCATENATE($AD574,$AE574,$AF574,$AG574,$AH574,$AI574,$AJ574)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4" s="16" t="str">
        <f t="shared" si="198"/>
        <v>,{"CollectableType":"HomeCollector.Models.StampBase, HomeCollector, Version=1.0.0.0, Culture=neutral, PublicKeyToken=null","DisplayName":"Ant.Ex.-Palmer" ,"Description":"" ,"Country":"USA" ,"IsPostageStamp":true ,"ScottNumber":"2386"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5" spans="1:38" x14ac:dyDescent="0.25">
      <c r="A575" s="34" t="s">
        <v>731</v>
      </c>
      <c r="B575" s="29" t="s">
        <v>159</v>
      </c>
      <c r="C575" s="30"/>
      <c r="D575" s="31"/>
      <c r="E575" s="32">
        <v>2</v>
      </c>
      <c r="F575" s="43"/>
      <c r="G575" s="30"/>
      <c r="H575" s="19" t="s">
        <v>1274</v>
      </c>
      <c r="I575" s="19" t="s">
        <v>42</v>
      </c>
      <c r="J575" s="19">
        <v>1988</v>
      </c>
      <c r="K575" s="21"/>
      <c r="L575" s="34">
        <v>0.45</v>
      </c>
      <c r="M575" s="29">
        <v>0.15</v>
      </c>
      <c r="N575" s="28" t="str">
        <f t="shared" si="199"/>
        <v>,{"CollectableType":"HomeCollector.Models.StampBase, HomeCollector, Version=1.0.0.0, Culture=neutral, PublicKeyToken=null"</v>
      </c>
      <c r="O575" s="16" t="str">
        <f t="shared" si="178"/>
        <v xml:space="preserve">,"DisplayName":"Ant.Ex.-Wilkes" </v>
      </c>
      <c r="P575" s="16" t="str">
        <f t="shared" si="179"/>
        <v xml:space="preserve">,"Description":"" </v>
      </c>
      <c r="Q575" s="16" t="str">
        <f t="shared" si="180"/>
        <v xml:space="preserve">,"Country":"USA" </v>
      </c>
      <c r="R575" s="16" t="str">
        <f t="shared" si="181"/>
        <v xml:space="preserve">,"IsPostageStamp":true </v>
      </c>
      <c r="S575" s="16" t="str">
        <f t="shared" si="182"/>
        <v xml:space="preserve">,"ScottNumber":"2387" </v>
      </c>
      <c r="T575" s="16" t="str">
        <f t="shared" si="183"/>
        <v xml:space="preserve">,"AlternateId":"" </v>
      </c>
      <c r="U575" s="16" t="str">
        <f t="shared" si="184"/>
        <v>,"IssueYearStart":1988</v>
      </c>
      <c r="V575" s="16" t="str">
        <f t="shared" si="185"/>
        <v>,"IssueYearEnd":0</v>
      </c>
      <c r="W575" s="16" t="str">
        <f t="shared" si="186"/>
        <v xml:space="preserve">,"FirstDayOfIssue":" " </v>
      </c>
      <c r="X575" s="16" t="str">
        <f t="shared" si="200"/>
        <v xml:space="preserve">,"Perforation":"" </v>
      </c>
      <c r="Y575" s="16" t="str">
        <f t="shared" si="187"/>
        <v xml:space="preserve">,"IsWatermarked":false </v>
      </c>
      <c r="Z575" s="16" t="str">
        <f t="shared" si="188"/>
        <v xml:space="preserve">,"CatalogImageCode":"" </v>
      </c>
      <c r="AA575" s="16" t="str">
        <f t="shared" si="189"/>
        <v xml:space="preserve">,"Color":"" </v>
      </c>
      <c r="AB575" s="16" t="str">
        <f t="shared" si="190"/>
        <v xml:space="preserve">,"Denomination":"25" </v>
      </c>
      <c r="AD575" s="16" t="str">
        <f t="shared" si="191"/>
        <v>,"ItemInstances":[</v>
      </c>
      <c r="AE575" s="16" t="str">
        <f t="shared" si="192"/>
        <v>{"CollectableType":"HomeCollector.Models.StampBase, HomeCollector, Version=1.0.0.0, Culture=neutral, PublicKeyToken=null"</v>
      </c>
      <c r="AF575" s="16" t="str">
        <f t="shared" si="193"/>
        <v xml:space="preserve">,"ItemDetails":"" </v>
      </c>
      <c r="AG575" s="16" t="str">
        <f t="shared" si="194"/>
        <v xml:space="preserve">,"IsFavorite":false </v>
      </c>
      <c r="AH575" s="16" t="str">
        <f t="shared" si="195"/>
        <v xml:space="preserve">,"EstimatedValue":0 </v>
      </c>
      <c r="AI575" s="16" t="str">
        <f t="shared" si="196"/>
        <v xml:space="preserve">,"IsMintCondition":false </v>
      </c>
      <c r="AJ575" s="16" t="str">
        <f t="shared" si="197"/>
        <v xml:space="preserve">,"Condition":"UNDEFINED" </v>
      </c>
      <c r="AK575" s="16" t="str">
        <f xml:space="preserve"> IF($D575+$E575&gt;0,  CONCATENATE($AD575,$AE575,$AF575,$AG575,$AH575,$AI575,$AJ575)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5" s="16" t="str">
        <f t="shared" si="198"/>
        <v>,{"CollectableType":"HomeCollector.Models.StampBase, HomeCollector, Version=1.0.0.0, Culture=neutral, PublicKeyToken=null","DisplayName":"Ant.Ex.-Wilkes" ,"Description":"" ,"Country":"USA" ,"IsPostageStamp":true ,"ScottNumber":"2387"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6" spans="1:38" x14ac:dyDescent="0.25">
      <c r="A576" s="34" t="s">
        <v>732</v>
      </c>
      <c r="B576" s="19" t="s">
        <v>159</v>
      </c>
      <c r="C576" s="30"/>
      <c r="D576" s="31"/>
      <c r="E576" s="32">
        <v>2</v>
      </c>
      <c r="F576" s="43"/>
      <c r="G576" s="30"/>
      <c r="H576" s="19" t="s">
        <v>1275</v>
      </c>
      <c r="I576" s="19" t="s">
        <v>42</v>
      </c>
      <c r="J576" s="19">
        <v>1988</v>
      </c>
      <c r="K576" s="21"/>
      <c r="L576" s="34">
        <v>0.45</v>
      </c>
      <c r="M576" s="29">
        <v>0.15</v>
      </c>
      <c r="N576" s="28" t="str">
        <f t="shared" si="199"/>
        <v>,{"CollectableType":"HomeCollector.Models.StampBase, HomeCollector, Version=1.0.0.0, Culture=neutral, PublicKeyToken=null"</v>
      </c>
      <c r="O576" s="16" t="str">
        <f t="shared" si="178"/>
        <v xml:space="preserve">,"DisplayName":"Ant.Ex.-Byrd" </v>
      </c>
      <c r="P576" s="16" t="str">
        <f t="shared" si="179"/>
        <v xml:space="preserve">,"Description":"" </v>
      </c>
      <c r="Q576" s="16" t="str">
        <f t="shared" si="180"/>
        <v xml:space="preserve">,"Country":"USA" </v>
      </c>
      <c r="R576" s="16" t="str">
        <f t="shared" si="181"/>
        <v xml:space="preserve">,"IsPostageStamp":true </v>
      </c>
      <c r="S576" s="16" t="str">
        <f t="shared" si="182"/>
        <v xml:space="preserve">,"ScottNumber":"2388" </v>
      </c>
      <c r="T576" s="16" t="str">
        <f t="shared" si="183"/>
        <v xml:space="preserve">,"AlternateId":"" </v>
      </c>
      <c r="U576" s="16" t="str">
        <f t="shared" si="184"/>
        <v>,"IssueYearStart":1988</v>
      </c>
      <c r="V576" s="16" t="str">
        <f t="shared" si="185"/>
        <v>,"IssueYearEnd":0</v>
      </c>
      <c r="W576" s="16" t="str">
        <f t="shared" si="186"/>
        <v xml:space="preserve">,"FirstDayOfIssue":" " </v>
      </c>
      <c r="X576" s="16" t="str">
        <f t="shared" si="200"/>
        <v xml:space="preserve">,"Perforation":"" </v>
      </c>
      <c r="Y576" s="16" t="str">
        <f t="shared" si="187"/>
        <v xml:space="preserve">,"IsWatermarked":false </v>
      </c>
      <c r="Z576" s="16" t="str">
        <f t="shared" si="188"/>
        <v xml:space="preserve">,"CatalogImageCode":"" </v>
      </c>
      <c r="AA576" s="16" t="str">
        <f t="shared" si="189"/>
        <v xml:space="preserve">,"Color":"" </v>
      </c>
      <c r="AB576" s="16" t="str">
        <f t="shared" si="190"/>
        <v xml:space="preserve">,"Denomination":"25" </v>
      </c>
      <c r="AD576" s="16" t="str">
        <f t="shared" si="191"/>
        <v>,"ItemInstances":[</v>
      </c>
      <c r="AE576" s="16" t="str">
        <f t="shared" si="192"/>
        <v>{"CollectableType":"HomeCollector.Models.StampBase, HomeCollector, Version=1.0.0.0, Culture=neutral, PublicKeyToken=null"</v>
      </c>
      <c r="AF576" s="16" t="str">
        <f t="shared" si="193"/>
        <v xml:space="preserve">,"ItemDetails":"" </v>
      </c>
      <c r="AG576" s="16" t="str">
        <f t="shared" si="194"/>
        <v xml:space="preserve">,"IsFavorite":false </v>
      </c>
      <c r="AH576" s="16" t="str">
        <f t="shared" si="195"/>
        <v xml:space="preserve">,"EstimatedValue":0 </v>
      </c>
      <c r="AI576" s="16" t="str">
        <f t="shared" si="196"/>
        <v xml:space="preserve">,"IsMintCondition":false </v>
      </c>
      <c r="AJ576" s="16" t="str">
        <f t="shared" si="197"/>
        <v xml:space="preserve">,"Condition":"UNDEFINED" </v>
      </c>
      <c r="AK576" s="16" t="str">
        <f xml:space="preserve"> IF($D576+$E576&gt;0,  CONCATENATE($AD576,$AE576,$AF576,$AG576,$AH576,$AI576,$AJ576)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6" s="16" t="str">
        <f t="shared" si="198"/>
        <v>,{"CollectableType":"HomeCollector.Models.StampBase, HomeCollector, Version=1.0.0.0, Culture=neutral, PublicKeyToken=null","DisplayName":"Ant.Ex.-Byrd" ,"Description":"" ,"Country":"USA" ,"IsPostageStamp":true ,"ScottNumber":"2388"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7" spans="1:38" x14ac:dyDescent="0.25">
      <c r="A577" s="34" t="s">
        <v>733</v>
      </c>
      <c r="B577" s="29" t="s">
        <v>159</v>
      </c>
      <c r="C577" s="30"/>
      <c r="D577" s="31"/>
      <c r="E577" s="32">
        <v>2</v>
      </c>
      <c r="F577" s="43"/>
      <c r="G577" s="30"/>
      <c r="H577" s="19" t="s">
        <v>1276</v>
      </c>
      <c r="I577" s="19" t="s">
        <v>42</v>
      </c>
      <c r="J577" s="19">
        <v>1988</v>
      </c>
      <c r="K577" s="21"/>
      <c r="L577" s="34">
        <v>0.45</v>
      </c>
      <c r="M577" s="29">
        <v>0.15</v>
      </c>
      <c r="N577" s="28" t="str">
        <f t="shared" si="199"/>
        <v>,{"CollectableType":"HomeCollector.Models.StampBase, HomeCollector, Version=1.0.0.0, Culture=neutral, PublicKeyToken=null"</v>
      </c>
      <c r="O577" s="16" t="str">
        <f t="shared" si="178"/>
        <v xml:space="preserve">,"DisplayName":"Ant.Ex.-Ellsworth" </v>
      </c>
      <c r="P577" s="16" t="str">
        <f t="shared" si="179"/>
        <v xml:space="preserve">,"Description":"" </v>
      </c>
      <c r="Q577" s="16" t="str">
        <f t="shared" si="180"/>
        <v xml:space="preserve">,"Country":"USA" </v>
      </c>
      <c r="R577" s="16" t="str">
        <f t="shared" si="181"/>
        <v xml:space="preserve">,"IsPostageStamp":true </v>
      </c>
      <c r="S577" s="16" t="str">
        <f t="shared" si="182"/>
        <v xml:space="preserve">,"ScottNumber":"2389" </v>
      </c>
      <c r="T577" s="16" t="str">
        <f t="shared" si="183"/>
        <v xml:space="preserve">,"AlternateId":"" </v>
      </c>
      <c r="U577" s="16" t="str">
        <f t="shared" si="184"/>
        <v>,"IssueYearStart":1988</v>
      </c>
      <c r="V577" s="16" t="str">
        <f t="shared" si="185"/>
        <v>,"IssueYearEnd":0</v>
      </c>
      <c r="W577" s="16" t="str">
        <f t="shared" si="186"/>
        <v xml:space="preserve">,"FirstDayOfIssue":" " </v>
      </c>
      <c r="X577" s="16" t="str">
        <f t="shared" si="200"/>
        <v xml:space="preserve">,"Perforation":"" </v>
      </c>
      <c r="Y577" s="16" t="str">
        <f t="shared" si="187"/>
        <v xml:space="preserve">,"IsWatermarked":false </v>
      </c>
      <c r="Z577" s="16" t="str">
        <f t="shared" si="188"/>
        <v xml:space="preserve">,"CatalogImageCode":"" </v>
      </c>
      <c r="AA577" s="16" t="str">
        <f t="shared" si="189"/>
        <v xml:space="preserve">,"Color":"" </v>
      </c>
      <c r="AB577" s="16" t="str">
        <f t="shared" si="190"/>
        <v xml:space="preserve">,"Denomination":"25" </v>
      </c>
      <c r="AD577" s="16" t="str">
        <f t="shared" si="191"/>
        <v>,"ItemInstances":[</v>
      </c>
      <c r="AE577" s="16" t="str">
        <f t="shared" si="192"/>
        <v>{"CollectableType":"HomeCollector.Models.StampBase, HomeCollector, Version=1.0.0.0, Culture=neutral, PublicKeyToken=null"</v>
      </c>
      <c r="AF577" s="16" t="str">
        <f t="shared" si="193"/>
        <v xml:space="preserve">,"ItemDetails":"" </v>
      </c>
      <c r="AG577" s="16" t="str">
        <f t="shared" si="194"/>
        <v xml:space="preserve">,"IsFavorite":false </v>
      </c>
      <c r="AH577" s="16" t="str">
        <f t="shared" si="195"/>
        <v xml:space="preserve">,"EstimatedValue":0 </v>
      </c>
      <c r="AI577" s="16" t="str">
        <f t="shared" si="196"/>
        <v xml:space="preserve">,"IsMintCondition":false </v>
      </c>
      <c r="AJ577" s="16" t="str">
        <f t="shared" si="197"/>
        <v xml:space="preserve">,"Condition":"UNDEFINED" </v>
      </c>
      <c r="AK577" s="16" t="str">
        <f xml:space="preserve"> IF($D577+$E577&gt;0,  CONCATENATE($AD577,$AE577,$AF577,$AG577,$AH577,$AI577,$AJ577)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7" s="16" t="str">
        <f t="shared" si="198"/>
        <v>,{"CollectableType":"HomeCollector.Models.StampBase, HomeCollector, Version=1.0.0.0, Culture=neutral, PublicKeyToken=null","DisplayName":"Ant.Ex.-Ellsworth" ,"Description":"" ,"Country":"USA" ,"IsPostageStamp":true ,"ScottNumber":"2389"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78" spans="1:38" x14ac:dyDescent="0.25">
      <c r="A578" s="34" t="s">
        <v>734</v>
      </c>
      <c r="B578" s="29" t="s">
        <v>159</v>
      </c>
      <c r="C578" s="30"/>
      <c r="D578" s="31">
        <v>1</v>
      </c>
      <c r="E578" s="32"/>
      <c r="F578" s="43"/>
      <c r="G578" s="30" t="s">
        <v>81</v>
      </c>
      <c r="H578" s="19" t="s">
        <v>1277</v>
      </c>
      <c r="I578" s="19" t="s">
        <v>42</v>
      </c>
      <c r="J578" s="19">
        <v>1988</v>
      </c>
      <c r="K578" s="21"/>
      <c r="L578" s="34">
        <v>1.85</v>
      </c>
      <c r="M578" s="29">
        <v>1</v>
      </c>
      <c r="N578" s="28" t="str">
        <f t="shared" si="199"/>
        <v>,{"CollectableType":"HomeCollector.Models.StampBase, HomeCollector, Version=1.0.0.0, Culture=neutral, PublicKeyToken=null"</v>
      </c>
      <c r="O578" s="16" t="str">
        <f t="shared" si="178"/>
        <v xml:space="preserve">,"DisplayName":"Antarctic Expl" </v>
      </c>
      <c r="P578" s="16" t="str">
        <f t="shared" si="179"/>
        <v xml:space="preserve">,"Description":"block 4" </v>
      </c>
      <c r="Q578" s="16" t="str">
        <f t="shared" si="180"/>
        <v xml:space="preserve">,"Country":"USA" </v>
      </c>
      <c r="R578" s="16" t="str">
        <f t="shared" si="181"/>
        <v xml:space="preserve">,"IsPostageStamp":true </v>
      </c>
      <c r="S578" s="16" t="str">
        <f t="shared" si="182"/>
        <v xml:space="preserve">,"ScottNumber":"2389a" </v>
      </c>
      <c r="T578" s="16" t="str">
        <f t="shared" si="183"/>
        <v xml:space="preserve">,"AlternateId":"" </v>
      </c>
      <c r="U578" s="16" t="str">
        <f t="shared" si="184"/>
        <v>,"IssueYearStart":1988</v>
      </c>
      <c r="V578" s="16" t="str">
        <f t="shared" si="185"/>
        <v>,"IssueYearEnd":0</v>
      </c>
      <c r="W578" s="16" t="str">
        <f t="shared" si="186"/>
        <v xml:space="preserve">,"FirstDayOfIssue":" " </v>
      </c>
      <c r="X578" s="16" t="str">
        <f t="shared" si="200"/>
        <v xml:space="preserve">,"Perforation":"" </v>
      </c>
      <c r="Y578" s="16" t="str">
        <f t="shared" si="187"/>
        <v xml:space="preserve">,"IsWatermarked":false </v>
      </c>
      <c r="Z578" s="16" t="str">
        <f t="shared" si="188"/>
        <v xml:space="preserve">,"CatalogImageCode":"" </v>
      </c>
      <c r="AA578" s="16" t="str">
        <f t="shared" si="189"/>
        <v xml:space="preserve">,"Color":"" </v>
      </c>
      <c r="AB578" s="16" t="str">
        <f t="shared" si="190"/>
        <v xml:space="preserve">,"Denomination":"25" </v>
      </c>
      <c r="AD578" s="16" t="str">
        <f t="shared" si="191"/>
        <v>,"ItemInstances":[</v>
      </c>
      <c r="AE578" s="16" t="str">
        <f t="shared" si="192"/>
        <v>{"CollectableType":"HomeCollector.Models.StampBase, HomeCollector, Version=1.0.0.0, Culture=neutral, PublicKeyToken=null"</v>
      </c>
      <c r="AF578" s="16" t="str">
        <f t="shared" si="193"/>
        <v xml:space="preserve">,"ItemDetails":"block 4" </v>
      </c>
      <c r="AG578" s="16" t="str">
        <f t="shared" si="194"/>
        <v xml:space="preserve">,"IsFavorite":false </v>
      </c>
      <c r="AH578" s="16" t="str">
        <f t="shared" si="195"/>
        <v xml:space="preserve">,"EstimatedValue":0 </v>
      </c>
      <c r="AI578" s="16" t="str">
        <f t="shared" si="196"/>
        <v xml:space="preserve">,"IsMintCondition":true </v>
      </c>
      <c r="AJ578" s="16" t="str">
        <f t="shared" si="197"/>
        <v xml:space="preserve">,"Condition":"UNDEFINED" </v>
      </c>
      <c r="AK578" s="16" t="str">
        <f xml:space="preserve"> IF($D578+$E578&gt;0,  CONCATENATE($AD578,$AE578,$AF578,$AG578,$AH578,$AI578,$AJ578)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578" s="16" t="str">
        <f t="shared" si="198"/>
        <v>,{"CollectableType":"HomeCollector.Models.StampBase, HomeCollector, Version=1.0.0.0, Culture=neutral, PublicKeyToken=null","DisplayName":"Antarctic Expl" ,"Description":"block 4" ,"Country":"USA" ,"IsPostageStamp":true ,"ScottNumber":"2389a"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579" spans="1:38" x14ac:dyDescent="0.25">
      <c r="A579" s="34" t="s">
        <v>735</v>
      </c>
      <c r="B579" s="29" t="s">
        <v>159</v>
      </c>
      <c r="C579" s="30"/>
      <c r="D579" s="31"/>
      <c r="E579" s="32">
        <v>2</v>
      </c>
      <c r="F579" s="43"/>
      <c r="G579" s="30"/>
      <c r="H579" s="19" t="s">
        <v>116</v>
      </c>
      <c r="I579" s="19" t="s">
        <v>42</v>
      </c>
      <c r="J579" s="19">
        <v>1988</v>
      </c>
      <c r="K579" s="21"/>
      <c r="L579" s="34">
        <v>0.45</v>
      </c>
      <c r="M579" s="29">
        <v>0.15</v>
      </c>
      <c r="N579" s="28" t="str">
        <f t="shared" si="199"/>
        <v>,{"CollectableType":"HomeCollector.Models.StampBase, HomeCollector, Version=1.0.0.0, Culture=neutral, PublicKeyToken=null"</v>
      </c>
      <c r="O579" s="16" t="str">
        <f t="shared" si="178"/>
        <v xml:space="preserve">,"DisplayName":"Deer" </v>
      </c>
      <c r="P579" s="16" t="str">
        <f t="shared" si="179"/>
        <v xml:space="preserve">,"Description":"" </v>
      </c>
      <c r="Q579" s="16" t="str">
        <f t="shared" si="180"/>
        <v xml:space="preserve">,"Country":"USA" </v>
      </c>
      <c r="R579" s="16" t="str">
        <f t="shared" si="181"/>
        <v xml:space="preserve">,"IsPostageStamp":true </v>
      </c>
      <c r="S579" s="16" t="str">
        <f t="shared" si="182"/>
        <v xml:space="preserve">,"ScottNumber":"2390" </v>
      </c>
      <c r="T579" s="16" t="str">
        <f t="shared" si="183"/>
        <v xml:space="preserve">,"AlternateId":"" </v>
      </c>
      <c r="U579" s="16" t="str">
        <f t="shared" si="184"/>
        <v>,"IssueYearStart":1988</v>
      </c>
      <c r="V579" s="16" t="str">
        <f t="shared" si="185"/>
        <v>,"IssueYearEnd":0</v>
      </c>
      <c r="W579" s="16" t="str">
        <f t="shared" si="186"/>
        <v xml:space="preserve">,"FirstDayOfIssue":" " </v>
      </c>
      <c r="X579" s="16" t="str">
        <f t="shared" si="200"/>
        <v xml:space="preserve">,"Perforation":"" </v>
      </c>
      <c r="Y579" s="16" t="str">
        <f t="shared" si="187"/>
        <v xml:space="preserve">,"IsWatermarked":false </v>
      </c>
      <c r="Z579" s="16" t="str">
        <f t="shared" si="188"/>
        <v xml:space="preserve">,"CatalogImageCode":"" </v>
      </c>
      <c r="AA579" s="16" t="str">
        <f t="shared" si="189"/>
        <v xml:space="preserve">,"Color":"" </v>
      </c>
      <c r="AB579" s="16" t="str">
        <f t="shared" si="190"/>
        <v xml:space="preserve">,"Denomination":"25" </v>
      </c>
      <c r="AD579" s="16" t="str">
        <f t="shared" si="191"/>
        <v>,"ItemInstances":[</v>
      </c>
      <c r="AE579" s="16" t="str">
        <f t="shared" si="192"/>
        <v>{"CollectableType":"HomeCollector.Models.StampBase, HomeCollector, Version=1.0.0.0, Culture=neutral, PublicKeyToken=null"</v>
      </c>
      <c r="AF579" s="16" t="str">
        <f t="shared" si="193"/>
        <v xml:space="preserve">,"ItemDetails":"" </v>
      </c>
      <c r="AG579" s="16" t="str">
        <f t="shared" si="194"/>
        <v xml:space="preserve">,"IsFavorite":false </v>
      </c>
      <c r="AH579" s="16" t="str">
        <f t="shared" si="195"/>
        <v xml:space="preserve">,"EstimatedValue":0 </v>
      </c>
      <c r="AI579" s="16" t="str">
        <f t="shared" si="196"/>
        <v xml:space="preserve">,"IsMintCondition":false </v>
      </c>
      <c r="AJ579" s="16" t="str">
        <f t="shared" si="197"/>
        <v xml:space="preserve">,"Condition":"UNDEFINED" </v>
      </c>
      <c r="AK579" s="16" t="str">
        <f xml:space="preserve"> IF($D579+$E579&gt;0,  CONCATENATE($AD579,$AE579,$AF579,$AG579,$AH579,$AI579,$AJ579)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79" s="16" t="str">
        <f t="shared" si="198"/>
        <v>,{"CollectableType":"HomeCollector.Models.StampBase, HomeCollector, Version=1.0.0.0, Culture=neutral, PublicKeyToken=null","DisplayName":"Deer" ,"Description":"" ,"Country":"USA" ,"IsPostageStamp":true ,"ScottNumber":"2390"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0" spans="1:38" x14ac:dyDescent="0.25">
      <c r="A580" s="34" t="s">
        <v>736</v>
      </c>
      <c r="B580" s="29" t="s">
        <v>159</v>
      </c>
      <c r="C580" s="30"/>
      <c r="D580" s="31"/>
      <c r="E580" s="32">
        <v>2</v>
      </c>
      <c r="F580" s="43"/>
      <c r="G580" s="30"/>
      <c r="H580" s="19" t="s">
        <v>1278</v>
      </c>
      <c r="I580" s="19" t="s">
        <v>42</v>
      </c>
      <c r="J580" s="19">
        <v>1988</v>
      </c>
      <c r="K580" s="21"/>
      <c r="L580" s="34">
        <v>0.45</v>
      </c>
      <c r="M580" s="29">
        <v>0.15</v>
      </c>
      <c r="N580" s="28" t="str">
        <f t="shared" si="199"/>
        <v>,{"CollectableType":"HomeCollector.Models.StampBase, HomeCollector, Version=1.0.0.0, Culture=neutral, PublicKeyToken=null"</v>
      </c>
      <c r="O580" s="16" t="str">
        <f t="shared" si="178"/>
        <v xml:space="preserve">,"DisplayName":"Horse" </v>
      </c>
      <c r="P580" s="16" t="str">
        <f t="shared" si="179"/>
        <v xml:space="preserve">,"Description":"" </v>
      </c>
      <c r="Q580" s="16" t="str">
        <f t="shared" si="180"/>
        <v xml:space="preserve">,"Country":"USA" </v>
      </c>
      <c r="R580" s="16" t="str">
        <f t="shared" si="181"/>
        <v xml:space="preserve">,"IsPostageStamp":true </v>
      </c>
      <c r="S580" s="16" t="str">
        <f t="shared" si="182"/>
        <v xml:space="preserve">,"ScottNumber":"2391" </v>
      </c>
      <c r="T580" s="16" t="str">
        <f t="shared" si="183"/>
        <v xml:space="preserve">,"AlternateId":"" </v>
      </c>
      <c r="U580" s="16" t="str">
        <f t="shared" si="184"/>
        <v>,"IssueYearStart":1988</v>
      </c>
      <c r="V580" s="16" t="str">
        <f t="shared" si="185"/>
        <v>,"IssueYearEnd":0</v>
      </c>
      <c r="W580" s="16" t="str">
        <f t="shared" si="186"/>
        <v xml:space="preserve">,"FirstDayOfIssue":" " </v>
      </c>
      <c r="X580" s="16" t="str">
        <f t="shared" si="200"/>
        <v xml:space="preserve">,"Perforation":"" </v>
      </c>
      <c r="Y580" s="16" t="str">
        <f t="shared" si="187"/>
        <v xml:space="preserve">,"IsWatermarked":false </v>
      </c>
      <c r="Z580" s="16" t="str">
        <f t="shared" si="188"/>
        <v xml:space="preserve">,"CatalogImageCode":"" </v>
      </c>
      <c r="AA580" s="16" t="str">
        <f t="shared" si="189"/>
        <v xml:space="preserve">,"Color":"" </v>
      </c>
      <c r="AB580" s="16" t="str">
        <f t="shared" si="190"/>
        <v xml:space="preserve">,"Denomination":"25" </v>
      </c>
      <c r="AD580" s="16" t="str">
        <f t="shared" si="191"/>
        <v>,"ItemInstances":[</v>
      </c>
      <c r="AE580" s="16" t="str">
        <f t="shared" si="192"/>
        <v>{"CollectableType":"HomeCollector.Models.StampBase, HomeCollector, Version=1.0.0.0, Culture=neutral, PublicKeyToken=null"</v>
      </c>
      <c r="AF580" s="16" t="str">
        <f t="shared" si="193"/>
        <v xml:space="preserve">,"ItemDetails":"" </v>
      </c>
      <c r="AG580" s="16" t="str">
        <f t="shared" si="194"/>
        <v xml:space="preserve">,"IsFavorite":false </v>
      </c>
      <c r="AH580" s="16" t="str">
        <f t="shared" si="195"/>
        <v xml:space="preserve">,"EstimatedValue":0 </v>
      </c>
      <c r="AI580" s="16" t="str">
        <f t="shared" si="196"/>
        <v xml:space="preserve">,"IsMintCondition":false </v>
      </c>
      <c r="AJ580" s="16" t="str">
        <f t="shared" si="197"/>
        <v xml:space="preserve">,"Condition":"UNDEFINED" </v>
      </c>
      <c r="AK580" s="16" t="str">
        <f xml:space="preserve"> IF($D580+$E580&gt;0,  CONCATENATE($AD580,$AE580,$AF580,$AG580,$AH580,$AI580,$AJ580)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0" s="16" t="str">
        <f t="shared" si="198"/>
        <v>,{"CollectableType":"HomeCollector.Models.StampBase, HomeCollector, Version=1.0.0.0, Culture=neutral, PublicKeyToken=null","DisplayName":"Horse" ,"Description":"" ,"Country":"USA" ,"IsPostageStamp":true ,"ScottNumber":"2391"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1" spans="1:38" x14ac:dyDescent="0.25">
      <c r="A581" s="34" t="s">
        <v>737</v>
      </c>
      <c r="B581" s="29" t="s">
        <v>159</v>
      </c>
      <c r="C581" s="30"/>
      <c r="D581" s="31"/>
      <c r="E581" s="32">
        <v>2</v>
      </c>
      <c r="F581" s="43"/>
      <c r="G581" s="30"/>
      <c r="H581" s="19" t="s">
        <v>1279</v>
      </c>
      <c r="I581" s="19" t="s">
        <v>42</v>
      </c>
      <c r="J581" s="19">
        <v>1988</v>
      </c>
      <c r="K581" s="21"/>
      <c r="L581" s="34">
        <v>0.45</v>
      </c>
      <c r="M581" s="29">
        <v>0.15</v>
      </c>
      <c r="N581" s="28" t="str">
        <f t="shared" si="199"/>
        <v>,{"CollectableType":"HomeCollector.Models.StampBase, HomeCollector, Version=1.0.0.0, Culture=neutral, PublicKeyToken=null"</v>
      </c>
      <c r="O581" s="16" t="str">
        <f t="shared" ref="O581:O644" si="201">",""DisplayName"":""" &amp; $H581 &amp; """ "</f>
        <v xml:space="preserve">,"DisplayName":"Camel" </v>
      </c>
      <c r="P581" s="16" t="str">
        <f t="shared" ref="P581:P644" si="202">",""Description"":""" &amp; IF(ISBLANK($G581),"",$G581) &amp; """ "</f>
        <v xml:space="preserve">,"Description":"" </v>
      </c>
      <c r="Q581" s="16" t="str">
        <f t="shared" ref="Q581:Q644" si="203">",""Country"":""" &amp; $B$1 &amp; """ "</f>
        <v xml:space="preserve">,"Country":"USA" </v>
      </c>
      <c r="R581" s="16" t="str">
        <f t="shared" ref="R581:R644" si="204">",""IsPostageStamp"":" &amp; "true" &amp; " "</f>
        <v xml:space="preserve">,"IsPostageStamp":true </v>
      </c>
      <c r="S581" s="16" t="str">
        <f t="shared" ref="S581:S644" si="205">",""ScottNumber"":""" &amp; $A581 &amp; """ "</f>
        <v xml:space="preserve">,"ScottNumber":"2392" </v>
      </c>
      <c r="T581" s="16" t="str">
        <f t="shared" ref="T581:T644" si="206">",""AlternateId"":""" &amp; "" &amp; """ "</f>
        <v xml:space="preserve">,"AlternateId":"" </v>
      </c>
      <c r="U581" s="16" t="str">
        <f t="shared" ref="U581:U644" si="207">",""IssueYearStart"":" &amp; TEXT(IF(ISNUMBER($J581)=0,0,$J581),"0")</f>
        <v>,"IssueYearStart":1988</v>
      </c>
      <c r="V581" s="16" t="str">
        <f t="shared" ref="V581:V644" si="208">",""IssueYearEnd"":" &amp; TEXT(IF(ISNUMBER($K581)=0,0,$K581),"0")</f>
        <v>,"IssueYearEnd":0</v>
      </c>
      <c r="W581" s="16" t="str">
        <f t="shared" ref="W581:W644" si="209">",""FirstDayOfIssue"":""" &amp; " " &amp; """ "</f>
        <v xml:space="preserve">,"FirstDayOfIssue":" " </v>
      </c>
      <c r="X581" s="16" t="str">
        <f t="shared" si="200"/>
        <v xml:space="preserve">,"Perforation":"" </v>
      </c>
      <c r="Y581" s="16" t="str">
        <f t="shared" ref="Y581:Y644" si="210">",""IsWatermarked"":" &amp; IF(ISNUMBER(FIND("mk",$G598)) =1,"true","false") &amp; " "</f>
        <v xml:space="preserve">,"IsWatermarked":false </v>
      </c>
      <c r="Z581" s="16" t="str">
        <f t="shared" ref="Z581:Z644" si="211">",""CatalogImageCode"":""" &amp; "" &amp; """ "</f>
        <v xml:space="preserve">,"CatalogImageCode":"" </v>
      </c>
      <c r="AA581" s="16" t="str">
        <f t="shared" ref="AA581:AA644" si="212">",""Color"":""" &amp; IF(ISBLANK($C581)=1,"",$C581) &amp; """ "</f>
        <v xml:space="preserve">,"Color":"" </v>
      </c>
      <c r="AB581" s="16" t="str">
        <f t="shared" ref="AB581:AB644" si="213">",""Denomination"":""" &amp; IF(ISNUMBER($B581),TEXT($B581,"0"),$B581) &amp; """ "</f>
        <v xml:space="preserve">,"Denomination":"25" </v>
      </c>
      <c r="AD581" s="16" t="str">
        <f t="shared" ref="AD581:AD644" si="214" xml:space="preserve"> IF($D581 + $E581 &gt; 0,",""ItemInstances"":[","")</f>
        <v>,"ItemInstances":[</v>
      </c>
      <c r="AE581" s="16" t="str">
        <f t="shared" ref="AE581:AE644" si="215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581" s="16" t="str">
        <f t="shared" ref="AF581:AF644" si="216">",""ItemDetails"":""" &amp; IF(ISBLANK($G581)=1,"",$G581) &amp; """ "</f>
        <v xml:space="preserve">,"ItemDetails":"" </v>
      </c>
      <c r="AG581" s="16" t="str">
        <f t="shared" ref="AG581:AG644" si="217">",""IsFavorite"":" &amp; "false" &amp; " "</f>
        <v xml:space="preserve">,"IsFavorite":false </v>
      </c>
      <c r="AH581" s="16" t="str">
        <f t="shared" ref="AH581:AH644" si="218">",""EstimatedValue"":" &amp; "0" &amp; " "</f>
        <v xml:space="preserve">,"EstimatedValue":0 </v>
      </c>
      <c r="AI581" s="16" t="str">
        <f t="shared" ref="AI581:AI644" si="219">",""IsMintCondition"":" &amp; IF($D581&gt;0,"true","false") &amp; " "</f>
        <v xml:space="preserve">,"IsMintCondition":false </v>
      </c>
      <c r="AJ581" s="16" t="str">
        <f t="shared" ref="AJ581:AJ644" si="220">",""Condition"":" &amp; """UNDEFINED""" &amp; " "</f>
        <v xml:space="preserve">,"Condition":"UNDEFINED" </v>
      </c>
      <c r="AK581" s="16" t="str">
        <f xml:space="preserve"> IF($D581+$E581&gt;0,  CONCATENATE($AD581,$AE581,$AF581,$AG581,$AH581,$AI581,$AJ581)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1" s="16" t="str">
        <f t="shared" ref="AL581:AL644" si="221">CONCATENATE( $N581, $O581, $P581,$Q581,$R581,$S581,$T581,$U581,$V581,$W581,$X581, $Y581,$Z581,$AA581, $AB581) &amp; $AK581</f>
        <v>,{"CollectableType":"HomeCollector.Models.StampBase, HomeCollector, Version=1.0.0.0, Culture=neutral, PublicKeyToken=null","DisplayName":"Camel" ,"Description":"" ,"Country":"USA" ,"IsPostageStamp":true ,"ScottNumber":"2392"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2" spans="1:38" x14ac:dyDescent="0.25">
      <c r="A582" s="34" t="s">
        <v>738</v>
      </c>
      <c r="B582" s="29" t="s">
        <v>159</v>
      </c>
      <c r="C582" s="30"/>
      <c r="D582" s="31"/>
      <c r="E582" s="32">
        <v>2</v>
      </c>
      <c r="F582" s="43"/>
      <c r="G582" s="30"/>
      <c r="H582" s="19" t="s">
        <v>1280</v>
      </c>
      <c r="I582" s="19" t="s">
        <v>42</v>
      </c>
      <c r="J582" s="19">
        <v>1988</v>
      </c>
      <c r="K582" s="21"/>
      <c r="L582" s="34">
        <v>0.45</v>
      </c>
      <c r="M582" s="29">
        <v>0.15</v>
      </c>
      <c r="N582" s="28" t="str">
        <f t="shared" ref="N582:N645" si="222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582" s="16" t="str">
        <f t="shared" si="201"/>
        <v xml:space="preserve">,"DisplayName":"Goat" </v>
      </c>
      <c r="P582" s="16" t="str">
        <f t="shared" si="202"/>
        <v xml:space="preserve">,"Description":"" </v>
      </c>
      <c r="Q582" s="16" t="str">
        <f t="shared" si="203"/>
        <v xml:space="preserve">,"Country":"USA" </v>
      </c>
      <c r="R582" s="16" t="str">
        <f t="shared" si="204"/>
        <v xml:space="preserve">,"IsPostageStamp":true </v>
      </c>
      <c r="S582" s="16" t="str">
        <f t="shared" si="205"/>
        <v xml:space="preserve">,"ScottNumber":"2393" </v>
      </c>
      <c r="T582" s="16" t="str">
        <f t="shared" si="206"/>
        <v xml:space="preserve">,"AlternateId":"" </v>
      </c>
      <c r="U582" s="16" t="str">
        <f t="shared" si="207"/>
        <v>,"IssueYearStart":1988</v>
      </c>
      <c r="V582" s="16" t="str">
        <f t="shared" si="208"/>
        <v>,"IssueYearEnd":0</v>
      </c>
      <c r="W582" s="16" t="str">
        <f t="shared" si="209"/>
        <v xml:space="preserve">,"FirstDayOfIssue":" " </v>
      </c>
      <c r="X582" s="16" t="str">
        <f t="shared" si="200"/>
        <v xml:space="preserve">,"Perforation":"" </v>
      </c>
      <c r="Y582" s="16" t="str">
        <f t="shared" si="210"/>
        <v xml:space="preserve">,"IsWatermarked":false </v>
      </c>
      <c r="Z582" s="16" t="str">
        <f t="shared" si="211"/>
        <v xml:space="preserve">,"CatalogImageCode":"" </v>
      </c>
      <c r="AA582" s="16" t="str">
        <f t="shared" si="212"/>
        <v xml:space="preserve">,"Color":"" </v>
      </c>
      <c r="AB582" s="16" t="str">
        <f t="shared" si="213"/>
        <v xml:space="preserve">,"Denomination":"25" </v>
      </c>
      <c r="AD582" s="16" t="str">
        <f t="shared" si="214"/>
        <v>,"ItemInstances":[</v>
      </c>
      <c r="AE582" s="16" t="str">
        <f t="shared" si="215"/>
        <v>{"CollectableType":"HomeCollector.Models.StampBase, HomeCollector, Version=1.0.0.0, Culture=neutral, PublicKeyToken=null"</v>
      </c>
      <c r="AF582" s="16" t="str">
        <f t="shared" si="216"/>
        <v xml:space="preserve">,"ItemDetails":"" </v>
      </c>
      <c r="AG582" s="16" t="str">
        <f t="shared" si="217"/>
        <v xml:space="preserve">,"IsFavorite":false </v>
      </c>
      <c r="AH582" s="16" t="str">
        <f t="shared" si="218"/>
        <v xml:space="preserve">,"EstimatedValue":0 </v>
      </c>
      <c r="AI582" s="16" t="str">
        <f t="shared" si="219"/>
        <v xml:space="preserve">,"IsMintCondition":false </v>
      </c>
      <c r="AJ582" s="16" t="str">
        <f t="shared" si="220"/>
        <v xml:space="preserve">,"Condition":"UNDEFINED" </v>
      </c>
      <c r="AK582" s="16" t="str">
        <f xml:space="preserve"> IF($D582+$E582&gt;0,  CONCATENATE($AD582,$AE582,$AF582,$AG582,$AH582,$AI582,$AJ582)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2" s="16" t="str">
        <f t="shared" si="221"/>
        <v>,{"CollectableType":"HomeCollector.Models.StampBase, HomeCollector, Version=1.0.0.0, Culture=neutral, PublicKeyToken=null","DisplayName":"Goat" ,"Description":"" ,"Country":"USA" ,"IsPostageStamp":true ,"ScottNumber":"2393"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3" spans="1:38" x14ac:dyDescent="0.25">
      <c r="A583" s="34" t="s">
        <v>739</v>
      </c>
      <c r="B583" s="29" t="s">
        <v>159</v>
      </c>
      <c r="C583" s="30"/>
      <c r="D583" s="31">
        <v>1</v>
      </c>
      <c r="E583" s="32"/>
      <c r="F583" s="43"/>
      <c r="G583" s="30" t="s">
        <v>81</v>
      </c>
      <c r="H583" s="19" t="s">
        <v>1281</v>
      </c>
      <c r="I583" s="19" t="s">
        <v>42</v>
      </c>
      <c r="J583" s="19">
        <v>1988</v>
      </c>
      <c r="K583" s="21"/>
      <c r="L583" s="34">
        <v>1.85</v>
      </c>
      <c r="M583" s="29">
        <v>1</v>
      </c>
      <c r="N583" s="28" t="str">
        <f t="shared" si="222"/>
        <v>,{"CollectableType":"HomeCollector.Models.StampBase, HomeCollector, Version=1.0.0.0, Culture=neutral, PublicKeyToken=null"</v>
      </c>
      <c r="O583" s="16" t="str">
        <f t="shared" si="201"/>
        <v xml:space="preserve">,"DisplayName":"Carousel Animals" </v>
      </c>
      <c r="P583" s="16" t="str">
        <f t="shared" si="202"/>
        <v xml:space="preserve">,"Description":"block 4" </v>
      </c>
      <c r="Q583" s="16" t="str">
        <f t="shared" si="203"/>
        <v xml:space="preserve">,"Country":"USA" </v>
      </c>
      <c r="R583" s="16" t="str">
        <f t="shared" si="204"/>
        <v xml:space="preserve">,"IsPostageStamp":true </v>
      </c>
      <c r="S583" s="16" t="str">
        <f t="shared" si="205"/>
        <v xml:space="preserve">,"ScottNumber":"2393a" </v>
      </c>
      <c r="T583" s="16" t="str">
        <f t="shared" si="206"/>
        <v xml:space="preserve">,"AlternateId":"" </v>
      </c>
      <c r="U583" s="16" t="str">
        <f t="shared" si="207"/>
        <v>,"IssueYearStart":1988</v>
      </c>
      <c r="V583" s="16" t="str">
        <f t="shared" si="208"/>
        <v>,"IssueYearEnd":0</v>
      </c>
      <c r="W583" s="16" t="str">
        <f t="shared" si="209"/>
        <v xml:space="preserve">,"FirstDayOfIssue":" " </v>
      </c>
      <c r="X583" s="16" t="str">
        <f t="shared" si="200"/>
        <v xml:space="preserve">,"Perforation":"" </v>
      </c>
      <c r="Y583" s="16" t="str">
        <f t="shared" si="210"/>
        <v xml:space="preserve">,"IsWatermarked":false </v>
      </c>
      <c r="Z583" s="16" t="str">
        <f t="shared" si="211"/>
        <v xml:space="preserve">,"CatalogImageCode":"" </v>
      </c>
      <c r="AA583" s="16" t="str">
        <f t="shared" si="212"/>
        <v xml:space="preserve">,"Color":"" </v>
      </c>
      <c r="AB583" s="16" t="str">
        <f t="shared" si="213"/>
        <v xml:space="preserve">,"Denomination":"25" </v>
      </c>
      <c r="AD583" s="16" t="str">
        <f t="shared" si="214"/>
        <v>,"ItemInstances":[</v>
      </c>
      <c r="AE583" s="16" t="str">
        <f t="shared" si="215"/>
        <v>{"CollectableType":"HomeCollector.Models.StampBase, HomeCollector, Version=1.0.0.0, Culture=neutral, PublicKeyToken=null"</v>
      </c>
      <c r="AF583" s="16" t="str">
        <f t="shared" si="216"/>
        <v xml:space="preserve">,"ItemDetails":"block 4" </v>
      </c>
      <c r="AG583" s="16" t="str">
        <f t="shared" si="217"/>
        <v xml:space="preserve">,"IsFavorite":false </v>
      </c>
      <c r="AH583" s="16" t="str">
        <f t="shared" si="218"/>
        <v xml:space="preserve">,"EstimatedValue":0 </v>
      </c>
      <c r="AI583" s="16" t="str">
        <f t="shared" si="219"/>
        <v xml:space="preserve">,"IsMintCondition":true </v>
      </c>
      <c r="AJ583" s="16" t="str">
        <f t="shared" si="220"/>
        <v xml:space="preserve">,"Condition":"UNDEFINED" </v>
      </c>
      <c r="AK583" s="16" t="str">
        <f xml:space="preserve"> IF($D583+$E583&gt;0,  CONCATENATE($AD583,$AE583,$AF583,$AG583,$AH583,$AI583,$AJ583)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583" s="16" t="str">
        <f t="shared" si="221"/>
        <v>,{"CollectableType":"HomeCollector.Models.StampBase, HomeCollector, Version=1.0.0.0, Culture=neutral, PublicKeyToken=null","DisplayName":"Carousel Animals" ,"Description":"block 4" ,"Country":"USA" ,"IsPostageStamp":true ,"ScottNumber":"2393a"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584" spans="1:38" x14ac:dyDescent="0.25">
      <c r="A584" s="34" t="s">
        <v>740</v>
      </c>
      <c r="B584" s="29" t="s">
        <v>977</v>
      </c>
      <c r="C584" s="30"/>
      <c r="D584" s="31"/>
      <c r="E584" s="32">
        <v>1</v>
      </c>
      <c r="F584" s="43"/>
      <c r="G584" s="30"/>
      <c r="H584" s="19" t="s">
        <v>1002</v>
      </c>
      <c r="I584" s="19" t="s">
        <v>42</v>
      </c>
      <c r="J584" s="19">
        <v>1988</v>
      </c>
      <c r="K584" s="21"/>
      <c r="L584" s="34">
        <v>15</v>
      </c>
      <c r="M584" s="29">
        <v>7.75</v>
      </c>
      <c r="N584" s="28" t="str">
        <f t="shared" si="222"/>
        <v>,{"CollectableType":"HomeCollector.Models.StampBase, HomeCollector, Version=1.0.0.0, Culture=neutral, PublicKeyToken=null"</v>
      </c>
      <c r="O584" s="16" t="str">
        <f t="shared" si="201"/>
        <v xml:space="preserve">,"DisplayName":"Express Mail" </v>
      </c>
      <c r="P584" s="16" t="str">
        <f t="shared" si="202"/>
        <v xml:space="preserve">,"Description":"" </v>
      </c>
      <c r="Q584" s="16" t="str">
        <f t="shared" si="203"/>
        <v xml:space="preserve">,"Country":"USA" </v>
      </c>
      <c r="R584" s="16" t="str">
        <f t="shared" si="204"/>
        <v xml:space="preserve">,"IsPostageStamp":true </v>
      </c>
      <c r="S584" s="16" t="str">
        <f t="shared" si="205"/>
        <v xml:space="preserve">,"ScottNumber":"2394" </v>
      </c>
      <c r="T584" s="16" t="str">
        <f t="shared" si="206"/>
        <v xml:space="preserve">,"AlternateId":"" </v>
      </c>
      <c r="U584" s="16" t="str">
        <f t="shared" si="207"/>
        <v>,"IssueYearStart":1988</v>
      </c>
      <c r="V584" s="16" t="str">
        <f t="shared" si="208"/>
        <v>,"IssueYearEnd":0</v>
      </c>
      <c r="W584" s="16" t="str">
        <f t="shared" si="209"/>
        <v xml:space="preserve">,"FirstDayOfIssue":" " </v>
      </c>
      <c r="X584" s="16" t="str">
        <f t="shared" si="200"/>
        <v xml:space="preserve">,"Perforation":"" </v>
      </c>
      <c r="Y584" s="16" t="str">
        <f t="shared" si="210"/>
        <v xml:space="preserve">,"IsWatermarked":false </v>
      </c>
      <c r="Z584" s="16" t="str">
        <f t="shared" si="211"/>
        <v xml:space="preserve">,"CatalogImageCode":"" </v>
      </c>
      <c r="AA584" s="16" t="str">
        <f t="shared" si="212"/>
        <v xml:space="preserve">,"Color":"" </v>
      </c>
      <c r="AB584" s="16" t="str">
        <f t="shared" si="213"/>
        <v xml:space="preserve">,"Denomination":"8.75" </v>
      </c>
      <c r="AD584" s="16" t="str">
        <f t="shared" si="214"/>
        <v>,"ItemInstances":[</v>
      </c>
      <c r="AE584" s="16" t="str">
        <f t="shared" si="215"/>
        <v>{"CollectableType":"HomeCollector.Models.StampBase, HomeCollector, Version=1.0.0.0, Culture=neutral, PublicKeyToken=null"</v>
      </c>
      <c r="AF584" s="16" t="str">
        <f t="shared" si="216"/>
        <v xml:space="preserve">,"ItemDetails":"" </v>
      </c>
      <c r="AG584" s="16" t="str">
        <f t="shared" si="217"/>
        <v xml:space="preserve">,"IsFavorite":false </v>
      </c>
      <c r="AH584" s="16" t="str">
        <f t="shared" si="218"/>
        <v xml:space="preserve">,"EstimatedValue":0 </v>
      </c>
      <c r="AI584" s="16" t="str">
        <f t="shared" si="219"/>
        <v xml:space="preserve">,"IsMintCondition":false </v>
      </c>
      <c r="AJ584" s="16" t="str">
        <f t="shared" si="220"/>
        <v xml:space="preserve">,"Condition":"UNDEFINED" </v>
      </c>
      <c r="AK584" s="16" t="str">
        <f xml:space="preserve"> IF($D584+$E584&gt;0,  CONCATENATE($AD584,$AE584,$AF584,$AG584,$AH584,$AI584,$AJ584)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84" s="16" t="str">
        <f t="shared" si="221"/>
        <v>,{"CollectableType":"HomeCollector.Models.StampBase, HomeCollector, Version=1.0.0.0, Culture=neutral, PublicKeyToken=null","DisplayName":"Express Mail" ,"Description":"" ,"Country":"USA" ,"IsPostageStamp":true ,"ScottNumber":"2394" ,"AlternateId":"" ,"IssueYearStart":1988,"IssueYearEnd":0,"FirstDayOfIssue":" " ,"Perforation":"" ,"IsWatermarked":false ,"CatalogImageCode":"" ,"Color":"" ,"Denomination":"8.75"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85" spans="1:38" x14ac:dyDescent="0.25">
      <c r="A585" s="34" t="s">
        <v>741</v>
      </c>
      <c r="B585" s="29" t="s">
        <v>159</v>
      </c>
      <c r="C585" s="30"/>
      <c r="D585" s="31">
        <v>1</v>
      </c>
      <c r="E585" s="32">
        <v>2</v>
      </c>
      <c r="F585" s="43"/>
      <c r="G585" s="30"/>
      <c r="H585" s="19" t="s">
        <v>1183</v>
      </c>
      <c r="I585" s="19" t="s">
        <v>42</v>
      </c>
      <c r="J585" s="19">
        <v>1988</v>
      </c>
      <c r="K585" s="21"/>
      <c r="L585" s="34">
        <v>0.45</v>
      </c>
      <c r="M585" s="29">
        <v>0.15</v>
      </c>
      <c r="N585" s="28" t="str">
        <f t="shared" si="222"/>
        <v>,{"CollectableType":"HomeCollector.Models.StampBase, HomeCollector, Version=1.0.0.0, Culture=neutral, PublicKeyToken=null"</v>
      </c>
      <c r="O585" s="16" t="str">
        <f t="shared" si="201"/>
        <v xml:space="preserve">,"DisplayName":"Happy Birthday" </v>
      </c>
      <c r="P585" s="16" t="str">
        <f t="shared" si="202"/>
        <v xml:space="preserve">,"Description":"" </v>
      </c>
      <c r="Q585" s="16" t="str">
        <f t="shared" si="203"/>
        <v xml:space="preserve">,"Country":"USA" </v>
      </c>
      <c r="R585" s="16" t="str">
        <f t="shared" si="204"/>
        <v xml:space="preserve">,"IsPostageStamp":true </v>
      </c>
      <c r="S585" s="16" t="str">
        <f t="shared" si="205"/>
        <v xml:space="preserve">,"ScottNumber":"2395" </v>
      </c>
      <c r="T585" s="16" t="str">
        <f t="shared" si="206"/>
        <v xml:space="preserve">,"AlternateId":"" </v>
      </c>
      <c r="U585" s="16" t="str">
        <f t="shared" si="207"/>
        <v>,"IssueYearStart":1988</v>
      </c>
      <c r="V585" s="16" t="str">
        <f t="shared" si="208"/>
        <v>,"IssueYearEnd":0</v>
      </c>
      <c r="W585" s="16" t="str">
        <f t="shared" si="209"/>
        <v xml:space="preserve">,"FirstDayOfIssue":" " </v>
      </c>
      <c r="X585" s="16" t="str">
        <f t="shared" si="200"/>
        <v xml:space="preserve">,"Perforation":"" </v>
      </c>
      <c r="Y585" s="16" t="str">
        <f t="shared" si="210"/>
        <v xml:space="preserve">,"IsWatermarked":false </v>
      </c>
      <c r="Z585" s="16" t="str">
        <f t="shared" si="211"/>
        <v xml:space="preserve">,"CatalogImageCode":"" </v>
      </c>
      <c r="AA585" s="16" t="str">
        <f t="shared" si="212"/>
        <v xml:space="preserve">,"Color":"" </v>
      </c>
      <c r="AB585" s="16" t="str">
        <f t="shared" si="213"/>
        <v xml:space="preserve">,"Denomination":"25" </v>
      </c>
      <c r="AD585" s="16" t="str">
        <f t="shared" si="214"/>
        <v>,"ItemInstances":[</v>
      </c>
      <c r="AE585" s="16" t="str">
        <f t="shared" si="215"/>
        <v>{"CollectableType":"HomeCollector.Models.StampBase, HomeCollector, Version=1.0.0.0, Culture=neutral, PublicKeyToken=null"</v>
      </c>
      <c r="AF585" s="16" t="str">
        <f t="shared" si="216"/>
        <v xml:space="preserve">,"ItemDetails":"" </v>
      </c>
      <c r="AG585" s="16" t="str">
        <f t="shared" si="217"/>
        <v xml:space="preserve">,"IsFavorite":false </v>
      </c>
      <c r="AH585" s="16" t="str">
        <f t="shared" si="218"/>
        <v xml:space="preserve">,"EstimatedValue":0 </v>
      </c>
      <c r="AI585" s="16" t="str">
        <f t="shared" si="219"/>
        <v xml:space="preserve">,"IsMintCondition":true </v>
      </c>
      <c r="AJ585" s="16" t="str">
        <f t="shared" si="220"/>
        <v xml:space="preserve">,"Condition":"UNDEFINED" </v>
      </c>
      <c r="AK585" s="16" t="str">
        <f xml:space="preserve"> IF($D585+$E585&gt;0,  CONCATENATE($AD585,$AE585,$AF585,$AG585,$AH585,$AI585,$AJ585)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5" s="16" t="str">
        <f t="shared" si="221"/>
        <v>,{"CollectableType":"HomeCollector.Models.StampBase, HomeCollector, Version=1.0.0.0, Culture=neutral, PublicKeyToken=null","DisplayName":"Happy Birthday" ,"Description":"" ,"Country":"USA" ,"IsPostageStamp":true ,"ScottNumber":"2395"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86" spans="1:38" x14ac:dyDescent="0.25">
      <c r="A586" s="34" t="s">
        <v>742</v>
      </c>
      <c r="B586" s="29" t="s">
        <v>159</v>
      </c>
      <c r="C586" s="30"/>
      <c r="D586" s="31">
        <v>1</v>
      </c>
      <c r="E586" s="32">
        <v>3</v>
      </c>
      <c r="F586" s="43"/>
      <c r="G586" s="30"/>
      <c r="H586" s="19" t="s">
        <v>1182</v>
      </c>
      <c r="I586" s="19" t="s">
        <v>42</v>
      </c>
      <c r="J586" s="19">
        <v>1988</v>
      </c>
      <c r="K586" s="21"/>
      <c r="L586" s="34">
        <v>0.45</v>
      </c>
      <c r="M586" s="29">
        <v>0.15</v>
      </c>
      <c r="N586" s="28" t="str">
        <f t="shared" si="222"/>
        <v>,{"CollectableType":"HomeCollector.Models.StampBase, HomeCollector, Version=1.0.0.0, Culture=neutral, PublicKeyToken=null"</v>
      </c>
      <c r="O586" s="16" t="str">
        <f t="shared" si="201"/>
        <v xml:space="preserve">,"DisplayName":"Best Wishes" </v>
      </c>
      <c r="P586" s="16" t="str">
        <f t="shared" si="202"/>
        <v xml:space="preserve">,"Description":"" </v>
      </c>
      <c r="Q586" s="16" t="str">
        <f t="shared" si="203"/>
        <v xml:space="preserve">,"Country":"USA" </v>
      </c>
      <c r="R586" s="16" t="str">
        <f t="shared" si="204"/>
        <v xml:space="preserve">,"IsPostageStamp":true </v>
      </c>
      <c r="S586" s="16" t="str">
        <f t="shared" si="205"/>
        <v xml:space="preserve">,"ScottNumber":"2396" </v>
      </c>
      <c r="T586" s="16" t="str">
        <f t="shared" si="206"/>
        <v xml:space="preserve">,"AlternateId":"" </v>
      </c>
      <c r="U586" s="16" t="str">
        <f t="shared" si="207"/>
        <v>,"IssueYearStart":1988</v>
      </c>
      <c r="V586" s="16" t="str">
        <f t="shared" si="208"/>
        <v>,"IssueYearEnd":0</v>
      </c>
      <c r="W586" s="16" t="str">
        <f t="shared" si="209"/>
        <v xml:space="preserve">,"FirstDayOfIssue":" " </v>
      </c>
      <c r="X586" s="16" t="str">
        <f t="shared" si="200"/>
        <v xml:space="preserve">,"Perforation":"" </v>
      </c>
      <c r="Y586" s="16" t="str">
        <f t="shared" si="210"/>
        <v xml:space="preserve">,"IsWatermarked":false </v>
      </c>
      <c r="Z586" s="16" t="str">
        <f t="shared" si="211"/>
        <v xml:space="preserve">,"CatalogImageCode":"" </v>
      </c>
      <c r="AA586" s="16" t="str">
        <f t="shared" si="212"/>
        <v xml:space="preserve">,"Color":"" </v>
      </c>
      <c r="AB586" s="16" t="str">
        <f t="shared" si="213"/>
        <v xml:space="preserve">,"Denomination":"25" </v>
      </c>
      <c r="AD586" s="16" t="str">
        <f t="shared" si="214"/>
        <v>,"ItemInstances":[</v>
      </c>
      <c r="AE586" s="16" t="str">
        <f t="shared" si="215"/>
        <v>{"CollectableType":"HomeCollector.Models.StampBase, HomeCollector, Version=1.0.0.0, Culture=neutral, PublicKeyToken=null"</v>
      </c>
      <c r="AF586" s="16" t="str">
        <f t="shared" si="216"/>
        <v xml:space="preserve">,"ItemDetails":"" </v>
      </c>
      <c r="AG586" s="16" t="str">
        <f t="shared" si="217"/>
        <v xml:space="preserve">,"IsFavorite":false </v>
      </c>
      <c r="AH586" s="16" t="str">
        <f t="shared" si="218"/>
        <v xml:space="preserve">,"EstimatedValue":0 </v>
      </c>
      <c r="AI586" s="16" t="str">
        <f t="shared" si="219"/>
        <v xml:space="preserve">,"IsMintCondition":true </v>
      </c>
      <c r="AJ586" s="16" t="str">
        <f t="shared" si="220"/>
        <v xml:space="preserve">,"Condition":"UNDEFINED" </v>
      </c>
      <c r="AK586" s="16" t="str">
        <f xml:space="preserve"> IF($D586+$E586&gt;0,  CONCATENATE($AD586,$AE586,$AF586,$AG586,$AH586,$AI586,$AJ586)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6" s="16" t="str">
        <f t="shared" si="221"/>
        <v>,{"CollectableType":"HomeCollector.Models.StampBase, HomeCollector, Version=1.0.0.0, Culture=neutral, PublicKeyToken=null","DisplayName":"Best Wishes" ,"Description":"" ,"Country":"USA" ,"IsPostageStamp":true ,"ScottNumber":"2396"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87" spans="1:38" x14ac:dyDescent="0.25">
      <c r="A587" s="34" t="s">
        <v>743</v>
      </c>
      <c r="B587" s="29" t="s">
        <v>159</v>
      </c>
      <c r="C587" s="30"/>
      <c r="D587" s="31"/>
      <c r="E587" s="32"/>
      <c r="F587" s="43"/>
      <c r="G587" s="30" t="s">
        <v>1197</v>
      </c>
      <c r="H587" s="19" t="s">
        <v>1282</v>
      </c>
      <c r="I587" s="19" t="s">
        <v>42</v>
      </c>
      <c r="J587" s="19">
        <v>1988</v>
      </c>
      <c r="K587" s="21"/>
      <c r="L587" s="34">
        <v>2.75</v>
      </c>
      <c r="M587" s="29"/>
      <c r="N587" s="28" t="str">
        <f t="shared" si="222"/>
        <v>,{"CollectableType":"HomeCollector.Models.StampBase, HomeCollector, Version=1.0.0.0, Culture=neutral, PublicKeyToken=null"</v>
      </c>
      <c r="O587" s="16" t="str">
        <f t="shared" si="201"/>
        <v xml:space="preserve">,"DisplayName":"H.B. &amp; B.W." </v>
      </c>
      <c r="P587" s="16" t="str">
        <f t="shared" si="202"/>
        <v xml:space="preserve">,"Description":"pane 6" </v>
      </c>
      <c r="Q587" s="16" t="str">
        <f t="shared" si="203"/>
        <v xml:space="preserve">,"Country":"USA" </v>
      </c>
      <c r="R587" s="16" t="str">
        <f t="shared" si="204"/>
        <v xml:space="preserve">,"IsPostageStamp":true </v>
      </c>
      <c r="S587" s="16" t="str">
        <f t="shared" si="205"/>
        <v xml:space="preserve">,"ScottNumber":"2396a" </v>
      </c>
      <c r="T587" s="16" t="str">
        <f t="shared" si="206"/>
        <v xml:space="preserve">,"AlternateId":"" </v>
      </c>
      <c r="U587" s="16" t="str">
        <f t="shared" si="207"/>
        <v>,"IssueYearStart":1988</v>
      </c>
      <c r="V587" s="16" t="str">
        <f t="shared" si="208"/>
        <v>,"IssueYearEnd":0</v>
      </c>
      <c r="W587" s="16" t="str">
        <f t="shared" si="209"/>
        <v xml:space="preserve">,"FirstDayOfIssue":" " </v>
      </c>
      <c r="X587" s="16" t="str">
        <f t="shared" si="200"/>
        <v xml:space="preserve">,"Perforation":"" </v>
      </c>
      <c r="Y587" s="16" t="str">
        <f t="shared" si="210"/>
        <v xml:space="preserve">,"IsWatermarked":false </v>
      </c>
      <c r="Z587" s="16" t="str">
        <f t="shared" si="211"/>
        <v xml:space="preserve">,"CatalogImageCode":"" </v>
      </c>
      <c r="AA587" s="16" t="str">
        <f t="shared" si="212"/>
        <v xml:space="preserve">,"Color":"" </v>
      </c>
      <c r="AB587" s="16" t="str">
        <f t="shared" si="213"/>
        <v xml:space="preserve">,"Denomination":"25" </v>
      </c>
      <c r="AD587" s="16" t="str">
        <f t="shared" si="214"/>
        <v/>
      </c>
      <c r="AE587" s="16" t="str">
        <f t="shared" si="215"/>
        <v>{"CollectableType":"HomeCollector.Models.StampBase, HomeCollector, Version=1.0.0.0, Culture=neutral, PublicKeyToken=null"</v>
      </c>
      <c r="AF587" s="16" t="str">
        <f t="shared" si="216"/>
        <v xml:space="preserve">,"ItemDetails":"pane 6" </v>
      </c>
      <c r="AG587" s="16" t="str">
        <f t="shared" si="217"/>
        <v xml:space="preserve">,"IsFavorite":false </v>
      </c>
      <c r="AH587" s="16" t="str">
        <f t="shared" si="218"/>
        <v xml:space="preserve">,"EstimatedValue":0 </v>
      </c>
      <c r="AI587" s="16" t="str">
        <f t="shared" si="219"/>
        <v xml:space="preserve">,"IsMintCondition":false </v>
      </c>
      <c r="AJ587" s="16" t="str">
        <f t="shared" si="220"/>
        <v xml:space="preserve">,"Condition":"UNDEFINED" </v>
      </c>
      <c r="AK587" s="16" t="str">
        <f xml:space="preserve"> IF($D587+$E587&gt;0,  CONCATENATE($AD587,$AE587,$AF587,$AG587,$AH587,$AI587,$AJ587) &amp; "} ]}","}")</f>
        <v>}</v>
      </c>
      <c r="AL587" s="16" t="str">
        <f t="shared" si="221"/>
        <v>,{"CollectableType":"HomeCollector.Models.StampBase, HomeCollector, Version=1.0.0.0, Culture=neutral, PublicKeyToken=null","DisplayName":"H.B. &amp; B.W." ,"Description":"pane 6" ,"Country":"USA" ,"IsPostageStamp":true ,"ScottNumber":"2396a" ,"AlternateId":"" ,"IssueYearStart":1988,"IssueYearEnd":0,"FirstDayOfIssue":" " ,"Perforation":"" ,"IsWatermarked":false ,"CatalogImageCode":"" ,"Color":"" ,"Denomination":"25" }</v>
      </c>
    </row>
    <row r="588" spans="1:38" x14ac:dyDescent="0.25">
      <c r="A588" s="34" t="s">
        <v>744</v>
      </c>
      <c r="B588" s="29" t="s">
        <v>159</v>
      </c>
      <c r="C588" s="30"/>
      <c r="D588" s="31">
        <v>1</v>
      </c>
      <c r="E588" s="32">
        <v>3</v>
      </c>
      <c r="F588" s="43"/>
      <c r="G588" s="30"/>
      <c r="H588" s="19" t="s">
        <v>1283</v>
      </c>
      <c r="I588" s="19" t="s">
        <v>42</v>
      </c>
      <c r="J588" s="19">
        <v>1988</v>
      </c>
      <c r="K588" s="21"/>
      <c r="L588" s="34">
        <v>0.45</v>
      </c>
      <c r="M588" s="29">
        <v>0.15</v>
      </c>
      <c r="N588" s="28" t="str">
        <f t="shared" si="222"/>
        <v>,{"CollectableType":"HomeCollector.Models.StampBase, HomeCollector, Version=1.0.0.0, Culture=neutral, PublicKeyToken=null"</v>
      </c>
      <c r="O588" s="16" t="str">
        <f t="shared" si="201"/>
        <v xml:space="preserve">,"DisplayName":"Thinking of You" </v>
      </c>
      <c r="P588" s="16" t="str">
        <f t="shared" si="202"/>
        <v xml:space="preserve">,"Description":"" </v>
      </c>
      <c r="Q588" s="16" t="str">
        <f t="shared" si="203"/>
        <v xml:space="preserve">,"Country":"USA" </v>
      </c>
      <c r="R588" s="16" t="str">
        <f t="shared" si="204"/>
        <v xml:space="preserve">,"IsPostageStamp":true </v>
      </c>
      <c r="S588" s="16" t="str">
        <f t="shared" si="205"/>
        <v xml:space="preserve">,"ScottNumber":"2397" </v>
      </c>
      <c r="T588" s="16" t="str">
        <f t="shared" si="206"/>
        <v xml:space="preserve">,"AlternateId":"" </v>
      </c>
      <c r="U588" s="16" t="str">
        <f t="shared" si="207"/>
        <v>,"IssueYearStart":1988</v>
      </c>
      <c r="V588" s="16" t="str">
        <f t="shared" si="208"/>
        <v>,"IssueYearEnd":0</v>
      </c>
      <c r="W588" s="16" t="str">
        <f t="shared" si="209"/>
        <v xml:space="preserve">,"FirstDayOfIssue":" " </v>
      </c>
      <c r="X588" s="16" t="str">
        <f t="shared" si="200"/>
        <v xml:space="preserve">,"Perforation":"" </v>
      </c>
      <c r="Y588" s="16" t="str">
        <f t="shared" si="210"/>
        <v xml:space="preserve">,"IsWatermarked":false </v>
      </c>
      <c r="Z588" s="16" t="str">
        <f t="shared" si="211"/>
        <v xml:space="preserve">,"CatalogImageCode":"" </v>
      </c>
      <c r="AA588" s="16" t="str">
        <f t="shared" si="212"/>
        <v xml:space="preserve">,"Color":"" </v>
      </c>
      <c r="AB588" s="16" t="str">
        <f t="shared" si="213"/>
        <v xml:space="preserve">,"Denomination":"25" </v>
      </c>
      <c r="AD588" s="16" t="str">
        <f t="shared" si="214"/>
        <v>,"ItemInstances":[</v>
      </c>
      <c r="AE588" s="16" t="str">
        <f t="shared" si="215"/>
        <v>{"CollectableType":"HomeCollector.Models.StampBase, HomeCollector, Version=1.0.0.0, Culture=neutral, PublicKeyToken=null"</v>
      </c>
      <c r="AF588" s="16" t="str">
        <f t="shared" si="216"/>
        <v xml:space="preserve">,"ItemDetails":"" </v>
      </c>
      <c r="AG588" s="16" t="str">
        <f t="shared" si="217"/>
        <v xml:space="preserve">,"IsFavorite":false </v>
      </c>
      <c r="AH588" s="16" t="str">
        <f t="shared" si="218"/>
        <v xml:space="preserve">,"EstimatedValue":0 </v>
      </c>
      <c r="AI588" s="16" t="str">
        <f t="shared" si="219"/>
        <v xml:space="preserve">,"IsMintCondition":true </v>
      </c>
      <c r="AJ588" s="16" t="str">
        <f t="shared" si="220"/>
        <v xml:space="preserve">,"Condition":"UNDEFINED" </v>
      </c>
      <c r="AK588" s="16" t="str">
        <f xml:space="preserve"> IF($D588+$E588&gt;0,  CONCATENATE($AD588,$AE588,$AF588,$AG588,$AH588,$AI588,$AJ588)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8" s="16" t="str">
        <f t="shared" si="221"/>
        <v>,{"CollectableType":"HomeCollector.Models.StampBase, HomeCollector, Version=1.0.0.0, Culture=neutral, PublicKeyToken=null","DisplayName":"Thinking of You" ,"Description":"" ,"Country":"USA" ,"IsPostageStamp":true ,"ScottNumber":"2397"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89" spans="1:38" x14ac:dyDescent="0.25">
      <c r="A589" s="34" t="s">
        <v>745</v>
      </c>
      <c r="B589" s="29" t="s">
        <v>159</v>
      </c>
      <c r="C589" s="30"/>
      <c r="D589" s="31">
        <v>1</v>
      </c>
      <c r="E589" s="32">
        <v>2</v>
      </c>
      <c r="F589" s="43"/>
      <c r="G589" s="30"/>
      <c r="H589" s="19" t="s">
        <v>1284</v>
      </c>
      <c r="I589" s="19" t="s">
        <v>42</v>
      </c>
      <c r="J589" s="19">
        <v>1988</v>
      </c>
      <c r="K589" s="21"/>
      <c r="L589" s="34">
        <v>0.45</v>
      </c>
      <c r="M589" s="29">
        <v>0.15</v>
      </c>
      <c r="N589" s="28" t="str">
        <f t="shared" si="222"/>
        <v>,{"CollectableType":"HomeCollector.Models.StampBase, HomeCollector, Version=1.0.0.0, Culture=neutral, PublicKeyToken=null"</v>
      </c>
      <c r="O589" s="16" t="str">
        <f t="shared" si="201"/>
        <v xml:space="preserve">,"DisplayName":"Love You" </v>
      </c>
      <c r="P589" s="16" t="str">
        <f t="shared" si="202"/>
        <v xml:space="preserve">,"Description":"" </v>
      </c>
      <c r="Q589" s="16" t="str">
        <f t="shared" si="203"/>
        <v xml:space="preserve">,"Country":"USA" </v>
      </c>
      <c r="R589" s="16" t="str">
        <f t="shared" si="204"/>
        <v xml:space="preserve">,"IsPostageStamp":true </v>
      </c>
      <c r="S589" s="16" t="str">
        <f t="shared" si="205"/>
        <v xml:space="preserve">,"ScottNumber":"2398" </v>
      </c>
      <c r="T589" s="16" t="str">
        <f t="shared" si="206"/>
        <v xml:space="preserve">,"AlternateId":"" </v>
      </c>
      <c r="U589" s="16" t="str">
        <f t="shared" si="207"/>
        <v>,"IssueYearStart":1988</v>
      </c>
      <c r="V589" s="16" t="str">
        <f t="shared" si="208"/>
        <v>,"IssueYearEnd":0</v>
      </c>
      <c r="W589" s="16" t="str">
        <f t="shared" si="209"/>
        <v xml:space="preserve">,"FirstDayOfIssue":" " </v>
      </c>
      <c r="X589" s="16" t="str">
        <f t="shared" si="200"/>
        <v xml:space="preserve">,"Perforation":"" </v>
      </c>
      <c r="Y589" s="16" t="str">
        <f t="shared" si="210"/>
        <v xml:space="preserve">,"IsWatermarked":false </v>
      </c>
      <c r="Z589" s="16" t="str">
        <f t="shared" si="211"/>
        <v xml:space="preserve">,"CatalogImageCode":"" </v>
      </c>
      <c r="AA589" s="16" t="str">
        <f t="shared" si="212"/>
        <v xml:space="preserve">,"Color":"" </v>
      </c>
      <c r="AB589" s="16" t="str">
        <f t="shared" si="213"/>
        <v xml:space="preserve">,"Denomination":"25" </v>
      </c>
      <c r="AD589" s="16" t="str">
        <f t="shared" si="214"/>
        <v>,"ItemInstances":[</v>
      </c>
      <c r="AE589" s="16" t="str">
        <f t="shared" si="215"/>
        <v>{"CollectableType":"HomeCollector.Models.StampBase, HomeCollector, Version=1.0.0.0, Culture=neutral, PublicKeyToken=null"</v>
      </c>
      <c r="AF589" s="16" t="str">
        <f t="shared" si="216"/>
        <v xml:space="preserve">,"ItemDetails":"" </v>
      </c>
      <c r="AG589" s="16" t="str">
        <f t="shared" si="217"/>
        <v xml:space="preserve">,"IsFavorite":false </v>
      </c>
      <c r="AH589" s="16" t="str">
        <f t="shared" si="218"/>
        <v xml:space="preserve">,"EstimatedValue":0 </v>
      </c>
      <c r="AI589" s="16" t="str">
        <f t="shared" si="219"/>
        <v xml:space="preserve">,"IsMintCondition":true </v>
      </c>
      <c r="AJ589" s="16" t="str">
        <f t="shared" si="220"/>
        <v xml:space="preserve">,"Condition":"UNDEFINED" </v>
      </c>
      <c r="AK589" s="16" t="str">
        <f xml:space="preserve"> IF($D589+$E589&gt;0,  CONCATENATE($AD589,$AE589,$AF589,$AG589,$AH589,$AI589,$AJ589)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89" s="16" t="str">
        <f t="shared" si="221"/>
        <v>,{"CollectableType":"HomeCollector.Models.StampBase, HomeCollector, Version=1.0.0.0, Culture=neutral, PublicKeyToken=null","DisplayName":"Love You" ,"Description":"" ,"Country":"USA" ,"IsPostageStamp":true ,"ScottNumber":"2398"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90" spans="1:38" x14ac:dyDescent="0.25">
      <c r="A590" s="34" t="s">
        <v>746</v>
      </c>
      <c r="B590" s="29" t="s">
        <v>159</v>
      </c>
      <c r="C590" s="30"/>
      <c r="D590" s="31"/>
      <c r="E590" s="32"/>
      <c r="F590" s="43"/>
      <c r="G590" s="30" t="s">
        <v>1197</v>
      </c>
      <c r="H590" s="19" t="s">
        <v>1285</v>
      </c>
      <c r="I590" s="19" t="s">
        <v>42</v>
      </c>
      <c r="J590" s="19">
        <v>1988</v>
      </c>
      <c r="K590" s="21"/>
      <c r="L590" s="34">
        <v>2.75</v>
      </c>
      <c r="M590" s="29"/>
      <c r="N590" s="28" t="str">
        <f t="shared" si="222"/>
        <v>,{"CollectableType":"HomeCollector.Models.StampBase, HomeCollector, Version=1.0.0.0, Culture=neutral, PublicKeyToken=null"</v>
      </c>
      <c r="O590" s="16" t="str">
        <f t="shared" si="201"/>
        <v xml:space="preserve">,"DisplayName":"T.O.Y. &amp; L.Y." </v>
      </c>
      <c r="P590" s="16" t="str">
        <f t="shared" si="202"/>
        <v xml:space="preserve">,"Description":"pane 6" </v>
      </c>
      <c r="Q590" s="16" t="str">
        <f t="shared" si="203"/>
        <v xml:space="preserve">,"Country":"USA" </v>
      </c>
      <c r="R590" s="16" t="str">
        <f t="shared" si="204"/>
        <v xml:space="preserve">,"IsPostageStamp":true </v>
      </c>
      <c r="S590" s="16" t="str">
        <f t="shared" si="205"/>
        <v xml:space="preserve">,"ScottNumber":"2398a" </v>
      </c>
      <c r="T590" s="16" t="str">
        <f t="shared" si="206"/>
        <v xml:space="preserve">,"AlternateId":"" </v>
      </c>
      <c r="U590" s="16" t="str">
        <f t="shared" si="207"/>
        <v>,"IssueYearStart":1988</v>
      </c>
      <c r="V590" s="16" t="str">
        <f t="shared" si="208"/>
        <v>,"IssueYearEnd":0</v>
      </c>
      <c r="W590" s="16" t="str">
        <f t="shared" si="209"/>
        <v xml:space="preserve">,"FirstDayOfIssue":" " </v>
      </c>
      <c r="X590" s="16" t="str">
        <f t="shared" si="200"/>
        <v xml:space="preserve">,"Perforation":"" </v>
      </c>
      <c r="Y590" s="16" t="str">
        <f t="shared" si="210"/>
        <v xml:space="preserve">,"IsWatermarked":false </v>
      </c>
      <c r="Z590" s="16" t="str">
        <f t="shared" si="211"/>
        <v xml:space="preserve">,"CatalogImageCode":"" </v>
      </c>
      <c r="AA590" s="16" t="str">
        <f t="shared" si="212"/>
        <v xml:space="preserve">,"Color":"" </v>
      </c>
      <c r="AB590" s="16" t="str">
        <f t="shared" si="213"/>
        <v xml:space="preserve">,"Denomination":"25" </v>
      </c>
      <c r="AD590" s="16" t="str">
        <f t="shared" si="214"/>
        <v/>
      </c>
      <c r="AE590" s="16" t="str">
        <f t="shared" si="215"/>
        <v>{"CollectableType":"HomeCollector.Models.StampBase, HomeCollector, Version=1.0.0.0, Culture=neutral, PublicKeyToken=null"</v>
      </c>
      <c r="AF590" s="16" t="str">
        <f t="shared" si="216"/>
        <v xml:space="preserve">,"ItemDetails":"pane 6" </v>
      </c>
      <c r="AG590" s="16" t="str">
        <f t="shared" si="217"/>
        <v xml:space="preserve">,"IsFavorite":false </v>
      </c>
      <c r="AH590" s="16" t="str">
        <f t="shared" si="218"/>
        <v xml:space="preserve">,"EstimatedValue":0 </v>
      </c>
      <c r="AI590" s="16" t="str">
        <f t="shared" si="219"/>
        <v xml:space="preserve">,"IsMintCondition":false </v>
      </c>
      <c r="AJ590" s="16" t="str">
        <f t="shared" si="220"/>
        <v xml:space="preserve">,"Condition":"UNDEFINED" </v>
      </c>
      <c r="AK590" s="16" t="str">
        <f xml:space="preserve"> IF($D590+$E590&gt;0,  CONCATENATE($AD590,$AE590,$AF590,$AG590,$AH590,$AI590,$AJ590) &amp; "} ]}","}")</f>
        <v>}</v>
      </c>
      <c r="AL590" s="16" t="str">
        <f t="shared" si="221"/>
        <v>,{"CollectableType":"HomeCollector.Models.StampBase, HomeCollector, Version=1.0.0.0, Culture=neutral, PublicKeyToken=null","DisplayName":"T.O.Y. &amp; L.Y." ,"Description":"pane 6" ,"Country":"USA" ,"IsPostageStamp":true ,"ScottNumber":"2398a" ,"AlternateId":"" ,"IssueYearStart":1988,"IssueYearEnd":0,"FirstDayOfIssue":" " ,"Perforation":"" ,"IsWatermarked":false ,"CatalogImageCode":"" ,"Color":"" ,"Denomination":"25" }</v>
      </c>
    </row>
    <row r="591" spans="1:38" x14ac:dyDescent="0.25">
      <c r="A591" s="34" t="s">
        <v>747</v>
      </c>
      <c r="B591" s="29" t="s">
        <v>159</v>
      </c>
      <c r="C591" s="30"/>
      <c r="D591" s="31"/>
      <c r="E591" s="32">
        <v>2</v>
      </c>
      <c r="F591" s="43"/>
      <c r="G591" s="30"/>
      <c r="H591" s="19" t="s">
        <v>90</v>
      </c>
      <c r="I591" s="19" t="s">
        <v>42</v>
      </c>
      <c r="J591" s="19">
        <v>1988</v>
      </c>
      <c r="K591" s="21"/>
      <c r="L591" s="34">
        <v>0.45</v>
      </c>
      <c r="M591" s="29">
        <v>0.15</v>
      </c>
      <c r="N591" s="28" t="str">
        <f t="shared" si="222"/>
        <v>,{"CollectableType":"HomeCollector.Models.StampBase, HomeCollector, Version=1.0.0.0, Culture=neutral, PublicKeyToken=null"</v>
      </c>
      <c r="O591" s="16" t="str">
        <f t="shared" si="201"/>
        <v xml:space="preserve">,"DisplayName":"Madonna" </v>
      </c>
      <c r="P591" s="16" t="str">
        <f t="shared" si="202"/>
        <v xml:space="preserve">,"Description":"" </v>
      </c>
      <c r="Q591" s="16" t="str">
        <f t="shared" si="203"/>
        <v xml:space="preserve">,"Country":"USA" </v>
      </c>
      <c r="R591" s="16" t="str">
        <f t="shared" si="204"/>
        <v xml:space="preserve">,"IsPostageStamp":true </v>
      </c>
      <c r="S591" s="16" t="str">
        <f t="shared" si="205"/>
        <v xml:space="preserve">,"ScottNumber":"2399" </v>
      </c>
      <c r="T591" s="16" t="str">
        <f t="shared" si="206"/>
        <v xml:space="preserve">,"AlternateId":"" </v>
      </c>
      <c r="U591" s="16" t="str">
        <f t="shared" si="207"/>
        <v>,"IssueYearStart":1988</v>
      </c>
      <c r="V591" s="16" t="str">
        <f t="shared" si="208"/>
        <v>,"IssueYearEnd":0</v>
      </c>
      <c r="W591" s="16" t="str">
        <f t="shared" si="209"/>
        <v xml:space="preserve">,"FirstDayOfIssue":" " </v>
      </c>
      <c r="X591" s="16" t="str">
        <f t="shared" si="200"/>
        <v xml:space="preserve">,"Perforation":"" </v>
      </c>
      <c r="Y591" s="16" t="str">
        <f t="shared" si="210"/>
        <v xml:space="preserve">,"IsWatermarked":false </v>
      </c>
      <c r="Z591" s="16" t="str">
        <f t="shared" si="211"/>
        <v xml:space="preserve">,"CatalogImageCode":"" </v>
      </c>
      <c r="AA591" s="16" t="str">
        <f t="shared" si="212"/>
        <v xml:space="preserve">,"Color":"" </v>
      </c>
      <c r="AB591" s="16" t="str">
        <f t="shared" si="213"/>
        <v xml:space="preserve">,"Denomination":"25" </v>
      </c>
      <c r="AD591" s="16" t="str">
        <f t="shared" si="214"/>
        <v>,"ItemInstances":[</v>
      </c>
      <c r="AE591" s="16" t="str">
        <f t="shared" si="215"/>
        <v>{"CollectableType":"HomeCollector.Models.StampBase, HomeCollector, Version=1.0.0.0, Culture=neutral, PublicKeyToken=null"</v>
      </c>
      <c r="AF591" s="16" t="str">
        <f t="shared" si="216"/>
        <v xml:space="preserve">,"ItemDetails":"" </v>
      </c>
      <c r="AG591" s="16" t="str">
        <f t="shared" si="217"/>
        <v xml:space="preserve">,"IsFavorite":false </v>
      </c>
      <c r="AH591" s="16" t="str">
        <f t="shared" si="218"/>
        <v xml:space="preserve">,"EstimatedValue":0 </v>
      </c>
      <c r="AI591" s="16" t="str">
        <f t="shared" si="219"/>
        <v xml:space="preserve">,"IsMintCondition":false </v>
      </c>
      <c r="AJ591" s="16" t="str">
        <f t="shared" si="220"/>
        <v xml:space="preserve">,"Condition":"UNDEFINED" </v>
      </c>
      <c r="AK591" s="16" t="str">
        <f xml:space="preserve"> IF($D591+$E591&gt;0,  CONCATENATE($AD591,$AE591,$AF591,$AG591,$AH591,$AI591,$AJ591)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1" s="16" t="str">
        <f t="shared" si="221"/>
        <v>,{"CollectableType":"HomeCollector.Models.StampBase, HomeCollector, Version=1.0.0.0, Culture=neutral, PublicKeyToken=null","DisplayName":"Madonna" ,"Description":"" ,"Country":"USA" ,"IsPostageStamp":true ,"ScottNumber":"2399"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2" spans="1:38" x14ac:dyDescent="0.25">
      <c r="A592" s="34" t="s">
        <v>748</v>
      </c>
      <c r="B592" s="29" t="s">
        <v>159</v>
      </c>
      <c r="C592" s="30"/>
      <c r="D592" s="31"/>
      <c r="E592" s="32">
        <v>2</v>
      </c>
      <c r="F592" s="43"/>
      <c r="G592" s="30"/>
      <c r="H592" s="19" t="s">
        <v>91</v>
      </c>
      <c r="I592" s="19" t="s">
        <v>42</v>
      </c>
      <c r="J592" s="19">
        <v>1988</v>
      </c>
      <c r="K592" s="21"/>
      <c r="L592" s="34">
        <v>0.45</v>
      </c>
      <c r="M592" s="29">
        <v>0.15</v>
      </c>
      <c r="N592" s="28" t="str">
        <f t="shared" si="222"/>
        <v>,{"CollectableType":"HomeCollector.Models.StampBase, HomeCollector, Version=1.0.0.0, Culture=neutral, PublicKeyToken=null"</v>
      </c>
      <c r="O592" s="16" t="str">
        <f t="shared" si="201"/>
        <v xml:space="preserve">,"DisplayName":"Sleigh" </v>
      </c>
      <c r="P592" s="16" t="str">
        <f t="shared" si="202"/>
        <v xml:space="preserve">,"Description":"" </v>
      </c>
      <c r="Q592" s="16" t="str">
        <f t="shared" si="203"/>
        <v xml:space="preserve">,"Country":"USA" </v>
      </c>
      <c r="R592" s="16" t="str">
        <f t="shared" si="204"/>
        <v xml:space="preserve">,"IsPostageStamp":true </v>
      </c>
      <c r="S592" s="16" t="str">
        <f t="shared" si="205"/>
        <v xml:space="preserve">,"ScottNumber":"2400" </v>
      </c>
      <c r="T592" s="16" t="str">
        <f t="shared" si="206"/>
        <v xml:space="preserve">,"AlternateId":"" </v>
      </c>
      <c r="U592" s="16" t="str">
        <f t="shared" si="207"/>
        <v>,"IssueYearStart":1988</v>
      </c>
      <c r="V592" s="16" t="str">
        <f t="shared" si="208"/>
        <v>,"IssueYearEnd":0</v>
      </c>
      <c r="W592" s="16" t="str">
        <f t="shared" si="209"/>
        <v xml:space="preserve">,"FirstDayOfIssue":" " </v>
      </c>
      <c r="X592" s="16" t="str">
        <f t="shared" si="200"/>
        <v xml:space="preserve">,"Perforation":"" </v>
      </c>
      <c r="Y592" s="16" t="str">
        <f t="shared" si="210"/>
        <v xml:space="preserve">,"IsWatermarked":false </v>
      </c>
      <c r="Z592" s="16" t="str">
        <f t="shared" si="211"/>
        <v xml:space="preserve">,"CatalogImageCode":"" </v>
      </c>
      <c r="AA592" s="16" t="str">
        <f t="shared" si="212"/>
        <v xml:space="preserve">,"Color":"" </v>
      </c>
      <c r="AB592" s="16" t="str">
        <f t="shared" si="213"/>
        <v xml:space="preserve">,"Denomination":"25" </v>
      </c>
      <c r="AD592" s="16" t="str">
        <f t="shared" si="214"/>
        <v>,"ItemInstances":[</v>
      </c>
      <c r="AE592" s="16" t="str">
        <f t="shared" si="215"/>
        <v>{"CollectableType":"HomeCollector.Models.StampBase, HomeCollector, Version=1.0.0.0, Culture=neutral, PublicKeyToken=null"</v>
      </c>
      <c r="AF592" s="16" t="str">
        <f t="shared" si="216"/>
        <v xml:space="preserve">,"ItemDetails":"" </v>
      </c>
      <c r="AG592" s="16" t="str">
        <f t="shared" si="217"/>
        <v xml:space="preserve">,"IsFavorite":false </v>
      </c>
      <c r="AH592" s="16" t="str">
        <f t="shared" si="218"/>
        <v xml:space="preserve">,"EstimatedValue":0 </v>
      </c>
      <c r="AI592" s="16" t="str">
        <f t="shared" si="219"/>
        <v xml:space="preserve">,"IsMintCondition":false </v>
      </c>
      <c r="AJ592" s="16" t="str">
        <f t="shared" si="220"/>
        <v xml:space="preserve">,"Condition":"UNDEFINED" </v>
      </c>
      <c r="AK592" s="16" t="str">
        <f xml:space="preserve"> IF($D592+$E592&gt;0,  CONCATENATE($AD592,$AE592,$AF592,$AG592,$AH592,$AI592,$AJ592)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2" s="16" t="str">
        <f t="shared" si="221"/>
        <v>,{"CollectableType":"HomeCollector.Models.StampBase, HomeCollector, Version=1.0.0.0, Culture=neutral, PublicKeyToken=null","DisplayName":"Sleigh" ,"Description":"" ,"Country":"USA" ,"IsPostageStamp":true ,"ScottNumber":"2400" ,"AlternateId":"" ,"IssueYearStart":1988,"IssueYearEnd":0,"FirstDayOfIssue":"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3" spans="1:38" x14ac:dyDescent="0.25">
      <c r="A593" s="34" t="s">
        <v>749</v>
      </c>
      <c r="B593" s="29" t="s">
        <v>159</v>
      </c>
      <c r="C593" s="30"/>
      <c r="D593" s="31">
        <v>4</v>
      </c>
      <c r="E593" s="32">
        <v>1</v>
      </c>
      <c r="F593" s="43"/>
      <c r="G593" s="30"/>
      <c r="H593" s="19" t="s">
        <v>108</v>
      </c>
      <c r="I593" s="19" t="s">
        <v>42</v>
      </c>
      <c r="J593" s="19">
        <v>1989</v>
      </c>
      <c r="K593" s="21"/>
      <c r="L593" s="34">
        <v>0.45</v>
      </c>
      <c r="M593" s="29">
        <v>0.15</v>
      </c>
      <c r="N593" s="28" t="str">
        <f t="shared" si="222"/>
        <v>,{"CollectableType":"HomeCollector.Models.StampBase, HomeCollector, Version=1.0.0.0, Culture=neutral, PublicKeyToken=null"</v>
      </c>
      <c r="O593" s="16" t="str">
        <f t="shared" si="201"/>
        <v xml:space="preserve">,"DisplayName":"Montana" </v>
      </c>
      <c r="P593" s="16" t="str">
        <f t="shared" si="202"/>
        <v xml:space="preserve">,"Description":"" </v>
      </c>
      <c r="Q593" s="16" t="str">
        <f t="shared" si="203"/>
        <v xml:space="preserve">,"Country":"USA" </v>
      </c>
      <c r="R593" s="16" t="str">
        <f t="shared" si="204"/>
        <v xml:space="preserve">,"IsPostageStamp":true </v>
      </c>
      <c r="S593" s="16" t="str">
        <f t="shared" si="205"/>
        <v xml:space="preserve">,"ScottNumber":"2401" </v>
      </c>
      <c r="T593" s="16" t="str">
        <f t="shared" si="206"/>
        <v xml:space="preserve">,"AlternateId":"" </v>
      </c>
      <c r="U593" s="16" t="str">
        <f t="shared" si="207"/>
        <v>,"IssueYearStart":1989</v>
      </c>
      <c r="V593" s="16" t="str">
        <f t="shared" si="208"/>
        <v>,"IssueYearEnd":0</v>
      </c>
      <c r="W593" s="16" t="str">
        <f t="shared" si="209"/>
        <v xml:space="preserve">,"FirstDayOfIssue":" " </v>
      </c>
      <c r="X593" s="16" t="str">
        <f t="shared" si="200"/>
        <v xml:space="preserve">,"Perforation":"" </v>
      </c>
      <c r="Y593" s="16" t="str">
        <f t="shared" si="210"/>
        <v xml:space="preserve">,"IsWatermarked":false </v>
      </c>
      <c r="Z593" s="16" t="str">
        <f t="shared" si="211"/>
        <v xml:space="preserve">,"CatalogImageCode":"" </v>
      </c>
      <c r="AA593" s="16" t="str">
        <f t="shared" si="212"/>
        <v xml:space="preserve">,"Color":"" </v>
      </c>
      <c r="AB593" s="16" t="str">
        <f t="shared" si="213"/>
        <v xml:space="preserve">,"Denomination":"25" </v>
      </c>
      <c r="AD593" s="16" t="str">
        <f t="shared" si="214"/>
        <v>,"ItemInstances":[</v>
      </c>
      <c r="AE593" s="16" t="str">
        <f t="shared" si="215"/>
        <v>{"CollectableType":"HomeCollector.Models.StampBase, HomeCollector, Version=1.0.0.0, Culture=neutral, PublicKeyToken=null"</v>
      </c>
      <c r="AF593" s="16" t="str">
        <f t="shared" si="216"/>
        <v xml:space="preserve">,"ItemDetails":"" </v>
      </c>
      <c r="AG593" s="16" t="str">
        <f t="shared" si="217"/>
        <v xml:space="preserve">,"IsFavorite":false </v>
      </c>
      <c r="AH593" s="16" t="str">
        <f t="shared" si="218"/>
        <v xml:space="preserve">,"EstimatedValue":0 </v>
      </c>
      <c r="AI593" s="16" t="str">
        <f t="shared" si="219"/>
        <v xml:space="preserve">,"IsMintCondition":true </v>
      </c>
      <c r="AJ593" s="16" t="str">
        <f t="shared" si="220"/>
        <v xml:space="preserve">,"Condition":"UNDEFINED" </v>
      </c>
      <c r="AK593" s="16" t="str">
        <f xml:space="preserve"> IF($D593+$E593&gt;0,  CONCATENATE($AD593,$AE593,$AF593,$AG593,$AH593,$AI593,$AJ593)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593" s="16" t="str">
        <f t="shared" si="221"/>
        <v>,{"CollectableType":"HomeCollector.Models.StampBase, HomeCollector, Version=1.0.0.0, Culture=neutral, PublicKeyToken=null","DisplayName":"Montana" ,"Description":"" ,"Country":"USA" ,"IsPostageStamp":true ,"ScottNumber":"2401"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594" spans="1:38" x14ac:dyDescent="0.25">
      <c r="A594" s="34" t="s">
        <v>750</v>
      </c>
      <c r="B594" s="19" t="s">
        <v>159</v>
      </c>
      <c r="C594" s="30"/>
      <c r="D594" s="31"/>
      <c r="E594" s="32">
        <v>2</v>
      </c>
      <c r="F594" s="43"/>
      <c r="G594" s="30"/>
      <c r="H594" s="19" t="s">
        <v>1286</v>
      </c>
      <c r="I594" s="19" t="s">
        <v>42</v>
      </c>
      <c r="J594" s="19">
        <v>1989</v>
      </c>
      <c r="K594" s="21"/>
      <c r="L594" s="34">
        <v>0.45</v>
      </c>
      <c r="M594" s="29">
        <v>0.15</v>
      </c>
      <c r="N594" s="28" t="str">
        <f t="shared" si="222"/>
        <v>,{"CollectableType":"HomeCollector.Models.StampBase, HomeCollector, Version=1.0.0.0, Culture=neutral, PublicKeyToken=null"</v>
      </c>
      <c r="O594" s="16" t="str">
        <f t="shared" si="201"/>
        <v xml:space="preserve">,"DisplayName":"Randolf" </v>
      </c>
      <c r="P594" s="16" t="str">
        <f t="shared" si="202"/>
        <v xml:space="preserve">,"Description":"" </v>
      </c>
      <c r="Q594" s="16" t="str">
        <f t="shared" si="203"/>
        <v xml:space="preserve">,"Country":"USA" </v>
      </c>
      <c r="R594" s="16" t="str">
        <f t="shared" si="204"/>
        <v xml:space="preserve">,"IsPostageStamp":true </v>
      </c>
      <c r="S594" s="16" t="str">
        <f t="shared" si="205"/>
        <v xml:space="preserve">,"ScottNumber":"2402" </v>
      </c>
      <c r="T594" s="16" t="str">
        <f t="shared" si="206"/>
        <v xml:space="preserve">,"AlternateId":"" </v>
      </c>
      <c r="U594" s="16" t="str">
        <f t="shared" si="207"/>
        <v>,"IssueYearStart":1989</v>
      </c>
      <c r="V594" s="16" t="str">
        <f t="shared" si="208"/>
        <v>,"IssueYearEnd":0</v>
      </c>
      <c r="W594" s="16" t="str">
        <f t="shared" si="209"/>
        <v xml:space="preserve">,"FirstDayOfIssue":" " </v>
      </c>
      <c r="X594" s="16" t="str">
        <f t="shared" si="200"/>
        <v xml:space="preserve">,"Perforation":"" </v>
      </c>
      <c r="Y594" s="16" t="str">
        <f t="shared" si="210"/>
        <v xml:space="preserve">,"IsWatermarked":false </v>
      </c>
      <c r="Z594" s="16" t="str">
        <f t="shared" si="211"/>
        <v xml:space="preserve">,"CatalogImageCode":"" </v>
      </c>
      <c r="AA594" s="16" t="str">
        <f t="shared" si="212"/>
        <v xml:space="preserve">,"Color":"" </v>
      </c>
      <c r="AB594" s="16" t="str">
        <f t="shared" si="213"/>
        <v xml:space="preserve">,"Denomination":"25" </v>
      </c>
      <c r="AD594" s="16" t="str">
        <f t="shared" si="214"/>
        <v>,"ItemInstances":[</v>
      </c>
      <c r="AE594" s="16" t="str">
        <f t="shared" si="215"/>
        <v>{"CollectableType":"HomeCollector.Models.StampBase, HomeCollector, Version=1.0.0.0, Culture=neutral, PublicKeyToken=null"</v>
      </c>
      <c r="AF594" s="16" t="str">
        <f t="shared" si="216"/>
        <v xml:space="preserve">,"ItemDetails":"" </v>
      </c>
      <c r="AG594" s="16" t="str">
        <f t="shared" si="217"/>
        <v xml:space="preserve">,"IsFavorite":false </v>
      </c>
      <c r="AH594" s="16" t="str">
        <f t="shared" si="218"/>
        <v xml:space="preserve">,"EstimatedValue":0 </v>
      </c>
      <c r="AI594" s="16" t="str">
        <f t="shared" si="219"/>
        <v xml:space="preserve">,"IsMintCondition":false </v>
      </c>
      <c r="AJ594" s="16" t="str">
        <f t="shared" si="220"/>
        <v xml:space="preserve">,"Condition":"UNDEFINED" </v>
      </c>
      <c r="AK594" s="16" t="str">
        <f xml:space="preserve"> IF($D594+$E594&gt;0,  CONCATENATE($AD594,$AE594,$AF594,$AG594,$AH594,$AI594,$AJ594)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4" s="16" t="str">
        <f t="shared" si="221"/>
        <v>,{"CollectableType":"HomeCollector.Models.StampBase, HomeCollector, Version=1.0.0.0, Culture=neutral, PublicKeyToken=null","DisplayName":"Randolf" ,"Description":"" ,"Country":"USA" ,"IsPostageStamp":true ,"ScottNumber":"2402"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5" spans="1:38" x14ac:dyDescent="0.25">
      <c r="A595" s="34" t="s">
        <v>751</v>
      </c>
      <c r="B595" s="19" t="s">
        <v>159</v>
      </c>
      <c r="C595" s="30"/>
      <c r="D595" s="31"/>
      <c r="E595" s="32">
        <v>2</v>
      </c>
      <c r="F595" s="43"/>
      <c r="G595" s="30"/>
      <c r="H595" s="19" t="s">
        <v>106</v>
      </c>
      <c r="I595" s="19" t="s">
        <v>42</v>
      </c>
      <c r="J595" s="19">
        <v>1989</v>
      </c>
      <c r="K595" s="21"/>
      <c r="L595" s="34">
        <v>0.45</v>
      </c>
      <c r="M595" s="29">
        <v>0.15</v>
      </c>
      <c r="N595" s="28" t="str">
        <f t="shared" si="222"/>
        <v>,{"CollectableType":"HomeCollector.Models.StampBase, HomeCollector, Version=1.0.0.0, Culture=neutral, PublicKeyToken=null"</v>
      </c>
      <c r="O595" s="16" t="str">
        <f t="shared" si="201"/>
        <v xml:space="preserve">,"DisplayName":"North Dakota" </v>
      </c>
      <c r="P595" s="16" t="str">
        <f t="shared" si="202"/>
        <v xml:space="preserve">,"Description":"" </v>
      </c>
      <c r="Q595" s="16" t="str">
        <f t="shared" si="203"/>
        <v xml:space="preserve">,"Country":"USA" </v>
      </c>
      <c r="R595" s="16" t="str">
        <f t="shared" si="204"/>
        <v xml:space="preserve">,"IsPostageStamp":true </v>
      </c>
      <c r="S595" s="16" t="str">
        <f t="shared" si="205"/>
        <v xml:space="preserve">,"ScottNumber":"2403" </v>
      </c>
      <c r="T595" s="16" t="str">
        <f t="shared" si="206"/>
        <v xml:space="preserve">,"AlternateId":"" </v>
      </c>
      <c r="U595" s="16" t="str">
        <f t="shared" si="207"/>
        <v>,"IssueYearStart":1989</v>
      </c>
      <c r="V595" s="16" t="str">
        <f t="shared" si="208"/>
        <v>,"IssueYearEnd":0</v>
      </c>
      <c r="W595" s="16" t="str">
        <f t="shared" si="209"/>
        <v xml:space="preserve">,"FirstDayOfIssue":" " </v>
      </c>
      <c r="X595" s="16" t="str">
        <f t="shared" si="200"/>
        <v xml:space="preserve">,"Perforation":"" </v>
      </c>
      <c r="Y595" s="16" t="str">
        <f t="shared" si="210"/>
        <v xml:space="preserve">,"IsWatermarked":false </v>
      </c>
      <c r="Z595" s="16" t="str">
        <f t="shared" si="211"/>
        <v xml:space="preserve">,"CatalogImageCode":"" </v>
      </c>
      <c r="AA595" s="16" t="str">
        <f t="shared" si="212"/>
        <v xml:space="preserve">,"Color":"" </v>
      </c>
      <c r="AB595" s="16" t="str">
        <f t="shared" si="213"/>
        <v xml:space="preserve">,"Denomination":"25" </v>
      </c>
      <c r="AD595" s="16" t="str">
        <f t="shared" si="214"/>
        <v>,"ItemInstances":[</v>
      </c>
      <c r="AE595" s="16" t="str">
        <f t="shared" si="215"/>
        <v>{"CollectableType":"HomeCollector.Models.StampBase, HomeCollector, Version=1.0.0.0, Culture=neutral, PublicKeyToken=null"</v>
      </c>
      <c r="AF595" s="16" t="str">
        <f t="shared" si="216"/>
        <v xml:space="preserve">,"ItemDetails":"" </v>
      </c>
      <c r="AG595" s="16" t="str">
        <f t="shared" si="217"/>
        <v xml:space="preserve">,"IsFavorite":false </v>
      </c>
      <c r="AH595" s="16" t="str">
        <f t="shared" si="218"/>
        <v xml:space="preserve">,"EstimatedValue":0 </v>
      </c>
      <c r="AI595" s="16" t="str">
        <f t="shared" si="219"/>
        <v xml:space="preserve">,"IsMintCondition":false </v>
      </c>
      <c r="AJ595" s="16" t="str">
        <f t="shared" si="220"/>
        <v xml:space="preserve">,"Condition":"UNDEFINED" </v>
      </c>
      <c r="AK595" s="16" t="str">
        <f xml:space="preserve"> IF($D595+$E595&gt;0,  CONCATENATE($AD595,$AE595,$AF595,$AG595,$AH595,$AI595,$AJ595)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5" s="16" t="str">
        <f t="shared" si="221"/>
        <v>,{"CollectableType":"HomeCollector.Models.StampBase, HomeCollector, Version=1.0.0.0, Culture=neutral, PublicKeyToken=null","DisplayName":"North Dakota" ,"Description":"" ,"Country":"USA" ,"IsPostageStamp":true ,"ScottNumber":"2403"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6" spans="1:38" x14ac:dyDescent="0.25">
      <c r="A596" s="34" t="s">
        <v>752</v>
      </c>
      <c r="B596" s="19" t="s">
        <v>159</v>
      </c>
      <c r="C596" s="30"/>
      <c r="D596" s="31"/>
      <c r="E596" s="32">
        <v>2</v>
      </c>
      <c r="F596" s="43"/>
      <c r="G596" s="30"/>
      <c r="H596" s="44" t="s">
        <v>13</v>
      </c>
      <c r="I596" s="19" t="s">
        <v>42</v>
      </c>
      <c r="J596" s="19">
        <v>1989</v>
      </c>
      <c r="K596" s="21"/>
      <c r="L596" s="34">
        <v>0.45</v>
      </c>
      <c r="M596" s="29">
        <v>0.15</v>
      </c>
      <c r="N596" s="28" t="str">
        <f t="shared" si="222"/>
        <v>,{"CollectableType":"HomeCollector.Models.StampBase, HomeCollector, Version=1.0.0.0, Culture=neutral, PublicKeyToken=null"</v>
      </c>
      <c r="O596" s="16" t="str">
        <f t="shared" si="201"/>
        <v xml:space="preserve">,"DisplayName":"Washington" </v>
      </c>
      <c r="P596" s="16" t="str">
        <f t="shared" si="202"/>
        <v xml:space="preserve">,"Description":"" </v>
      </c>
      <c r="Q596" s="16" t="str">
        <f t="shared" si="203"/>
        <v xml:space="preserve">,"Country":"USA" </v>
      </c>
      <c r="R596" s="16" t="str">
        <f t="shared" si="204"/>
        <v xml:space="preserve">,"IsPostageStamp":true </v>
      </c>
      <c r="S596" s="16" t="str">
        <f t="shared" si="205"/>
        <v xml:space="preserve">,"ScottNumber":"2404" </v>
      </c>
      <c r="T596" s="16" t="str">
        <f t="shared" si="206"/>
        <v xml:space="preserve">,"AlternateId":"" </v>
      </c>
      <c r="U596" s="16" t="str">
        <f t="shared" si="207"/>
        <v>,"IssueYearStart":1989</v>
      </c>
      <c r="V596" s="16" t="str">
        <f t="shared" si="208"/>
        <v>,"IssueYearEnd":0</v>
      </c>
      <c r="W596" s="16" t="str">
        <f t="shared" si="209"/>
        <v xml:space="preserve">,"FirstDayOfIssue":" " </v>
      </c>
      <c r="X596" s="16" t="str">
        <f t="shared" si="200"/>
        <v xml:space="preserve">,"Perforation":"" </v>
      </c>
      <c r="Y596" s="16" t="str">
        <f t="shared" si="210"/>
        <v xml:space="preserve">,"IsWatermarked":false </v>
      </c>
      <c r="Z596" s="16" t="str">
        <f t="shared" si="211"/>
        <v xml:space="preserve">,"CatalogImageCode":"" </v>
      </c>
      <c r="AA596" s="16" t="str">
        <f t="shared" si="212"/>
        <v xml:space="preserve">,"Color":"" </v>
      </c>
      <c r="AB596" s="16" t="str">
        <f t="shared" si="213"/>
        <v xml:space="preserve">,"Denomination":"25" </v>
      </c>
      <c r="AD596" s="16" t="str">
        <f t="shared" si="214"/>
        <v>,"ItemInstances":[</v>
      </c>
      <c r="AE596" s="16" t="str">
        <f t="shared" si="215"/>
        <v>{"CollectableType":"HomeCollector.Models.StampBase, HomeCollector, Version=1.0.0.0, Culture=neutral, PublicKeyToken=null"</v>
      </c>
      <c r="AF596" s="16" t="str">
        <f t="shared" si="216"/>
        <v xml:space="preserve">,"ItemDetails":"" </v>
      </c>
      <c r="AG596" s="16" t="str">
        <f t="shared" si="217"/>
        <v xml:space="preserve">,"IsFavorite":false </v>
      </c>
      <c r="AH596" s="16" t="str">
        <f t="shared" si="218"/>
        <v xml:space="preserve">,"EstimatedValue":0 </v>
      </c>
      <c r="AI596" s="16" t="str">
        <f t="shared" si="219"/>
        <v xml:space="preserve">,"IsMintCondition":false </v>
      </c>
      <c r="AJ596" s="16" t="str">
        <f t="shared" si="220"/>
        <v xml:space="preserve">,"Condition":"UNDEFINED" </v>
      </c>
      <c r="AK596" s="16" t="str">
        <f xml:space="preserve"> IF($D596+$E596&gt;0,  CONCATENATE($AD596,$AE596,$AF596,$AG596,$AH596,$AI596,$AJ596)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6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,"ScottNumber":"2404"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7" spans="1:38" x14ac:dyDescent="0.25">
      <c r="A597" s="34" t="s">
        <v>753</v>
      </c>
      <c r="B597" s="29" t="s">
        <v>159</v>
      </c>
      <c r="C597" s="19"/>
      <c r="D597" s="31"/>
      <c r="E597" s="32">
        <v>1</v>
      </c>
      <c r="F597" s="42"/>
      <c r="G597" s="30"/>
      <c r="H597" s="19" t="s">
        <v>1287</v>
      </c>
      <c r="I597" s="29">
        <v>1923</v>
      </c>
      <c r="J597" s="29">
        <v>1989</v>
      </c>
      <c r="K597" s="33"/>
      <c r="L597" s="34">
        <v>0.45</v>
      </c>
      <c r="M597" s="29">
        <v>0.15</v>
      </c>
      <c r="N597" s="28" t="str">
        <f t="shared" si="222"/>
        <v>,{"CollectableType":"HomeCollector.Models.StampBase, HomeCollector, Version=1.0.0.0, Culture=neutral, PublicKeyToken=null"</v>
      </c>
      <c r="O597" s="16" t="str">
        <f t="shared" si="201"/>
        <v xml:space="preserve">,"DisplayName":"Experiment" </v>
      </c>
      <c r="P597" s="16" t="str">
        <f t="shared" si="202"/>
        <v xml:space="preserve">,"Description":"" </v>
      </c>
      <c r="Q597" s="16" t="str">
        <f t="shared" si="203"/>
        <v xml:space="preserve">,"Country":"USA" </v>
      </c>
      <c r="R597" s="16" t="str">
        <f t="shared" si="204"/>
        <v xml:space="preserve">,"IsPostageStamp":true </v>
      </c>
      <c r="S597" s="16" t="str">
        <f t="shared" si="205"/>
        <v xml:space="preserve">,"ScottNumber":"2405" </v>
      </c>
      <c r="T597" s="16" t="str">
        <f t="shared" si="206"/>
        <v xml:space="preserve">,"AlternateId":"" </v>
      </c>
      <c r="U597" s="16" t="str">
        <f t="shared" si="207"/>
        <v>,"IssueYearStart":1989</v>
      </c>
      <c r="V597" s="16" t="str">
        <f t="shared" si="208"/>
        <v>,"IssueYearEnd":0</v>
      </c>
      <c r="W597" s="16" t="str">
        <f t="shared" si="209"/>
        <v xml:space="preserve">,"FirstDayOfIssue":" " </v>
      </c>
      <c r="X597" s="16" t="str">
        <f t="shared" si="200"/>
        <v xml:space="preserve">,"Perforation":"" </v>
      </c>
      <c r="Y597" s="16" t="str">
        <f t="shared" si="210"/>
        <v xml:space="preserve">,"IsWatermarked":false </v>
      </c>
      <c r="Z597" s="16" t="str">
        <f t="shared" si="211"/>
        <v xml:space="preserve">,"CatalogImageCode":"" </v>
      </c>
      <c r="AA597" s="16" t="str">
        <f t="shared" si="212"/>
        <v xml:space="preserve">,"Color":"" </v>
      </c>
      <c r="AB597" s="16" t="str">
        <f t="shared" si="213"/>
        <v xml:space="preserve">,"Denomination":"25" </v>
      </c>
      <c r="AD597" s="16" t="str">
        <f t="shared" si="214"/>
        <v>,"ItemInstances":[</v>
      </c>
      <c r="AE597" s="16" t="str">
        <f t="shared" si="215"/>
        <v>{"CollectableType":"HomeCollector.Models.StampBase, HomeCollector, Version=1.0.0.0, Culture=neutral, PublicKeyToken=null"</v>
      </c>
      <c r="AF597" s="16" t="str">
        <f t="shared" si="216"/>
        <v xml:space="preserve">,"ItemDetails":"" </v>
      </c>
      <c r="AG597" s="16" t="str">
        <f t="shared" si="217"/>
        <v xml:space="preserve">,"IsFavorite":false </v>
      </c>
      <c r="AH597" s="16" t="str">
        <f t="shared" si="218"/>
        <v xml:space="preserve">,"EstimatedValue":0 </v>
      </c>
      <c r="AI597" s="16" t="str">
        <f t="shared" si="219"/>
        <v xml:space="preserve">,"IsMintCondition":false </v>
      </c>
      <c r="AJ597" s="16" t="str">
        <f t="shared" si="220"/>
        <v xml:space="preserve">,"Condition":"UNDEFINED" </v>
      </c>
      <c r="AK597" s="16" t="str">
        <f xml:space="preserve"> IF($D597+$E597&gt;0,  CONCATENATE($AD597,$AE597,$AF597,$AG597,$AH597,$AI597,$AJ597)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7" s="16" t="str">
        <f t="shared" si="221"/>
        <v>,{"CollectableType":"HomeCollector.Models.StampBase, HomeCollector, Version=1.0.0.0, Culture=neutral, PublicKeyToken=null","DisplayName":"Experiment" ,"Description":"" ,"Country":"USA" ,"IsPostageStamp":true ,"ScottNumber":"2405"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8" spans="1:38" x14ac:dyDescent="0.25">
      <c r="A598" s="34" t="s">
        <v>754</v>
      </c>
      <c r="B598" s="19" t="s">
        <v>159</v>
      </c>
      <c r="C598" s="19"/>
      <c r="D598" s="31"/>
      <c r="E598" s="32">
        <v>2</v>
      </c>
      <c r="F598" s="42"/>
      <c r="G598" s="30"/>
      <c r="H598" s="19" t="s">
        <v>1288</v>
      </c>
      <c r="I598" s="29">
        <v>1925</v>
      </c>
      <c r="J598" s="29">
        <v>1989</v>
      </c>
      <c r="K598" s="33"/>
      <c r="L598" s="34">
        <v>0.45</v>
      </c>
      <c r="M598" s="29">
        <v>0.15</v>
      </c>
      <c r="N598" s="28" t="str">
        <f t="shared" si="222"/>
        <v>,{"CollectableType":"HomeCollector.Models.StampBase, HomeCollector, Version=1.0.0.0, Culture=neutral, PublicKeyToken=null"</v>
      </c>
      <c r="O598" s="16" t="str">
        <f t="shared" si="201"/>
        <v xml:space="preserve">,"DisplayName":"Pheonix" </v>
      </c>
      <c r="P598" s="16" t="str">
        <f t="shared" si="202"/>
        <v xml:space="preserve">,"Description":"" </v>
      </c>
      <c r="Q598" s="16" t="str">
        <f t="shared" si="203"/>
        <v xml:space="preserve">,"Country":"USA" </v>
      </c>
      <c r="R598" s="16" t="str">
        <f t="shared" si="204"/>
        <v xml:space="preserve">,"IsPostageStamp":true </v>
      </c>
      <c r="S598" s="16" t="str">
        <f t="shared" si="205"/>
        <v xml:space="preserve">,"ScottNumber":"2406" </v>
      </c>
      <c r="T598" s="16" t="str">
        <f t="shared" si="206"/>
        <v xml:space="preserve">,"AlternateId":"" </v>
      </c>
      <c r="U598" s="16" t="str">
        <f t="shared" si="207"/>
        <v>,"IssueYearStart":1989</v>
      </c>
      <c r="V598" s="16" t="str">
        <f t="shared" si="208"/>
        <v>,"IssueYearEnd":0</v>
      </c>
      <c r="W598" s="16" t="str">
        <f t="shared" si="209"/>
        <v xml:space="preserve">,"FirstDayOfIssue":" " </v>
      </c>
      <c r="X598" s="16" t="str">
        <f t="shared" si="200"/>
        <v xml:space="preserve">,"Perforation":"" </v>
      </c>
      <c r="Y598" s="16" t="str">
        <f t="shared" si="210"/>
        <v xml:space="preserve">,"IsWatermarked":false </v>
      </c>
      <c r="Z598" s="16" t="str">
        <f t="shared" si="211"/>
        <v xml:space="preserve">,"CatalogImageCode":"" </v>
      </c>
      <c r="AA598" s="16" t="str">
        <f t="shared" si="212"/>
        <v xml:space="preserve">,"Color":"" </v>
      </c>
      <c r="AB598" s="16" t="str">
        <f t="shared" si="213"/>
        <v xml:space="preserve">,"Denomination":"25" </v>
      </c>
      <c r="AD598" s="16" t="str">
        <f t="shared" si="214"/>
        <v>,"ItemInstances":[</v>
      </c>
      <c r="AE598" s="16" t="str">
        <f t="shared" si="215"/>
        <v>{"CollectableType":"HomeCollector.Models.StampBase, HomeCollector, Version=1.0.0.0, Culture=neutral, PublicKeyToken=null"</v>
      </c>
      <c r="AF598" s="16" t="str">
        <f t="shared" si="216"/>
        <v xml:space="preserve">,"ItemDetails":"" </v>
      </c>
      <c r="AG598" s="16" t="str">
        <f t="shared" si="217"/>
        <v xml:space="preserve">,"IsFavorite":false </v>
      </c>
      <c r="AH598" s="16" t="str">
        <f t="shared" si="218"/>
        <v xml:space="preserve">,"EstimatedValue":0 </v>
      </c>
      <c r="AI598" s="16" t="str">
        <f t="shared" si="219"/>
        <v xml:space="preserve">,"IsMintCondition":false </v>
      </c>
      <c r="AJ598" s="16" t="str">
        <f t="shared" si="220"/>
        <v xml:space="preserve">,"Condition":"UNDEFINED" </v>
      </c>
      <c r="AK598" s="16" t="str">
        <f xml:space="preserve"> IF($D598+$E598&gt;0,  CONCATENATE($AD598,$AE598,$AF598,$AG598,$AH598,$AI598,$AJ598)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8" s="16" t="str">
        <f t="shared" si="221"/>
        <v>,{"CollectableType":"HomeCollector.Models.StampBase, HomeCollector, Version=1.0.0.0, Culture=neutral, PublicKeyToken=null","DisplayName":"Pheonix" ,"Description":"" ,"Country":"USA" ,"IsPostageStamp":true ,"ScottNumber":"2406"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599" spans="1:38" x14ac:dyDescent="0.25">
      <c r="A599" s="34" t="s">
        <v>755</v>
      </c>
      <c r="B599" s="29" t="s">
        <v>159</v>
      </c>
      <c r="C599" s="19"/>
      <c r="D599" s="31"/>
      <c r="E599" s="32">
        <v>2</v>
      </c>
      <c r="F599" s="42"/>
      <c r="G599" s="30"/>
      <c r="H599" s="19" t="s">
        <v>76</v>
      </c>
      <c r="I599" s="19" t="s">
        <v>44</v>
      </c>
      <c r="J599" s="19">
        <v>1989</v>
      </c>
      <c r="K599" s="21"/>
      <c r="L599" s="34">
        <v>0.45</v>
      </c>
      <c r="M599" s="29">
        <v>0.15</v>
      </c>
      <c r="N599" s="28" t="str">
        <f t="shared" si="222"/>
        <v>,{"CollectableType":"HomeCollector.Models.StampBase, HomeCollector, Version=1.0.0.0, Culture=neutral, PublicKeyToken=null"</v>
      </c>
      <c r="O599" s="16" t="str">
        <f t="shared" si="201"/>
        <v xml:space="preserve">,"DisplayName":"New Orleans" </v>
      </c>
      <c r="P599" s="16" t="str">
        <f t="shared" si="202"/>
        <v xml:space="preserve">,"Description":"" </v>
      </c>
      <c r="Q599" s="16" t="str">
        <f t="shared" si="203"/>
        <v xml:space="preserve">,"Country":"USA" </v>
      </c>
      <c r="R599" s="16" t="str">
        <f t="shared" si="204"/>
        <v xml:space="preserve">,"IsPostageStamp":true </v>
      </c>
      <c r="S599" s="16" t="str">
        <f t="shared" si="205"/>
        <v xml:space="preserve">,"ScottNumber":"2407" </v>
      </c>
      <c r="T599" s="16" t="str">
        <f t="shared" si="206"/>
        <v xml:space="preserve">,"AlternateId":"" </v>
      </c>
      <c r="U599" s="16" t="str">
        <f t="shared" si="207"/>
        <v>,"IssueYearStart":1989</v>
      </c>
      <c r="V599" s="16" t="str">
        <f t="shared" si="208"/>
        <v>,"IssueYearEnd":0</v>
      </c>
      <c r="W599" s="16" t="str">
        <f t="shared" si="209"/>
        <v xml:space="preserve">,"FirstDayOfIssue":" " </v>
      </c>
      <c r="X599" s="16" t="str">
        <f t="shared" si="200"/>
        <v xml:space="preserve">,"Perforation":"" </v>
      </c>
      <c r="Y599" s="16" t="str">
        <f t="shared" si="210"/>
        <v xml:space="preserve">,"IsWatermarked":false </v>
      </c>
      <c r="Z599" s="16" t="str">
        <f t="shared" si="211"/>
        <v xml:space="preserve">,"CatalogImageCode":"" </v>
      </c>
      <c r="AA599" s="16" t="str">
        <f t="shared" si="212"/>
        <v xml:space="preserve">,"Color":"" </v>
      </c>
      <c r="AB599" s="16" t="str">
        <f t="shared" si="213"/>
        <v xml:space="preserve">,"Denomination":"25" </v>
      </c>
      <c r="AD599" s="16" t="str">
        <f t="shared" si="214"/>
        <v>,"ItemInstances":[</v>
      </c>
      <c r="AE599" s="16" t="str">
        <f t="shared" si="215"/>
        <v>{"CollectableType":"HomeCollector.Models.StampBase, HomeCollector, Version=1.0.0.0, Culture=neutral, PublicKeyToken=null"</v>
      </c>
      <c r="AF599" s="16" t="str">
        <f t="shared" si="216"/>
        <v xml:space="preserve">,"ItemDetails":"" </v>
      </c>
      <c r="AG599" s="16" t="str">
        <f t="shared" si="217"/>
        <v xml:space="preserve">,"IsFavorite":false </v>
      </c>
      <c r="AH599" s="16" t="str">
        <f t="shared" si="218"/>
        <v xml:space="preserve">,"EstimatedValue":0 </v>
      </c>
      <c r="AI599" s="16" t="str">
        <f t="shared" si="219"/>
        <v xml:space="preserve">,"IsMintCondition":false </v>
      </c>
      <c r="AJ599" s="16" t="str">
        <f t="shared" si="220"/>
        <v xml:space="preserve">,"Condition":"UNDEFINED" </v>
      </c>
      <c r="AK599" s="16" t="str">
        <f xml:space="preserve"> IF($D599+$E599&gt;0,  CONCATENATE($AD599,$AE599,$AF599,$AG599,$AH599,$AI599,$AJ599)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599" s="16" t="str">
        <f t="shared" si="221"/>
        <v>,{"CollectableType":"HomeCollector.Models.StampBase, HomeCollector, Version=1.0.0.0, Culture=neutral, PublicKeyToken=null","DisplayName":"New Orleans" ,"Description":"" ,"Country":"USA" ,"IsPostageStamp":true ,"ScottNumber":"2407"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0" spans="1:38" x14ac:dyDescent="0.25">
      <c r="A600" s="34" t="s">
        <v>756</v>
      </c>
      <c r="B600" s="29" t="s">
        <v>159</v>
      </c>
      <c r="C600" s="19"/>
      <c r="D600" s="31"/>
      <c r="E600" s="32">
        <v>1</v>
      </c>
      <c r="F600" s="42"/>
      <c r="G600" s="30"/>
      <c r="H600" s="19" t="s">
        <v>13</v>
      </c>
      <c r="I600" s="19" t="s">
        <v>44</v>
      </c>
      <c r="J600" s="19">
        <v>1989</v>
      </c>
      <c r="K600" s="21"/>
      <c r="L600" s="34">
        <v>0.45</v>
      </c>
      <c r="M600" s="29">
        <v>0.15</v>
      </c>
      <c r="N600" s="28" t="str">
        <f t="shared" si="222"/>
        <v>,{"CollectableType":"HomeCollector.Models.StampBase, HomeCollector, Version=1.0.0.0, Culture=neutral, PublicKeyToken=null"</v>
      </c>
      <c r="O600" s="16" t="str">
        <f t="shared" si="201"/>
        <v xml:space="preserve">,"DisplayName":"Washington" </v>
      </c>
      <c r="P600" s="16" t="str">
        <f t="shared" si="202"/>
        <v xml:space="preserve">,"Description":"" </v>
      </c>
      <c r="Q600" s="16" t="str">
        <f t="shared" si="203"/>
        <v xml:space="preserve">,"Country":"USA" </v>
      </c>
      <c r="R600" s="16" t="str">
        <f t="shared" si="204"/>
        <v xml:space="preserve">,"IsPostageStamp":true </v>
      </c>
      <c r="S600" s="16" t="str">
        <f t="shared" si="205"/>
        <v xml:space="preserve">,"ScottNumber":"2408" </v>
      </c>
      <c r="T600" s="16" t="str">
        <f t="shared" si="206"/>
        <v xml:space="preserve">,"AlternateId":"" </v>
      </c>
      <c r="U600" s="16" t="str">
        <f t="shared" si="207"/>
        <v>,"IssueYearStart":1989</v>
      </c>
      <c r="V600" s="16" t="str">
        <f t="shared" si="208"/>
        <v>,"IssueYearEnd":0</v>
      </c>
      <c r="W600" s="16" t="str">
        <f t="shared" si="209"/>
        <v xml:space="preserve">,"FirstDayOfIssue":" " </v>
      </c>
      <c r="X600" s="16" t="str">
        <f t="shared" si="200"/>
        <v xml:space="preserve">,"Perforation":"" </v>
      </c>
      <c r="Y600" s="16" t="str">
        <f t="shared" si="210"/>
        <v xml:space="preserve">,"IsWatermarked":false </v>
      </c>
      <c r="Z600" s="16" t="str">
        <f t="shared" si="211"/>
        <v xml:space="preserve">,"CatalogImageCode":"" </v>
      </c>
      <c r="AA600" s="16" t="str">
        <f t="shared" si="212"/>
        <v xml:space="preserve">,"Color":"" </v>
      </c>
      <c r="AB600" s="16" t="str">
        <f t="shared" si="213"/>
        <v xml:space="preserve">,"Denomination":"25" </v>
      </c>
      <c r="AD600" s="16" t="str">
        <f t="shared" si="214"/>
        <v>,"ItemInstances":[</v>
      </c>
      <c r="AE600" s="16" t="str">
        <f t="shared" si="215"/>
        <v>{"CollectableType":"HomeCollector.Models.StampBase, HomeCollector, Version=1.0.0.0, Culture=neutral, PublicKeyToken=null"</v>
      </c>
      <c r="AF600" s="16" t="str">
        <f t="shared" si="216"/>
        <v xml:space="preserve">,"ItemDetails":"" </v>
      </c>
      <c r="AG600" s="16" t="str">
        <f t="shared" si="217"/>
        <v xml:space="preserve">,"IsFavorite":false </v>
      </c>
      <c r="AH600" s="16" t="str">
        <f t="shared" si="218"/>
        <v xml:space="preserve">,"EstimatedValue":0 </v>
      </c>
      <c r="AI600" s="16" t="str">
        <f t="shared" si="219"/>
        <v xml:space="preserve">,"IsMintCondition":false </v>
      </c>
      <c r="AJ600" s="16" t="str">
        <f t="shared" si="220"/>
        <v xml:space="preserve">,"Condition":"UNDEFINED" </v>
      </c>
      <c r="AK600" s="16" t="str">
        <f xml:space="preserve"> IF($D600+$E600&gt;0,  CONCATENATE($AD600,$AE600,$AF600,$AG600,$AH600,$AI600,$AJ600)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0" s="16" t="str">
        <f t="shared" si="221"/>
        <v>,{"CollectableType":"HomeCollector.Models.StampBase, HomeCollector, Version=1.0.0.0, Culture=neutral, PublicKeyToken=null","DisplayName":"Washington" ,"Description":"" ,"Country":"USA" ,"IsPostageStamp":true ,"ScottNumber":"2408"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1" spans="1:38" x14ac:dyDescent="0.25">
      <c r="A601" s="34" t="s">
        <v>757</v>
      </c>
      <c r="B601" s="29" t="s">
        <v>159</v>
      </c>
      <c r="C601" s="19"/>
      <c r="D601" s="31"/>
      <c r="E601" s="32">
        <v>2</v>
      </c>
      <c r="F601" s="42"/>
      <c r="G601" s="30"/>
      <c r="H601" s="19" t="s">
        <v>1289</v>
      </c>
      <c r="I601" s="19" t="s">
        <v>44</v>
      </c>
      <c r="J601" s="19">
        <v>1989</v>
      </c>
      <c r="K601" s="21"/>
      <c r="L601" s="34">
        <v>0.45</v>
      </c>
      <c r="M601" s="29">
        <v>0.15</v>
      </c>
      <c r="N601" s="28" t="str">
        <f t="shared" si="222"/>
        <v>,{"CollectableType":"HomeCollector.Models.StampBase, HomeCollector, Version=1.0.0.0, Culture=neutral, PublicKeyToken=null"</v>
      </c>
      <c r="O601" s="16" t="str">
        <f t="shared" si="201"/>
        <v xml:space="preserve">,"DisplayName":"Walk in Water" </v>
      </c>
      <c r="P601" s="16" t="str">
        <f t="shared" si="202"/>
        <v xml:space="preserve">,"Description":"" </v>
      </c>
      <c r="Q601" s="16" t="str">
        <f t="shared" si="203"/>
        <v xml:space="preserve">,"Country":"USA" </v>
      </c>
      <c r="R601" s="16" t="str">
        <f t="shared" si="204"/>
        <v xml:space="preserve">,"IsPostageStamp":true </v>
      </c>
      <c r="S601" s="16" t="str">
        <f t="shared" si="205"/>
        <v xml:space="preserve">,"ScottNumber":"2409" </v>
      </c>
      <c r="T601" s="16" t="str">
        <f t="shared" si="206"/>
        <v xml:space="preserve">,"AlternateId":"" </v>
      </c>
      <c r="U601" s="16" t="str">
        <f t="shared" si="207"/>
        <v>,"IssueYearStart":1989</v>
      </c>
      <c r="V601" s="16" t="str">
        <f t="shared" si="208"/>
        <v>,"IssueYearEnd":0</v>
      </c>
      <c r="W601" s="16" t="str">
        <f t="shared" si="209"/>
        <v xml:space="preserve">,"FirstDayOfIssue":" " </v>
      </c>
      <c r="X601" s="16" t="str">
        <f t="shared" ref="X601:X664" si="223">",""Perforation"":""" &amp; IF(ISBLANK($F601)=1,"",$F601) &amp; """ "</f>
        <v xml:space="preserve">,"Perforation":"" </v>
      </c>
      <c r="Y601" s="16" t="str">
        <f t="shared" si="210"/>
        <v xml:space="preserve">,"IsWatermarked":false </v>
      </c>
      <c r="Z601" s="16" t="str">
        <f t="shared" si="211"/>
        <v xml:space="preserve">,"CatalogImageCode":"" </v>
      </c>
      <c r="AA601" s="16" t="str">
        <f t="shared" si="212"/>
        <v xml:space="preserve">,"Color":"" </v>
      </c>
      <c r="AB601" s="16" t="str">
        <f t="shared" si="213"/>
        <v xml:space="preserve">,"Denomination":"25" </v>
      </c>
      <c r="AD601" s="16" t="str">
        <f t="shared" si="214"/>
        <v>,"ItemInstances":[</v>
      </c>
      <c r="AE601" s="16" t="str">
        <f t="shared" si="215"/>
        <v>{"CollectableType":"HomeCollector.Models.StampBase, HomeCollector, Version=1.0.0.0, Culture=neutral, PublicKeyToken=null"</v>
      </c>
      <c r="AF601" s="16" t="str">
        <f t="shared" si="216"/>
        <v xml:space="preserve">,"ItemDetails":"" </v>
      </c>
      <c r="AG601" s="16" t="str">
        <f t="shared" si="217"/>
        <v xml:space="preserve">,"IsFavorite":false </v>
      </c>
      <c r="AH601" s="16" t="str">
        <f t="shared" si="218"/>
        <v xml:space="preserve">,"EstimatedValue":0 </v>
      </c>
      <c r="AI601" s="16" t="str">
        <f t="shared" si="219"/>
        <v xml:space="preserve">,"IsMintCondition":false </v>
      </c>
      <c r="AJ601" s="16" t="str">
        <f t="shared" si="220"/>
        <v xml:space="preserve">,"Condition":"UNDEFINED" </v>
      </c>
      <c r="AK601" s="16" t="str">
        <f xml:space="preserve"> IF($D601+$E601&gt;0,  CONCATENATE($AD601,$AE601,$AF601,$AG601,$AH601,$AI601,$AJ601)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1" s="16" t="str">
        <f t="shared" si="221"/>
        <v>,{"CollectableType":"HomeCollector.Models.StampBase, HomeCollector, Version=1.0.0.0, Culture=neutral, PublicKeyToken=null","DisplayName":"Walk in Water" ,"Description":"" ,"Country":"USA" ,"IsPostageStamp":true ,"ScottNumber":"2409"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2" spans="1:38" x14ac:dyDescent="0.25">
      <c r="A602" s="34" t="s">
        <v>758</v>
      </c>
      <c r="B602" s="29" t="s">
        <v>159</v>
      </c>
      <c r="C602" s="19"/>
      <c r="D602" s="31"/>
      <c r="E602" s="32"/>
      <c r="F602" s="43"/>
      <c r="G602" s="30" t="s">
        <v>1142</v>
      </c>
      <c r="H602" s="19" t="s">
        <v>1290</v>
      </c>
      <c r="I602" s="19" t="s">
        <v>45</v>
      </c>
      <c r="J602" s="19">
        <v>1989</v>
      </c>
      <c r="K602" s="21"/>
      <c r="L602" s="34">
        <v>2.25</v>
      </c>
      <c r="M602" s="29"/>
      <c r="N602" s="28" t="str">
        <f t="shared" si="222"/>
        <v>,{"CollectableType":"HomeCollector.Models.StampBase, HomeCollector, Version=1.0.0.0, Culture=neutral, PublicKeyToken=null"</v>
      </c>
      <c r="O602" s="16" t="str">
        <f t="shared" si="201"/>
        <v xml:space="preserve">,"DisplayName":"Steamboats" </v>
      </c>
      <c r="P602" s="16" t="str">
        <f t="shared" si="202"/>
        <v xml:space="preserve">,"Description":"pane 5" </v>
      </c>
      <c r="Q602" s="16" t="str">
        <f t="shared" si="203"/>
        <v xml:space="preserve">,"Country":"USA" </v>
      </c>
      <c r="R602" s="16" t="str">
        <f t="shared" si="204"/>
        <v xml:space="preserve">,"IsPostageStamp":true </v>
      </c>
      <c r="S602" s="16" t="str">
        <f t="shared" si="205"/>
        <v xml:space="preserve">,"ScottNumber":"2409a" </v>
      </c>
      <c r="T602" s="16" t="str">
        <f t="shared" si="206"/>
        <v xml:space="preserve">,"AlternateId":"" </v>
      </c>
      <c r="U602" s="16" t="str">
        <f t="shared" si="207"/>
        <v>,"IssueYearStart":1989</v>
      </c>
      <c r="V602" s="16" t="str">
        <f t="shared" si="208"/>
        <v>,"IssueYearEnd":0</v>
      </c>
      <c r="W602" s="16" t="str">
        <f t="shared" si="209"/>
        <v xml:space="preserve">,"FirstDayOfIssue":" " </v>
      </c>
      <c r="X602" s="16" t="str">
        <f t="shared" si="223"/>
        <v xml:space="preserve">,"Perforation":"" </v>
      </c>
      <c r="Y602" s="16" t="str">
        <f t="shared" si="210"/>
        <v xml:space="preserve">,"IsWatermarked":false </v>
      </c>
      <c r="Z602" s="16" t="str">
        <f t="shared" si="211"/>
        <v xml:space="preserve">,"CatalogImageCode":"" </v>
      </c>
      <c r="AA602" s="16" t="str">
        <f t="shared" si="212"/>
        <v xml:space="preserve">,"Color":"" </v>
      </c>
      <c r="AB602" s="16" t="str">
        <f t="shared" si="213"/>
        <v xml:space="preserve">,"Denomination":"25" </v>
      </c>
      <c r="AD602" s="16" t="str">
        <f t="shared" si="214"/>
        <v/>
      </c>
      <c r="AE602" s="16" t="str">
        <f t="shared" si="215"/>
        <v>{"CollectableType":"HomeCollector.Models.StampBase, HomeCollector, Version=1.0.0.0, Culture=neutral, PublicKeyToken=null"</v>
      </c>
      <c r="AF602" s="16" t="str">
        <f t="shared" si="216"/>
        <v xml:space="preserve">,"ItemDetails":"pane 5" </v>
      </c>
      <c r="AG602" s="16" t="str">
        <f t="shared" si="217"/>
        <v xml:space="preserve">,"IsFavorite":false </v>
      </c>
      <c r="AH602" s="16" t="str">
        <f t="shared" si="218"/>
        <v xml:space="preserve">,"EstimatedValue":0 </v>
      </c>
      <c r="AI602" s="16" t="str">
        <f t="shared" si="219"/>
        <v xml:space="preserve">,"IsMintCondition":false </v>
      </c>
      <c r="AJ602" s="16" t="str">
        <f t="shared" si="220"/>
        <v xml:space="preserve">,"Condition":"UNDEFINED" </v>
      </c>
      <c r="AK602" s="16" t="str">
        <f xml:space="preserve"> IF($D602+$E602&gt;0,  CONCATENATE($AD602,$AE602,$AF602,$AG602,$AH602,$AI602,$AJ602) &amp; "} ]}","}")</f>
        <v>}</v>
      </c>
      <c r="AL602" s="16" t="str">
        <f t="shared" si="221"/>
        <v>,{"CollectableType":"HomeCollector.Models.StampBase, HomeCollector, Version=1.0.0.0, Culture=neutral, PublicKeyToken=null","DisplayName":"Steamboats" ,"Description":"pane 5" ,"Country":"USA" ,"IsPostageStamp":true ,"ScottNumber":"2409a" ,"AlternateId":"" ,"IssueYearStart":1989,"IssueYearEnd":0,"FirstDayOfIssue":" " ,"Perforation":"" ,"IsWatermarked":false ,"CatalogImageCode":"" ,"Color":"" ,"Denomination":"25" }</v>
      </c>
    </row>
    <row r="603" spans="1:38" x14ac:dyDescent="0.25">
      <c r="A603" s="34" t="s">
        <v>759</v>
      </c>
      <c r="B603" s="19" t="s">
        <v>159</v>
      </c>
      <c r="C603" s="19"/>
      <c r="D603" s="31"/>
      <c r="E603" s="32">
        <v>2</v>
      </c>
      <c r="F603" s="43"/>
      <c r="G603" s="30"/>
      <c r="H603" s="19" t="s">
        <v>1291</v>
      </c>
      <c r="I603" s="19" t="s">
        <v>45</v>
      </c>
      <c r="J603" s="19">
        <v>1989</v>
      </c>
      <c r="K603" s="21"/>
      <c r="L603" s="34">
        <v>0.45</v>
      </c>
      <c r="M603" s="29">
        <v>0.15</v>
      </c>
      <c r="N603" s="28" t="str">
        <f t="shared" si="222"/>
        <v>,{"CollectableType":"HomeCollector.Models.StampBase, HomeCollector, Version=1.0.0.0, Culture=neutral, PublicKeyToken=null"</v>
      </c>
      <c r="O603" s="16" t="str">
        <f t="shared" si="201"/>
        <v xml:space="preserve">,"DisplayName":"World St Expo" </v>
      </c>
      <c r="P603" s="16" t="str">
        <f t="shared" si="202"/>
        <v xml:space="preserve">,"Description":"" </v>
      </c>
      <c r="Q603" s="16" t="str">
        <f t="shared" si="203"/>
        <v xml:space="preserve">,"Country":"USA" </v>
      </c>
      <c r="R603" s="16" t="str">
        <f t="shared" si="204"/>
        <v xml:space="preserve">,"IsPostageStamp":true </v>
      </c>
      <c r="S603" s="16" t="str">
        <f t="shared" si="205"/>
        <v xml:space="preserve">,"ScottNumber":"2410" </v>
      </c>
      <c r="T603" s="16" t="str">
        <f t="shared" si="206"/>
        <v xml:space="preserve">,"AlternateId":"" </v>
      </c>
      <c r="U603" s="16" t="str">
        <f t="shared" si="207"/>
        <v>,"IssueYearStart":1989</v>
      </c>
      <c r="V603" s="16" t="str">
        <f t="shared" si="208"/>
        <v>,"IssueYearEnd":0</v>
      </c>
      <c r="W603" s="16" t="str">
        <f t="shared" si="209"/>
        <v xml:space="preserve">,"FirstDayOfIssue":" " </v>
      </c>
      <c r="X603" s="16" t="str">
        <f t="shared" si="223"/>
        <v xml:space="preserve">,"Perforation":"" </v>
      </c>
      <c r="Y603" s="16" t="str">
        <f t="shared" si="210"/>
        <v xml:space="preserve">,"IsWatermarked":false </v>
      </c>
      <c r="Z603" s="16" t="str">
        <f t="shared" si="211"/>
        <v xml:space="preserve">,"CatalogImageCode":"" </v>
      </c>
      <c r="AA603" s="16" t="str">
        <f t="shared" si="212"/>
        <v xml:space="preserve">,"Color":"" </v>
      </c>
      <c r="AB603" s="16" t="str">
        <f t="shared" si="213"/>
        <v xml:space="preserve">,"Denomination":"25" </v>
      </c>
      <c r="AD603" s="16" t="str">
        <f t="shared" si="214"/>
        <v>,"ItemInstances":[</v>
      </c>
      <c r="AE603" s="16" t="str">
        <f t="shared" si="215"/>
        <v>{"CollectableType":"HomeCollector.Models.StampBase, HomeCollector, Version=1.0.0.0, Culture=neutral, PublicKeyToken=null"</v>
      </c>
      <c r="AF603" s="16" t="str">
        <f t="shared" si="216"/>
        <v xml:space="preserve">,"ItemDetails":"" </v>
      </c>
      <c r="AG603" s="16" t="str">
        <f t="shared" si="217"/>
        <v xml:space="preserve">,"IsFavorite":false </v>
      </c>
      <c r="AH603" s="16" t="str">
        <f t="shared" si="218"/>
        <v xml:space="preserve">,"EstimatedValue":0 </v>
      </c>
      <c r="AI603" s="16" t="str">
        <f t="shared" si="219"/>
        <v xml:space="preserve">,"IsMintCondition":false </v>
      </c>
      <c r="AJ603" s="16" t="str">
        <f t="shared" si="220"/>
        <v xml:space="preserve">,"Condition":"UNDEFINED" </v>
      </c>
      <c r="AK603" s="16" t="str">
        <f xml:space="preserve"> IF($D603+$E603&gt;0,  CONCATENATE($AD603,$AE603,$AF603,$AG603,$AH603,$AI603,$AJ603)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3" s="16" t="str">
        <f t="shared" si="221"/>
        <v>,{"CollectableType":"HomeCollector.Models.StampBase, HomeCollector, Version=1.0.0.0, Culture=neutral, PublicKeyToken=null","DisplayName":"World St Expo" ,"Description":"" ,"Country":"USA" ,"IsPostageStamp":true ,"ScottNumber":"2410"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4" spans="1:38" x14ac:dyDescent="0.25">
      <c r="A604" s="34" t="s">
        <v>760</v>
      </c>
      <c r="B604" s="29" t="s">
        <v>159</v>
      </c>
      <c r="C604" s="19"/>
      <c r="D604" s="31"/>
      <c r="E604" s="32">
        <v>2</v>
      </c>
      <c r="F604" s="43"/>
      <c r="G604" s="30"/>
      <c r="H604" s="19" t="s">
        <v>1292</v>
      </c>
      <c r="I604" s="19" t="s">
        <v>45</v>
      </c>
      <c r="J604" s="19">
        <v>1989</v>
      </c>
      <c r="K604" s="21"/>
      <c r="L604" s="34">
        <v>0.45</v>
      </c>
      <c r="M604" s="29">
        <v>0.15</v>
      </c>
      <c r="N604" s="28" t="str">
        <f t="shared" si="222"/>
        <v>,{"CollectableType":"HomeCollector.Models.StampBase, HomeCollector, Version=1.0.0.0, Culture=neutral, PublicKeyToken=null"</v>
      </c>
      <c r="O604" s="16" t="str">
        <f t="shared" si="201"/>
        <v xml:space="preserve">,"DisplayName":"Toscanini" </v>
      </c>
      <c r="P604" s="16" t="str">
        <f t="shared" si="202"/>
        <v xml:space="preserve">,"Description":"" </v>
      </c>
      <c r="Q604" s="16" t="str">
        <f t="shared" si="203"/>
        <v xml:space="preserve">,"Country":"USA" </v>
      </c>
      <c r="R604" s="16" t="str">
        <f t="shared" si="204"/>
        <v xml:space="preserve">,"IsPostageStamp":true </v>
      </c>
      <c r="S604" s="16" t="str">
        <f t="shared" si="205"/>
        <v xml:space="preserve">,"ScottNumber":"2411" </v>
      </c>
      <c r="T604" s="16" t="str">
        <f t="shared" si="206"/>
        <v xml:space="preserve">,"AlternateId":"" </v>
      </c>
      <c r="U604" s="16" t="str">
        <f t="shared" si="207"/>
        <v>,"IssueYearStart":1989</v>
      </c>
      <c r="V604" s="16" t="str">
        <f t="shared" si="208"/>
        <v>,"IssueYearEnd":0</v>
      </c>
      <c r="W604" s="16" t="str">
        <f t="shared" si="209"/>
        <v xml:space="preserve">,"FirstDayOfIssue":" " </v>
      </c>
      <c r="X604" s="16" t="str">
        <f t="shared" si="223"/>
        <v xml:space="preserve">,"Perforation":"" </v>
      </c>
      <c r="Y604" s="16" t="str">
        <f t="shared" si="210"/>
        <v xml:space="preserve">,"IsWatermarked":false </v>
      </c>
      <c r="Z604" s="16" t="str">
        <f t="shared" si="211"/>
        <v xml:space="preserve">,"CatalogImageCode":"" </v>
      </c>
      <c r="AA604" s="16" t="str">
        <f t="shared" si="212"/>
        <v xml:space="preserve">,"Color":"" </v>
      </c>
      <c r="AB604" s="16" t="str">
        <f t="shared" si="213"/>
        <v xml:space="preserve">,"Denomination":"25" </v>
      </c>
      <c r="AD604" s="16" t="str">
        <f t="shared" si="214"/>
        <v>,"ItemInstances":[</v>
      </c>
      <c r="AE604" s="16" t="str">
        <f t="shared" si="215"/>
        <v>{"CollectableType":"HomeCollector.Models.StampBase, HomeCollector, Version=1.0.0.0, Culture=neutral, PublicKeyToken=null"</v>
      </c>
      <c r="AF604" s="16" t="str">
        <f t="shared" si="216"/>
        <v xml:space="preserve">,"ItemDetails":"" </v>
      </c>
      <c r="AG604" s="16" t="str">
        <f t="shared" si="217"/>
        <v xml:space="preserve">,"IsFavorite":false </v>
      </c>
      <c r="AH604" s="16" t="str">
        <f t="shared" si="218"/>
        <v xml:space="preserve">,"EstimatedValue":0 </v>
      </c>
      <c r="AI604" s="16" t="str">
        <f t="shared" si="219"/>
        <v xml:space="preserve">,"IsMintCondition":false </v>
      </c>
      <c r="AJ604" s="16" t="str">
        <f t="shared" si="220"/>
        <v xml:space="preserve">,"Condition":"UNDEFINED" </v>
      </c>
      <c r="AK604" s="16" t="str">
        <f xml:space="preserve"> IF($D604+$E604&gt;0,  CONCATENATE($AD604,$AE604,$AF604,$AG604,$AH604,$AI604,$AJ604)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4" s="16" t="str">
        <f t="shared" si="221"/>
        <v>,{"CollectableType":"HomeCollector.Models.StampBase, HomeCollector, Version=1.0.0.0, Culture=neutral, PublicKeyToken=null","DisplayName":"Toscanini" ,"Description":"" ,"Country":"USA" ,"IsPostageStamp":true ,"ScottNumber":"2411"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5" spans="1:38" x14ac:dyDescent="0.25">
      <c r="A605" s="34" t="s">
        <v>761</v>
      </c>
      <c r="B605" s="29" t="s">
        <v>159</v>
      </c>
      <c r="C605" s="19"/>
      <c r="D605" s="31">
        <v>4</v>
      </c>
      <c r="E605" s="32">
        <v>2</v>
      </c>
      <c r="F605" s="43"/>
      <c r="G605" s="30"/>
      <c r="H605" s="19" t="s">
        <v>1293</v>
      </c>
      <c r="I605" s="19" t="s">
        <v>45</v>
      </c>
      <c r="J605" s="19">
        <v>1989</v>
      </c>
      <c r="K605" s="21"/>
      <c r="L605" s="34">
        <v>0.45</v>
      </c>
      <c r="M605" s="29">
        <v>0.15</v>
      </c>
      <c r="N605" s="28" t="str">
        <f t="shared" si="222"/>
        <v>,{"CollectableType":"HomeCollector.Models.StampBase, HomeCollector, Version=1.0.0.0, Culture=neutral, PublicKeyToken=null"</v>
      </c>
      <c r="O605" s="16" t="str">
        <f t="shared" si="201"/>
        <v xml:space="preserve">,"DisplayName":"US House" </v>
      </c>
      <c r="P605" s="16" t="str">
        <f t="shared" si="202"/>
        <v xml:space="preserve">,"Description":"" </v>
      </c>
      <c r="Q605" s="16" t="str">
        <f t="shared" si="203"/>
        <v xml:space="preserve">,"Country":"USA" </v>
      </c>
      <c r="R605" s="16" t="str">
        <f t="shared" si="204"/>
        <v xml:space="preserve">,"IsPostageStamp":true </v>
      </c>
      <c r="S605" s="16" t="str">
        <f t="shared" si="205"/>
        <v xml:space="preserve">,"ScottNumber":"2412" </v>
      </c>
      <c r="T605" s="16" t="str">
        <f t="shared" si="206"/>
        <v xml:space="preserve">,"AlternateId":"" </v>
      </c>
      <c r="U605" s="16" t="str">
        <f t="shared" si="207"/>
        <v>,"IssueYearStart":1989</v>
      </c>
      <c r="V605" s="16" t="str">
        <f t="shared" si="208"/>
        <v>,"IssueYearEnd":0</v>
      </c>
      <c r="W605" s="16" t="str">
        <f t="shared" si="209"/>
        <v xml:space="preserve">,"FirstDayOfIssue":" " </v>
      </c>
      <c r="X605" s="16" t="str">
        <f t="shared" si="223"/>
        <v xml:space="preserve">,"Perforation":"" </v>
      </c>
      <c r="Y605" s="16" t="str">
        <f t="shared" si="210"/>
        <v xml:space="preserve">,"IsWatermarked":false </v>
      </c>
      <c r="Z605" s="16" t="str">
        <f t="shared" si="211"/>
        <v xml:space="preserve">,"CatalogImageCode":"" </v>
      </c>
      <c r="AA605" s="16" t="str">
        <f t="shared" si="212"/>
        <v xml:space="preserve">,"Color":"" </v>
      </c>
      <c r="AB605" s="16" t="str">
        <f t="shared" si="213"/>
        <v xml:space="preserve">,"Denomination":"25" </v>
      </c>
      <c r="AD605" s="16" t="str">
        <f t="shared" si="214"/>
        <v>,"ItemInstances":[</v>
      </c>
      <c r="AE605" s="16" t="str">
        <f t="shared" si="215"/>
        <v>{"CollectableType":"HomeCollector.Models.StampBase, HomeCollector, Version=1.0.0.0, Culture=neutral, PublicKeyToken=null"</v>
      </c>
      <c r="AF605" s="16" t="str">
        <f t="shared" si="216"/>
        <v xml:space="preserve">,"ItemDetails":"" </v>
      </c>
      <c r="AG605" s="16" t="str">
        <f t="shared" si="217"/>
        <v xml:space="preserve">,"IsFavorite":false </v>
      </c>
      <c r="AH605" s="16" t="str">
        <f t="shared" si="218"/>
        <v xml:space="preserve">,"EstimatedValue":0 </v>
      </c>
      <c r="AI605" s="16" t="str">
        <f t="shared" si="219"/>
        <v xml:space="preserve">,"IsMintCondition":true </v>
      </c>
      <c r="AJ605" s="16" t="str">
        <f t="shared" si="220"/>
        <v xml:space="preserve">,"Condition":"UNDEFINED" </v>
      </c>
      <c r="AK605" s="16" t="str">
        <f xml:space="preserve"> IF($D605+$E605&gt;0,  CONCATENATE($AD605,$AE605,$AF605,$AG605,$AH605,$AI605,$AJ605)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05" s="16" t="str">
        <f t="shared" si="221"/>
        <v>,{"CollectableType":"HomeCollector.Models.StampBase, HomeCollector, Version=1.0.0.0, Culture=neutral, PublicKeyToken=null","DisplayName":"US House" ,"Description":"" ,"Country":"USA" ,"IsPostageStamp":true ,"ScottNumber":"2412"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06" spans="1:38" x14ac:dyDescent="0.25">
      <c r="A606" s="34" t="s">
        <v>762</v>
      </c>
      <c r="B606" s="29" t="s">
        <v>159</v>
      </c>
      <c r="C606" s="19"/>
      <c r="D606" s="31">
        <v>4</v>
      </c>
      <c r="E606" s="32">
        <v>2</v>
      </c>
      <c r="F606" s="43"/>
      <c r="G606" s="30"/>
      <c r="H606" s="19" t="s">
        <v>1294</v>
      </c>
      <c r="I606" s="19" t="s">
        <v>45</v>
      </c>
      <c r="J606" s="19">
        <v>1989</v>
      </c>
      <c r="K606" s="21"/>
      <c r="L606" s="34">
        <v>0.45</v>
      </c>
      <c r="M606" s="29">
        <v>0.15</v>
      </c>
      <c r="N606" s="28" t="str">
        <f t="shared" si="222"/>
        <v>,{"CollectableType":"HomeCollector.Models.StampBase, HomeCollector, Version=1.0.0.0, Culture=neutral, PublicKeyToken=null"</v>
      </c>
      <c r="O606" s="16" t="str">
        <f t="shared" si="201"/>
        <v xml:space="preserve">,"DisplayName":"US Senate" </v>
      </c>
      <c r="P606" s="16" t="str">
        <f t="shared" si="202"/>
        <v xml:space="preserve">,"Description":"" </v>
      </c>
      <c r="Q606" s="16" t="str">
        <f t="shared" si="203"/>
        <v xml:space="preserve">,"Country":"USA" </v>
      </c>
      <c r="R606" s="16" t="str">
        <f t="shared" si="204"/>
        <v xml:space="preserve">,"IsPostageStamp":true </v>
      </c>
      <c r="S606" s="16" t="str">
        <f t="shared" si="205"/>
        <v xml:space="preserve">,"ScottNumber":"2413" </v>
      </c>
      <c r="T606" s="16" t="str">
        <f t="shared" si="206"/>
        <v xml:space="preserve">,"AlternateId":"" </v>
      </c>
      <c r="U606" s="16" t="str">
        <f t="shared" si="207"/>
        <v>,"IssueYearStart":1989</v>
      </c>
      <c r="V606" s="16" t="str">
        <f t="shared" si="208"/>
        <v>,"IssueYearEnd":0</v>
      </c>
      <c r="W606" s="16" t="str">
        <f t="shared" si="209"/>
        <v xml:space="preserve">,"FirstDayOfIssue":" " </v>
      </c>
      <c r="X606" s="16" t="str">
        <f t="shared" si="223"/>
        <v xml:space="preserve">,"Perforation":"" </v>
      </c>
      <c r="Y606" s="16" t="str">
        <f t="shared" si="210"/>
        <v xml:space="preserve">,"IsWatermarked":false </v>
      </c>
      <c r="Z606" s="16" t="str">
        <f t="shared" si="211"/>
        <v xml:space="preserve">,"CatalogImageCode":"" </v>
      </c>
      <c r="AA606" s="16" t="str">
        <f t="shared" si="212"/>
        <v xml:space="preserve">,"Color":"" </v>
      </c>
      <c r="AB606" s="16" t="str">
        <f t="shared" si="213"/>
        <v xml:space="preserve">,"Denomination":"25" </v>
      </c>
      <c r="AD606" s="16" t="str">
        <f t="shared" si="214"/>
        <v>,"ItemInstances":[</v>
      </c>
      <c r="AE606" s="16" t="str">
        <f t="shared" si="215"/>
        <v>{"CollectableType":"HomeCollector.Models.StampBase, HomeCollector, Version=1.0.0.0, Culture=neutral, PublicKeyToken=null"</v>
      </c>
      <c r="AF606" s="16" t="str">
        <f t="shared" si="216"/>
        <v xml:space="preserve">,"ItemDetails":"" </v>
      </c>
      <c r="AG606" s="16" t="str">
        <f t="shared" si="217"/>
        <v xml:space="preserve">,"IsFavorite":false </v>
      </c>
      <c r="AH606" s="16" t="str">
        <f t="shared" si="218"/>
        <v xml:space="preserve">,"EstimatedValue":0 </v>
      </c>
      <c r="AI606" s="16" t="str">
        <f t="shared" si="219"/>
        <v xml:space="preserve">,"IsMintCondition":true </v>
      </c>
      <c r="AJ606" s="16" t="str">
        <f t="shared" si="220"/>
        <v xml:space="preserve">,"Condition":"UNDEFINED" </v>
      </c>
      <c r="AK606" s="16" t="str">
        <f xml:space="preserve"> IF($D606+$E606&gt;0,  CONCATENATE($AD606,$AE606,$AF606,$AG606,$AH606,$AI606,$AJ606)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06" s="16" t="str">
        <f t="shared" si="221"/>
        <v>,{"CollectableType":"HomeCollector.Models.StampBase, HomeCollector, Version=1.0.0.0, Culture=neutral, PublicKeyToken=null","DisplayName":"US Senate" ,"Description":"" ,"Country":"USA" ,"IsPostageStamp":true ,"ScottNumber":"2413"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07" spans="1:38" x14ac:dyDescent="0.25">
      <c r="A607" s="34" t="s">
        <v>763</v>
      </c>
      <c r="B607" s="29" t="s">
        <v>159</v>
      </c>
      <c r="C607" s="19"/>
      <c r="D607" s="31">
        <v>4</v>
      </c>
      <c r="E607" s="32">
        <v>2</v>
      </c>
      <c r="F607" s="43"/>
      <c r="G607" s="30"/>
      <c r="H607" s="19" t="s">
        <v>1295</v>
      </c>
      <c r="I607" s="19" t="s">
        <v>45</v>
      </c>
      <c r="J607" s="19">
        <v>1989</v>
      </c>
      <c r="K607" s="21"/>
      <c r="L607" s="34">
        <v>0.45</v>
      </c>
      <c r="M607" s="29">
        <v>0.15</v>
      </c>
      <c r="N607" s="28" t="str">
        <f t="shared" si="222"/>
        <v>,{"CollectableType":"HomeCollector.Models.StampBase, HomeCollector, Version=1.0.0.0, Culture=neutral, PublicKeyToken=null"</v>
      </c>
      <c r="O607" s="16" t="str">
        <f t="shared" si="201"/>
        <v xml:space="preserve">,"DisplayName":"Executive Branch" </v>
      </c>
      <c r="P607" s="16" t="str">
        <f t="shared" si="202"/>
        <v xml:space="preserve">,"Description":"" </v>
      </c>
      <c r="Q607" s="16" t="str">
        <f t="shared" si="203"/>
        <v xml:space="preserve">,"Country":"USA" </v>
      </c>
      <c r="R607" s="16" t="str">
        <f t="shared" si="204"/>
        <v xml:space="preserve">,"IsPostageStamp":true </v>
      </c>
      <c r="S607" s="16" t="str">
        <f t="shared" si="205"/>
        <v xml:space="preserve">,"ScottNumber":"2414" </v>
      </c>
      <c r="T607" s="16" t="str">
        <f t="shared" si="206"/>
        <v xml:space="preserve">,"AlternateId":"" </v>
      </c>
      <c r="U607" s="16" t="str">
        <f t="shared" si="207"/>
        <v>,"IssueYearStart":1989</v>
      </c>
      <c r="V607" s="16" t="str">
        <f t="shared" si="208"/>
        <v>,"IssueYearEnd":0</v>
      </c>
      <c r="W607" s="16" t="str">
        <f t="shared" si="209"/>
        <v xml:space="preserve">,"FirstDayOfIssue":" " </v>
      </c>
      <c r="X607" s="16" t="str">
        <f t="shared" si="223"/>
        <v xml:space="preserve">,"Perforation":"" </v>
      </c>
      <c r="Y607" s="16" t="str">
        <f t="shared" si="210"/>
        <v xml:space="preserve">,"IsWatermarked":false </v>
      </c>
      <c r="Z607" s="16" t="str">
        <f t="shared" si="211"/>
        <v xml:space="preserve">,"CatalogImageCode":"" </v>
      </c>
      <c r="AA607" s="16" t="str">
        <f t="shared" si="212"/>
        <v xml:space="preserve">,"Color":"" </v>
      </c>
      <c r="AB607" s="16" t="str">
        <f t="shared" si="213"/>
        <v xml:space="preserve">,"Denomination":"25" </v>
      </c>
      <c r="AD607" s="16" t="str">
        <f t="shared" si="214"/>
        <v>,"ItemInstances":[</v>
      </c>
      <c r="AE607" s="16" t="str">
        <f t="shared" si="215"/>
        <v>{"CollectableType":"HomeCollector.Models.StampBase, HomeCollector, Version=1.0.0.0, Culture=neutral, PublicKeyToken=null"</v>
      </c>
      <c r="AF607" s="16" t="str">
        <f t="shared" si="216"/>
        <v xml:space="preserve">,"ItemDetails":"" </v>
      </c>
      <c r="AG607" s="16" t="str">
        <f t="shared" si="217"/>
        <v xml:space="preserve">,"IsFavorite":false </v>
      </c>
      <c r="AH607" s="16" t="str">
        <f t="shared" si="218"/>
        <v xml:space="preserve">,"EstimatedValue":0 </v>
      </c>
      <c r="AI607" s="16" t="str">
        <f t="shared" si="219"/>
        <v xml:space="preserve">,"IsMintCondition":true </v>
      </c>
      <c r="AJ607" s="16" t="str">
        <f t="shared" si="220"/>
        <v xml:space="preserve">,"Condition":"UNDEFINED" </v>
      </c>
      <c r="AK607" s="16" t="str">
        <f xml:space="preserve"> IF($D607+$E607&gt;0,  CONCATENATE($AD607,$AE607,$AF607,$AG607,$AH607,$AI607,$AJ607)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07" s="16" t="str">
        <f t="shared" si="221"/>
        <v>,{"CollectableType":"HomeCollector.Models.StampBase, HomeCollector, Version=1.0.0.0, Culture=neutral, PublicKeyToken=null","DisplayName":"Executive Branch" ,"Description":"" ,"Country":"USA" ,"IsPostageStamp":true ,"ScottNumber":"2414"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08" spans="1:38" x14ac:dyDescent="0.25">
      <c r="A608" s="34" t="s">
        <v>764</v>
      </c>
      <c r="B608" s="29" t="s">
        <v>159</v>
      </c>
      <c r="C608" s="19"/>
      <c r="D608" s="31"/>
      <c r="E608" s="32">
        <v>2</v>
      </c>
      <c r="F608" s="43"/>
      <c r="G608" s="30"/>
      <c r="H608" s="19" t="s">
        <v>66</v>
      </c>
      <c r="I608" s="19" t="s">
        <v>45</v>
      </c>
      <c r="J608" s="19">
        <v>1989</v>
      </c>
      <c r="K608" s="21"/>
      <c r="L608" s="34">
        <v>0.45</v>
      </c>
      <c r="M608" s="29">
        <v>0.15</v>
      </c>
      <c r="N608" s="28" t="str">
        <f t="shared" si="222"/>
        <v>,{"CollectableType":"HomeCollector.Models.StampBase, HomeCollector, Version=1.0.0.0, Culture=neutral, PublicKeyToken=null"</v>
      </c>
      <c r="O608" s="16" t="str">
        <f t="shared" si="201"/>
        <v xml:space="preserve">,"DisplayName":"Supreme Court" </v>
      </c>
      <c r="P608" s="16" t="str">
        <f t="shared" si="202"/>
        <v xml:space="preserve">,"Description":"" </v>
      </c>
      <c r="Q608" s="16" t="str">
        <f t="shared" si="203"/>
        <v xml:space="preserve">,"Country":"USA" </v>
      </c>
      <c r="R608" s="16" t="str">
        <f t="shared" si="204"/>
        <v xml:space="preserve">,"IsPostageStamp":true </v>
      </c>
      <c r="S608" s="16" t="str">
        <f t="shared" si="205"/>
        <v xml:space="preserve">,"ScottNumber":"2415" </v>
      </c>
      <c r="T608" s="16" t="str">
        <f t="shared" si="206"/>
        <v xml:space="preserve">,"AlternateId":"" </v>
      </c>
      <c r="U608" s="16" t="str">
        <f t="shared" si="207"/>
        <v>,"IssueYearStart":1989</v>
      </c>
      <c r="V608" s="16" t="str">
        <f t="shared" si="208"/>
        <v>,"IssueYearEnd":0</v>
      </c>
      <c r="W608" s="16" t="str">
        <f t="shared" si="209"/>
        <v xml:space="preserve">,"FirstDayOfIssue":" " </v>
      </c>
      <c r="X608" s="16" t="str">
        <f t="shared" si="223"/>
        <v xml:space="preserve">,"Perforation":"" </v>
      </c>
      <c r="Y608" s="16" t="str">
        <f t="shared" si="210"/>
        <v xml:space="preserve">,"IsWatermarked":false </v>
      </c>
      <c r="Z608" s="16" t="str">
        <f t="shared" si="211"/>
        <v xml:space="preserve">,"CatalogImageCode":"" </v>
      </c>
      <c r="AA608" s="16" t="str">
        <f t="shared" si="212"/>
        <v xml:space="preserve">,"Color":"" </v>
      </c>
      <c r="AB608" s="16" t="str">
        <f t="shared" si="213"/>
        <v xml:space="preserve">,"Denomination":"25" </v>
      </c>
      <c r="AD608" s="16" t="str">
        <f t="shared" si="214"/>
        <v>,"ItemInstances":[</v>
      </c>
      <c r="AE608" s="16" t="str">
        <f t="shared" si="215"/>
        <v>{"CollectableType":"HomeCollector.Models.StampBase, HomeCollector, Version=1.0.0.0, Culture=neutral, PublicKeyToken=null"</v>
      </c>
      <c r="AF608" s="16" t="str">
        <f t="shared" si="216"/>
        <v xml:space="preserve">,"ItemDetails":"" </v>
      </c>
      <c r="AG608" s="16" t="str">
        <f t="shared" si="217"/>
        <v xml:space="preserve">,"IsFavorite":false </v>
      </c>
      <c r="AH608" s="16" t="str">
        <f t="shared" si="218"/>
        <v xml:space="preserve">,"EstimatedValue":0 </v>
      </c>
      <c r="AI608" s="16" t="str">
        <f t="shared" si="219"/>
        <v xml:space="preserve">,"IsMintCondition":false </v>
      </c>
      <c r="AJ608" s="16" t="str">
        <f t="shared" si="220"/>
        <v xml:space="preserve">,"Condition":"UNDEFINED" </v>
      </c>
      <c r="AK608" s="16" t="str">
        <f xml:space="preserve"> IF($D608+$E608&gt;0,  CONCATENATE($AD608,$AE608,$AF608,$AG608,$AH608,$AI608,$AJ608)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8" s="16" t="str">
        <f t="shared" si="221"/>
        <v>,{"CollectableType":"HomeCollector.Models.StampBase, HomeCollector, Version=1.0.0.0, Culture=neutral, PublicKeyToken=null","DisplayName":"Supreme Court" ,"Description":"" ,"Country":"USA" ,"IsPostageStamp":true ,"ScottNumber":"2415"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09" spans="1:38" x14ac:dyDescent="0.25">
      <c r="A609" s="34" t="s">
        <v>765</v>
      </c>
      <c r="B609" s="29" t="s">
        <v>159</v>
      </c>
      <c r="C609" s="19"/>
      <c r="D609" s="31"/>
      <c r="E609" s="32">
        <v>2</v>
      </c>
      <c r="F609" s="43"/>
      <c r="G609" s="30"/>
      <c r="H609" s="19" t="s">
        <v>107</v>
      </c>
      <c r="I609" s="19" t="s">
        <v>45</v>
      </c>
      <c r="J609" s="19">
        <v>1989</v>
      </c>
      <c r="K609" s="21"/>
      <c r="L609" s="34">
        <v>0.45</v>
      </c>
      <c r="M609" s="29">
        <v>0.15</v>
      </c>
      <c r="N609" s="28" t="str">
        <f t="shared" si="222"/>
        <v>,{"CollectableType":"HomeCollector.Models.StampBase, HomeCollector, Version=1.0.0.0, Culture=neutral, PublicKeyToken=null"</v>
      </c>
      <c r="O609" s="16" t="str">
        <f t="shared" si="201"/>
        <v xml:space="preserve">,"DisplayName":"South Dakota" </v>
      </c>
      <c r="P609" s="16" t="str">
        <f t="shared" si="202"/>
        <v xml:space="preserve">,"Description":"" </v>
      </c>
      <c r="Q609" s="16" t="str">
        <f t="shared" si="203"/>
        <v xml:space="preserve">,"Country":"USA" </v>
      </c>
      <c r="R609" s="16" t="str">
        <f t="shared" si="204"/>
        <v xml:space="preserve">,"IsPostageStamp":true </v>
      </c>
      <c r="S609" s="16" t="str">
        <f t="shared" si="205"/>
        <v xml:space="preserve">,"ScottNumber":"2416" </v>
      </c>
      <c r="T609" s="16" t="str">
        <f t="shared" si="206"/>
        <v xml:space="preserve">,"AlternateId":"" </v>
      </c>
      <c r="U609" s="16" t="str">
        <f t="shared" si="207"/>
        <v>,"IssueYearStart":1989</v>
      </c>
      <c r="V609" s="16" t="str">
        <f t="shared" si="208"/>
        <v>,"IssueYearEnd":0</v>
      </c>
      <c r="W609" s="16" t="str">
        <f t="shared" si="209"/>
        <v xml:space="preserve">,"FirstDayOfIssue":" " </v>
      </c>
      <c r="X609" s="16" t="str">
        <f t="shared" si="223"/>
        <v xml:space="preserve">,"Perforation":"" </v>
      </c>
      <c r="Y609" s="16" t="str">
        <f t="shared" si="210"/>
        <v xml:space="preserve">,"IsWatermarked":false </v>
      </c>
      <c r="Z609" s="16" t="str">
        <f t="shared" si="211"/>
        <v xml:space="preserve">,"CatalogImageCode":"" </v>
      </c>
      <c r="AA609" s="16" t="str">
        <f t="shared" si="212"/>
        <v xml:space="preserve">,"Color":"" </v>
      </c>
      <c r="AB609" s="16" t="str">
        <f t="shared" si="213"/>
        <v xml:space="preserve">,"Denomination":"25" </v>
      </c>
      <c r="AD609" s="16" t="str">
        <f t="shared" si="214"/>
        <v>,"ItemInstances":[</v>
      </c>
      <c r="AE609" s="16" t="str">
        <f t="shared" si="215"/>
        <v>{"CollectableType":"HomeCollector.Models.StampBase, HomeCollector, Version=1.0.0.0, Culture=neutral, PublicKeyToken=null"</v>
      </c>
      <c r="AF609" s="16" t="str">
        <f t="shared" si="216"/>
        <v xml:space="preserve">,"ItemDetails":"" </v>
      </c>
      <c r="AG609" s="16" t="str">
        <f t="shared" si="217"/>
        <v xml:space="preserve">,"IsFavorite":false </v>
      </c>
      <c r="AH609" s="16" t="str">
        <f t="shared" si="218"/>
        <v xml:space="preserve">,"EstimatedValue":0 </v>
      </c>
      <c r="AI609" s="16" t="str">
        <f t="shared" si="219"/>
        <v xml:space="preserve">,"IsMintCondition":false </v>
      </c>
      <c r="AJ609" s="16" t="str">
        <f t="shared" si="220"/>
        <v xml:space="preserve">,"Condition":"UNDEFINED" </v>
      </c>
      <c r="AK609" s="16" t="str">
        <f xml:space="preserve"> IF($D609+$E609&gt;0,  CONCATENATE($AD609,$AE609,$AF609,$AG609,$AH609,$AI609,$AJ609)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09" s="16" t="str">
        <f t="shared" si="221"/>
        <v>,{"CollectableType":"HomeCollector.Models.StampBase, HomeCollector, Version=1.0.0.0, Culture=neutral, PublicKeyToken=null","DisplayName":"South Dakota" ,"Description":"" ,"Country":"USA" ,"IsPostageStamp":true ,"ScottNumber":"2416"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0" spans="1:38" x14ac:dyDescent="0.25">
      <c r="A610" s="34" t="s">
        <v>766</v>
      </c>
      <c r="B610" s="29" t="s">
        <v>159</v>
      </c>
      <c r="C610" s="19"/>
      <c r="D610" s="31"/>
      <c r="E610" s="32">
        <v>2</v>
      </c>
      <c r="F610" s="43"/>
      <c r="G610" s="30"/>
      <c r="H610" s="19" t="s">
        <v>1296</v>
      </c>
      <c r="I610" s="19" t="s">
        <v>45</v>
      </c>
      <c r="J610" s="19">
        <v>1989</v>
      </c>
      <c r="K610" s="21"/>
      <c r="L610" s="34">
        <v>0.45</v>
      </c>
      <c r="M610" s="29">
        <v>0.15</v>
      </c>
      <c r="N610" s="28" t="str">
        <f t="shared" si="222"/>
        <v>,{"CollectableType":"HomeCollector.Models.StampBase, HomeCollector, Version=1.0.0.0, Culture=neutral, PublicKeyToken=null"</v>
      </c>
      <c r="O610" s="16" t="str">
        <f t="shared" si="201"/>
        <v xml:space="preserve">,"DisplayName":"Gehrig" </v>
      </c>
      <c r="P610" s="16" t="str">
        <f t="shared" si="202"/>
        <v xml:space="preserve">,"Description":"" </v>
      </c>
      <c r="Q610" s="16" t="str">
        <f t="shared" si="203"/>
        <v xml:space="preserve">,"Country":"USA" </v>
      </c>
      <c r="R610" s="16" t="str">
        <f t="shared" si="204"/>
        <v xml:space="preserve">,"IsPostageStamp":true </v>
      </c>
      <c r="S610" s="16" t="str">
        <f t="shared" si="205"/>
        <v xml:space="preserve">,"ScottNumber":"2417" </v>
      </c>
      <c r="T610" s="16" t="str">
        <f t="shared" si="206"/>
        <v xml:space="preserve">,"AlternateId":"" </v>
      </c>
      <c r="U610" s="16" t="str">
        <f t="shared" si="207"/>
        <v>,"IssueYearStart":1989</v>
      </c>
      <c r="V610" s="16" t="str">
        <f t="shared" si="208"/>
        <v>,"IssueYearEnd":0</v>
      </c>
      <c r="W610" s="16" t="str">
        <f t="shared" si="209"/>
        <v xml:space="preserve">,"FirstDayOfIssue":" " </v>
      </c>
      <c r="X610" s="16" t="str">
        <f t="shared" si="223"/>
        <v xml:space="preserve">,"Perforation":"" </v>
      </c>
      <c r="Y610" s="16" t="str">
        <f t="shared" si="210"/>
        <v xml:space="preserve">,"IsWatermarked":false </v>
      </c>
      <c r="Z610" s="16" t="str">
        <f t="shared" si="211"/>
        <v xml:space="preserve">,"CatalogImageCode":"" </v>
      </c>
      <c r="AA610" s="16" t="str">
        <f t="shared" si="212"/>
        <v xml:space="preserve">,"Color":"" </v>
      </c>
      <c r="AB610" s="16" t="str">
        <f t="shared" si="213"/>
        <v xml:space="preserve">,"Denomination":"25" </v>
      </c>
      <c r="AD610" s="16" t="str">
        <f t="shared" si="214"/>
        <v>,"ItemInstances":[</v>
      </c>
      <c r="AE610" s="16" t="str">
        <f t="shared" si="215"/>
        <v>{"CollectableType":"HomeCollector.Models.StampBase, HomeCollector, Version=1.0.0.0, Culture=neutral, PublicKeyToken=null"</v>
      </c>
      <c r="AF610" s="16" t="str">
        <f t="shared" si="216"/>
        <v xml:space="preserve">,"ItemDetails":"" </v>
      </c>
      <c r="AG610" s="16" t="str">
        <f t="shared" si="217"/>
        <v xml:space="preserve">,"IsFavorite":false </v>
      </c>
      <c r="AH610" s="16" t="str">
        <f t="shared" si="218"/>
        <v xml:space="preserve">,"EstimatedValue":0 </v>
      </c>
      <c r="AI610" s="16" t="str">
        <f t="shared" si="219"/>
        <v xml:space="preserve">,"IsMintCondition":false </v>
      </c>
      <c r="AJ610" s="16" t="str">
        <f t="shared" si="220"/>
        <v xml:space="preserve">,"Condition":"UNDEFINED" </v>
      </c>
      <c r="AK610" s="16" t="str">
        <f xml:space="preserve"> IF($D610+$E610&gt;0,  CONCATENATE($AD610,$AE610,$AF610,$AG610,$AH610,$AI610,$AJ610)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0" s="16" t="str">
        <f t="shared" si="221"/>
        <v>,{"CollectableType":"HomeCollector.Models.StampBase, HomeCollector, Version=1.0.0.0, Culture=neutral, PublicKeyToken=null","DisplayName":"Gehrig" ,"Description":"" ,"Country":"USA" ,"IsPostageStamp":true ,"ScottNumber":"2417"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1" spans="1:38" x14ac:dyDescent="0.25">
      <c r="A611" s="34" t="s">
        <v>767</v>
      </c>
      <c r="B611" s="29" t="s">
        <v>159</v>
      </c>
      <c r="C611" s="19"/>
      <c r="D611" s="31">
        <v>4</v>
      </c>
      <c r="E611" s="32">
        <v>1</v>
      </c>
      <c r="F611" s="43"/>
      <c r="G611" s="30"/>
      <c r="H611" s="19" t="s">
        <v>1297</v>
      </c>
      <c r="I611" s="19" t="s">
        <v>45</v>
      </c>
      <c r="J611" s="19">
        <v>1989</v>
      </c>
      <c r="K611" s="21"/>
      <c r="L611" s="34">
        <v>0.45</v>
      </c>
      <c r="M611" s="29">
        <v>0.15</v>
      </c>
      <c r="N611" s="28" t="str">
        <f t="shared" si="222"/>
        <v>,{"CollectableType":"HomeCollector.Models.StampBase, HomeCollector, Version=1.0.0.0, Culture=neutral, PublicKeyToken=null"</v>
      </c>
      <c r="O611" s="16" t="str">
        <f t="shared" si="201"/>
        <v xml:space="preserve">,"DisplayName":"Hemingway" </v>
      </c>
      <c r="P611" s="16" t="str">
        <f t="shared" si="202"/>
        <v xml:space="preserve">,"Description":"" </v>
      </c>
      <c r="Q611" s="16" t="str">
        <f t="shared" si="203"/>
        <v xml:space="preserve">,"Country":"USA" </v>
      </c>
      <c r="R611" s="16" t="str">
        <f t="shared" si="204"/>
        <v xml:space="preserve">,"IsPostageStamp":true </v>
      </c>
      <c r="S611" s="16" t="str">
        <f t="shared" si="205"/>
        <v xml:space="preserve">,"ScottNumber":"2418" </v>
      </c>
      <c r="T611" s="16" t="str">
        <f t="shared" si="206"/>
        <v xml:space="preserve">,"AlternateId":"" </v>
      </c>
      <c r="U611" s="16" t="str">
        <f t="shared" si="207"/>
        <v>,"IssueYearStart":1989</v>
      </c>
      <c r="V611" s="16" t="str">
        <f t="shared" si="208"/>
        <v>,"IssueYearEnd":0</v>
      </c>
      <c r="W611" s="16" t="str">
        <f t="shared" si="209"/>
        <v xml:space="preserve">,"FirstDayOfIssue":" " </v>
      </c>
      <c r="X611" s="16" t="str">
        <f t="shared" si="223"/>
        <v xml:space="preserve">,"Perforation":"" </v>
      </c>
      <c r="Y611" s="16" t="str">
        <f t="shared" si="210"/>
        <v xml:space="preserve">,"IsWatermarked":false </v>
      </c>
      <c r="Z611" s="16" t="str">
        <f t="shared" si="211"/>
        <v xml:space="preserve">,"CatalogImageCode":"" </v>
      </c>
      <c r="AA611" s="16" t="str">
        <f t="shared" si="212"/>
        <v xml:space="preserve">,"Color":"" </v>
      </c>
      <c r="AB611" s="16" t="str">
        <f t="shared" si="213"/>
        <v xml:space="preserve">,"Denomination":"25" </v>
      </c>
      <c r="AD611" s="16" t="str">
        <f t="shared" si="214"/>
        <v>,"ItemInstances":[</v>
      </c>
      <c r="AE611" s="16" t="str">
        <f t="shared" si="215"/>
        <v>{"CollectableType":"HomeCollector.Models.StampBase, HomeCollector, Version=1.0.0.0, Culture=neutral, PublicKeyToken=null"</v>
      </c>
      <c r="AF611" s="16" t="str">
        <f t="shared" si="216"/>
        <v xml:space="preserve">,"ItemDetails":"" </v>
      </c>
      <c r="AG611" s="16" t="str">
        <f t="shared" si="217"/>
        <v xml:space="preserve">,"IsFavorite":false </v>
      </c>
      <c r="AH611" s="16" t="str">
        <f t="shared" si="218"/>
        <v xml:space="preserve">,"EstimatedValue":0 </v>
      </c>
      <c r="AI611" s="16" t="str">
        <f t="shared" si="219"/>
        <v xml:space="preserve">,"IsMintCondition":true </v>
      </c>
      <c r="AJ611" s="16" t="str">
        <f t="shared" si="220"/>
        <v xml:space="preserve">,"Condition":"UNDEFINED" </v>
      </c>
      <c r="AK611" s="16" t="str">
        <f xml:space="preserve"> IF($D611+$E611&gt;0,  CONCATENATE($AD611,$AE611,$AF611,$AG611,$AH611,$AI611,$AJ611)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1" s="16" t="str">
        <f t="shared" si="221"/>
        <v>,{"CollectableType":"HomeCollector.Models.StampBase, HomeCollector, Version=1.0.0.0, Culture=neutral, PublicKeyToken=null","DisplayName":"Hemingway" ,"Description":"" ,"Country":"USA" ,"IsPostageStamp":true ,"ScottNumber":"2418"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2" spans="1:38" x14ac:dyDescent="0.25">
      <c r="A612" s="34" t="s">
        <v>768</v>
      </c>
      <c r="B612" s="29" t="s">
        <v>978</v>
      </c>
      <c r="C612" s="19"/>
      <c r="D612" s="31">
        <v>4</v>
      </c>
      <c r="E612" s="32">
        <v>1</v>
      </c>
      <c r="F612" s="43"/>
      <c r="G612" s="30"/>
      <c r="H612" s="19" t="s">
        <v>1298</v>
      </c>
      <c r="I612" s="19" t="s">
        <v>45</v>
      </c>
      <c r="J612" s="19">
        <v>1989</v>
      </c>
      <c r="K612" s="21"/>
      <c r="L612" s="34">
        <v>3.75</v>
      </c>
      <c r="M612" s="29">
        <v>1.9</v>
      </c>
      <c r="N612" s="28" t="str">
        <f t="shared" si="222"/>
        <v>,{"CollectableType":"HomeCollector.Models.StampBase, HomeCollector, Version=1.0.0.0, Culture=neutral, PublicKeyToken=null"</v>
      </c>
      <c r="O612" s="16" t="str">
        <f t="shared" si="201"/>
        <v xml:space="preserve">,"DisplayName":"Moon Landing" </v>
      </c>
      <c r="P612" s="16" t="str">
        <f t="shared" si="202"/>
        <v xml:space="preserve">,"Description":"" </v>
      </c>
      <c r="Q612" s="16" t="str">
        <f t="shared" si="203"/>
        <v xml:space="preserve">,"Country":"USA" </v>
      </c>
      <c r="R612" s="16" t="str">
        <f t="shared" si="204"/>
        <v xml:space="preserve">,"IsPostageStamp":true </v>
      </c>
      <c r="S612" s="16" t="str">
        <f t="shared" si="205"/>
        <v xml:space="preserve">,"ScottNumber":"2419" </v>
      </c>
      <c r="T612" s="16" t="str">
        <f t="shared" si="206"/>
        <v xml:space="preserve">,"AlternateId":"" </v>
      </c>
      <c r="U612" s="16" t="str">
        <f t="shared" si="207"/>
        <v>,"IssueYearStart":1989</v>
      </c>
      <c r="V612" s="16" t="str">
        <f t="shared" si="208"/>
        <v>,"IssueYearEnd":0</v>
      </c>
      <c r="W612" s="16" t="str">
        <f t="shared" si="209"/>
        <v xml:space="preserve">,"FirstDayOfIssue":" " </v>
      </c>
      <c r="X612" s="16" t="str">
        <f t="shared" si="223"/>
        <v xml:space="preserve">,"Perforation":"" </v>
      </c>
      <c r="Y612" s="16" t="str">
        <f t="shared" si="210"/>
        <v xml:space="preserve">,"IsWatermarked":false </v>
      </c>
      <c r="Z612" s="16" t="str">
        <f t="shared" si="211"/>
        <v xml:space="preserve">,"CatalogImageCode":"" </v>
      </c>
      <c r="AA612" s="16" t="str">
        <f t="shared" si="212"/>
        <v xml:space="preserve">,"Color":"" </v>
      </c>
      <c r="AB612" s="16" t="str">
        <f t="shared" si="213"/>
        <v xml:space="preserve">,"Denomination":"$2.4" </v>
      </c>
      <c r="AD612" s="16" t="str">
        <f t="shared" si="214"/>
        <v>,"ItemInstances":[</v>
      </c>
      <c r="AE612" s="16" t="str">
        <f t="shared" si="215"/>
        <v>{"CollectableType":"HomeCollector.Models.StampBase, HomeCollector, Version=1.0.0.0, Culture=neutral, PublicKeyToken=null"</v>
      </c>
      <c r="AF612" s="16" t="str">
        <f t="shared" si="216"/>
        <v xml:space="preserve">,"ItemDetails":"" </v>
      </c>
      <c r="AG612" s="16" t="str">
        <f t="shared" si="217"/>
        <v xml:space="preserve">,"IsFavorite":false </v>
      </c>
      <c r="AH612" s="16" t="str">
        <f t="shared" si="218"/>
        <v xml:space="preserve">,"EstimatedValue":0 </v>
      </c>
      <c r="AI612" s="16" t="str">
        <f t="shared" si="219"/>
        <v xml:space="preserve">,"IsMintCondition":true </v>
      </c>
      <c r="AJ612" s="16" t="str">
        <f t="shared" si="220"/>
        <v xml:space="preserve">,"Condition":"UNDEFINED" </v>
      </c>
      <c r="AK612" s="16" t="str">
        <f xml:space="preserve"> IF($D612+$E612&gt;0,  CONCATENATE($AD612,$AE612,$AF612,$AG612,$AH612,$AI612,$AJ612)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2" s="16" t="str">
        <f t="shared" si="221"/>
        <v>,{"CollectableType":"HomeCollector.Models.StampBase, HomeCollector, Version=1.0.0.0, Culture=neutral, PublicKeyToken=null","DisplayName":"Moon Landing" ,"Description":"" ,"Country":"USA" ,"IsPostageStamp":true ,"ScottNumber":"2419" ,"AlternateId":"" ,"IssueYearStart":1989,"IssueYearEnd":0,"FirstDayOfIssue":" " ,"Perforation":"" ,"IsWatermarked":false ,"CatalogImageCode":"" ,"Color":"" ,"Denomination":"$2.4"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3" spans="1:38" x14ac:dyDescent="0.25">
      <c r="A613" s="34" t="s">
        <v>769</v>
      </c>
      <c r="B613" s="29" t="s">
        <v>159</v>
      </c>
      <c r="C613" s="19"/>
      <c r="D613" s="28">
        <v>4</v>
      </c>
      <c r="E613" s="30">
        <v>2</v>
      </c>
      <c r="F613" s="43"/>
      <c r="G613" s="30"/>
      <c r="H613" s="19" t="s">
        <v>1299</v>
      </c>
      <c r="I613" s="19" t="s">
        <v>45</v>
      </c>
      <c r="J613" s="19">
        <v>1989</v>
      </c>
      <c r="K613" s="21"/>
      <c r="L613" s="34">
        <v>0.45</v>
      </c>
      <c r="M613" s="29">
        <v>0.15</v>
      </c>
      <c r="N613" s="28" t="str">
        <f t="shared" si="222"/>
        <v>,{"CollectableType":"HomeCollector.Models.StampBase, HomeCollector, Version=1.0.0.0, Culture=neutral, PublicKeyToken=null"</v>
      </c>
      <c r="O613" s="16" t="str">
        <f t="shared" si="201"/>
        <v xml:space="preserve">,"DisplayName":"Letter Carriers" </v>
      </c>
      <c r="P613" s="16" t="str">
        <f t="shared" si="202"/>
        <v xml:space="preserve">,"Description":"" </v>
      </c>
      <c r="Q613" s="16" t="str">
        <f t="shared" si="203"/>
        <v xml:space="preserve">,"Country":"USA" </v>
      </c>
      <c r="R613" s="16" t="str">
        <f t="shared" si="204"/>
        <v xml:space="preserve">,"IsPostageStamp":true </v>
      </c>
      <c r="S613" s="16" t="str">
        <f t="shared" si="205"/>
        <v xml:space="preserve">,"ScottNumber":"2420" </v>
      </c>
      <c r="T613" s="16" t="str">
        <f t="shared" si="206"/>
        <v xml:space="preserve">,"AlternateId":"" </v>
      </c>
      <c r="U613" s="16" t="str">
        <f t="shared" si="207"/>
        <v>,"IssueYearStart":1989</v>
      </c>
      <c r="V613" s="16" t="str">
        <f t="shared" si="208"/>
        <v>,"IssueYearEnd":0</v>
      </c>
      <c r="W613" s="16" t="str">
        <f t="shared" si="209"/>
        <v xml:space="preserve">,"FirstDayOfIssue":" " </v>
      </c>
      <c r="X613" s="16" t="str">
        <f t="shared" si="223"/>
        <v xml:space="preserve">,"Perforation":"" </v>
      </c>
      <c r="Y613" s="16" t="str">
        <f t="shared" si="210"/>
        <v xml:space="preserve">,"IsWatermarked":false </v>
      </c>
      <c r="Z613" s="16" t="str">
        <f t="shared" si="211"/>
        <v xml:space="preserve">,"CatalogImageCode":"" </v>
      </c>
      <c r="AA613" s="16" t="str">
        <f t="shared" si="212"/>
        <v xml:space="preserve">,"Color":"" </v>
      </c>
      <c r="AB613" s="16" t="str">
        <f t="shared" si="213"/>
        <v xml:space="preserve">,"Denomination":"25" </v>
      </c>
      <c r="AD613" s="16" t="str">
        <f t="shared" si="214"/>
        <v>,"ItemInstances":[</v>
      </c>
      <c r="AE613" s="16" t="str">
        <f t="shared" si="215"/>
        <v>{"CollectableType":"HomeCollector.Models.StampBase, HomeCollector, Version=1.0.0.0, Culture=neutral, PublicKeyToken=null"</v>
      </c>
      <c r="AF613" s="16" t="str">
        <f t="shared" si="216"/>
        <v xml:space="preserve">,"ItemDetails":"" </v>
      </c>
      <c r="AG613" s="16" t="str">
        <f t="shared" si="217"/>
        <v xml:space="preserve">,"IsFavorite":false </v>
      </c>
      <c r="AH613" s="16" t="str">
        <f t="shared" si="218"/>
        <v xml:space="preserve">,"EstimatedValue":0 </v>
      </c>
      <c r="AI613" s="16" t="str">
        <f t="shared" si="219"/>
        <v xml:space="preserve">,"IsMintCondition":true </v>
      </c>
      <c r="AJ613" s="16" t="str">
        <f t="shared" si="220"/>
        <v xml:space="preserve">,"Condition":"UNDEFINED" </v>
      </c>
      <c r="AK613" s="16" t="str">
        <f xml:space="preserve"> IF($D613+$E613&gt;0,  CONCATENATE($AD613,$AE613,$AF613,$AG613,$AH613,$AI613,$AJ613)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3" s="16" t="str">
        <f t="shared" si="221"/>
        <v>,{"CollectableType":"HomeCollector.Models.StampBase, HomeCollector, Version=1.0.0.0, Culture=neutral, PublicKeyToken=null","DisplayName":"Letter Carriers" ,"Description":"" ,"Country":"USA" ,"IsPostageStamp":true ,"ScottNumber":"2420"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4" spans="1:38" x14ac:dyDescent="0.25">
      <c r="A614" s="34" t="s">
        <v>770</v>
      </c>
      <c r="B614" s="29" t="s">
        <v>159</v>
      </c>
      <c r="C614" s="19"/>
      <c r="D614" s="31">
        <v>4</v>
      </c>
      <c r="E614" s="32">
        <v>2</v>
      </c>
      <c r="F614" s="43"/>
      <c r="G614" s="30"/>
      <c r="H614" s="19" t="s">
        <v>1300</v>
      </c>
      <c r="I614" s="19" t="s">
        <v>45</v>
      </c>
      <c r="J614" s="19">
        <v>1989</v>
      </c>
      <c r="K614" s="21"/>
      <c r="L614" s="34">
        <v>0.45</v>
      </c>
      <c r="M614" s="29">
        <v>0.15</v>
      </c>
      <c r="N614" s="28" t="str">
        <f t="shared" si="222"/>
        <v>,{"CollectableType":"HomeCollector.Models.StampBase, HomeCollector, Version=1.0.0.0, Culture=neutral, PublicKeyToken=null"</v>
      </c>
      <c r="O614" s="16" t="str">
        <f t="shared" si="201"/>
        <v xml:space="preserve">,"DisplayName":"Bill of Rights" </v>
      </c>
      <c r="P614" s="16" t="str">
        <f t="shared" si="202"/>
        <v xml:space="preserve">,"Description":"" </v>
      </c>
      <c r="Q614" s="16" t="str">
        <f t="shared" si="203"/>
        <v xml:space="preserve">,"Country":"USA" </v>
      </c>
      <c r="R614" s="16" t="str">
        <f t="shared" si="204"/>
        <v xml:space="preserve">,"IsPostageStamp":true </v>
      </c>
      <c r="S614" s="16" t="str">
        <f t="shared" si="205"/>
        <v xml:space="preserve">,"ScottNumber":"2421" </v>
      </c>
      <c r="T614" s="16" t="str">
        <f t="shared" si="206"/>
        <v xml:space="preserve">,"AlternateId":"" </v>
      </c>
      <c r="U614" s="16" t="str">
        <f t="shared" si="207"/>
        <v>,"IssueYearStart":1989</v>
      </c>
      <c r="V614" s="16" t="str">
        <f t="shared" si="208"/>
        <v>,"IssueYearEnd":0</v>
      </c>
      <c r="W614" s="16" t="str">
        <f t="shared" si="209"/>
        <v xml:space="preserve">,"FirstDayOfIssue":" " </v>
      </c>
      <c r="X614" s="16" t="str">
        <f t="shared" si="223"/>
        <v xml:space="preserve">,"Perforation":"" </v>
      </c>
      <c r="Y614" s="16" t="str">
        <f t="shared" si="210"/>
        <v xml:space="preserve">,"IsWatermarked":false </v>
      </c>
      <c r="Z614" s="16" t="str">
        <f t="shared" si="211"/>
        <v xml:space="preserve">,"CatalogImageCode":"" </v>
      </c>
      <c r="AA614" s="16" t="str">
        <f t="shared" si="212"/>
        <v xml:space="preserve">,"Color":"" </v>
      </c>
      <c r="AB614" s="16" t="str">
        <f t="shared" si="213"/>
        <v xml:space="preserve">,"Denomination":"25" </v>
      </c>
      <c r="AD614" s="16" t="str">
        <f t="shared" si="214"/>
        <v>,"ItemInstances":[</v>
      </c>
      <c r="AE614" s="16" t="str">
        <f t="shared" si="215"/>
        <v>{"CollectableType":"HomeCollector.Models.StampBase, HomeCollector, Version=1.0.0.0, Culture=neutral, PublicKeyToken=null"</v>
      </c>
      <c r="AF614" s="16" t="str">
        <f t="shared" si="216"/>
        <v xml:space="preserve">,"ItemDetails":"" </v>
      </c>
      <c r="AG614" s="16" t="str">
        <f t="shared" si="217"/>
        <v xml:space="preserve">,"IsFavorite":false </v>
      </c>
      <c r="AH614" s="16" t="str">
        <f t="shared" si="218"/>
        <v xml:space="preserve">,"EstimatedValue":0 </v>
      </c>
      <c r="AI614" s="16" t="str">
        <f t="shared" si="219"/>
        <v xml:space="preserve">,"IsMintCondition":true </v>
      </c>
      <c r="AJ614" s="16" t="str">
        <f t="shared" si="220"/>
        <v xml:space="preserve">,"Condition":"UNDEFINED" </v>
      </c>
      <c r="AK614" s="16" t="str">
        <f xml:space="preserve"> IF($D614+$E614&gt;0,  CONCATENATE($AD614,$AE614,$AF614,$AG614,$AH614,$AI614,$AJ614)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14" s="16" t="str">
        <f t="shared" si="221"/>
        <v>,{"CollectableType":"HomeCollector.Models.StampBase, HomeCollector, Version=1.0.0.0, Culture=neutral, PublicKeyToken=null","DisplayName":"Bill of Rights" ,"Description":"" ,"Country":"USA" ,"IsPostageStamp":true ,"ScottNumber":"2421"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15" spans="1:38" x14ac:dyDescent="0.25">
      <c r="A615" s="34" t="s">
        <v>771</v>
      </c>
      <c r="B615" s="29" t="s">
        <v>159</v>
      </c>
      <c r="C615" s="19"/>
      <c r="D615" s="28"/>
      <c r="E615" s="30">
        <v>2</v>
      </c>
      <c r="F615" s="43"/>
      <c r="G615" s="30"/>
      <c r="H615" s="19" t="s">
        <v>1301</v>
      </c>
      <c r="I615" s="19" t="s">
        <v>45</v>
      </c>
      <c r="J615" s="19">
        <v>1989</v>
      </c>
      <c r="K615" s="21"/>
      <c r="L615" s="34">
        <v>0.45</v>
      </c>
      <c r="M615" s="29">
        <v>0.15</v>
      </c>
      <c r="N615" s="28" t="str">
        <f t="shared" si="222"/>
        <v>,{"CollectableType":"HomeCollector.Models.StampBase, HomeCollector, Version=1.0.0.0, Culture=neutral, PublicKeyToken=null"</v>
      </c>
      <c r="O615" s="16" t="str">
        <f t="shared" si="201"/>
        <v xml:space="preserve">,"DisplayName":"Tyrannosaurus Rex" </v>
      </c>
      <c r="P615" s="16" t="str">
        <f t="shared" si="202"/>
        <v xml:space="preserve">,"Description":"" </v>
      </c>
      <c r="Q615" s="16" t="str">
        <f t="shared" si="203"/>
        <v xml:space="preserve">,"Country":"USA" </v>
      </c>
      <c r="R615" s="16" t="str">
        <f t="shared" si="204"/>
        <v xml:space="preserve">,"IsPostageStamp":true </v>
      </c>
      <c r="S615" s="16" t="str">
        <f t="shared" si="205"/>
        <v xml:space="preserve">,"ScottNumber":"2422" </v>
      </c>
      <c r="T615" s="16" t="str">
        <f t="shared" si="206"/>
        <v xml:space="preserve">,"AlternateId":"" </v>
      </c>
      <c r="U615" s="16" t="str">
        <f t="shared" si="207"/>
        <v>,"IssueYearStart":1989</v>
      </c>
      <c r="V615" s="16" t="str">
        <f t="shared" si="208"/>
        <v>,"IssueYearEnd":0</v>
      </c>
      <c r="W615" s="16" t="str">
        <f t="shared" si="209"/>
        <v xml:space="preserve">,"FirstDayOfIssue":" " </v>
      </c>
      <c r="X615" s="16" t="str">
        <f t="shared" si="223"/>
        <v xml:space="preserve">,"Perforation":"" </v>
      </c>
      <c r="Y615" s="16" t="str">
        <f t="shared" si="210"/>
        <v xml:space="preserve">,"IsWatermarked":false </v>
      </c>
      <c r="Z615" s="16" t="str">
        <f t="shared" si="211"/>
        <v xml:space="preserve">,"CatalogImageCode":"" </v>
      </c>
      <c r="AA615" s="16" t="str">
        <f t="shared" si="212"/>
        <v xml:space="preserve">,"Color":"" </v>
      </c>
      <c r="AB615" s="16" t="str">
        <f t="shared" si="213"/>
        <v xml:space="preserve">,"Denomination":"25" </v>
      </c>
      <c r="AD615" s="16" t="str">
        <f t="shared" si="214"/>
        <v>,"ItemInstances":[</v>
      </c>
      <c r="AE615" s="16" t="str">
        <f t="shared" si="215"/>
        <v>{"CollectableType":"HomeCollector.Models.StampBase, HomeCollector, Version=1.0.0.0, Culture=neutral, PublicKeyToken=null"</v>
      </c>
      <c r="AF615" s="16" t="str">
        <f t="shared" si="216"/>
        <v xml:space="preserve">,"ItemDetails":"" </v>
      </c>
      <c r="AG615" s="16" t="str">
        <f t="shared" si="217"/>
        <v xml:space="preserve">,"IsFavorite":false </v>
      </c>
      <c r="AH615" s="16" t="str">
        <f t="shared" si="218"/>
        <v xml:space="preserve">,"EstimatedValue":0 </v>
      </c>
      <c r="AI615" s="16" t="str">
        <f t="shared" si="219"/>
        <v xml:space="preserve">,"IsMintCondition":false </v>
      </c>
      <c r="AJ615" s="16" t="str">
        <f t="shared" si="220"/>
        <v xml:space="preserve">,"Condition":"UNDEFINED" </v>
      </c>
      <c r="AK615" s="16" t="str">
        <f xml:space="preserve"> IF($D615+$E615&gt;0,  CONCATENATE($AD615,$AE615,$AF615,$AG615,$AH615,$AI615,$AJ615)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5" s="16" t="str">
        <f t="shared" si="221"/>
        <v>,{"CollectableType":"HomeCollector.Models.StampBase, HomeCollector, Version=1.0.0.0, Culture=neutral, PublicKeyToken=null","DisplayName":"Tyrannosaurus Rex" ,"Description":"" ,"Country":"USA" ,"IsPostageStamp":true ,"ScottNumber":"2422"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6" spans="1:38" x14ac:dyDescent="0.25">
      <c r="A616" s="34" t="s">
        <v>772</v>
      </c>
      <c r="B616" s="29" t="s">
        <v>159</v>
      </c>
      <c r="C616" s="19"/>
      <c r="D616" s="31"/>
      <c r="E616" s="32">
        <v>2</v>
      </c>
      <c r="F616" s="42"/>
      <c r="G616" s="30"/>
      <c r="H616" s="19" t="s">
        <v>1302</v>
      </c>
      <c r="I616" s="19" t="s">
        <v>45</v>
      </c>
      <c r="J616" s="19">
        <v>1989</v>
      </c>
      <c r="K616" s="21"/>
      <c r="L616" s="34">
        <v>0.45</v>
      </c>
      <c r="M616" s="29">
        <v>0.15</v>
      </c>
      <c r="N616" s="28" t="str">
        <f t="shared" si="222"/>
        <v>,{"CollectableType":"HomeCollector.Models.StampBase, HomeCollector, Version=1.0.0.0, Culture=neutral, PublicKeyToken=null"</v>
      </c>
      <c r="O616" s="16" t="str">
        <f t="shared" si="201"/>
        <v xml:space="preserve">,"DisplayName":"Pteranodon" </v>
      </c>
      <c r="P616" s="16" t="str">
        <f t="shared" si="202"/>
        <v xml:space="preserve">,"Description":"" </v>
      </c>
      <c r="Q616" s="16" t="str">
        <f t="shared" si="203"/>
        <v xml:space="preserve">,"Country":"USA" </v>
      </c>
      <c r="R616" s="16" t="str">
        <f t="shared" si="204"/>
        <v xml:space="preserve">,"IsPostageStamp":true </v>
      </c>
      <c r="S616" s="16" t="str">
        <f t="shared" si="205"/>
        <v xml:space="preserve">,"ScottNumber":"2423" </v>
      </c>
      <c r="T616" s="16" t="str">
        <f t="shared" si="206"/>
        <v xml:space="preserve">,"AlternateId":"" </v>
      </c>
      <c r="U616" s="16" t="str">
        <f t="shared" si="207"/>
        <v>,"IssueYearStart":1989</v>
      </c>
      <c r="V616" s="16" t="str">
        <f t="shared" si="208"/>
        <v>,"IssueYearEnd":0</v>
      </c>
      <c r="W616" s="16" t="str">
        <f t="shared" si="209"/>
        <v xml:space="preserve">,"FirstDayOfIssue":" " </v>
      </c>
      <c r="X616" s="16" t="str">
        <f t="shared" si="223"/>
        <v xml:space="preserve">,"Perforation":"" </v>
      </c>
      <c r="Y616" s="16" t="str">
        <f t="shared" si="210"/>
        <v xml:space="preserve">,"IsWatermarked":false </v>
      </c>
      <c r="Z616" s="16" t="str">
        <f t="shared" si="211"/>
        <v xml:space="preserve">,"CatalogImageCode":"" </v>
      </c>
      <c r="AA616" s="16" t="str">
        <f t="shared" si="212"/>
        <v xml:space="preserve">,"Color":"" </v>
      </c>
      <c r="AB616" s="16" t="str">
        <f t="shared" si="213"/>
        <v xml:space="preserve">,"Denomination":"25" </v>
      </c>
      <c r="AD616" s="16" t="str">
        <f t="shared" si="214"/>
        <v>,"ItemInstances":[</v>
      </c>
      <c r="AE616" s="16" t="str">
        <f t="shared" si="215"/>
        <v>{"CollectableType":"HomeCollector.Models.StampBase, HomeCollector, Version=1.0.0.0, Culture=neutral, PublicKeyToken=null"</v>
      </c>
      <c r="AF616" s="16" t="str">
        <f t="shared" si="216"/>
        <v xml:space="preserve">,"ItemDetails":"" </v>
      </c>
      <c r="AG616" s="16" t="str">
        <f t="shared" si="217"/>
        <v xml:space="preserve">,"IsFavorite":false </v>
      </c>
      <c r="AH616" s="16" t="str">
        <f t="shared" si="218"/>
        <v xml:space="preserve">,"EstimatedValue":0 </v>
      </c>
      <c r="AI616" s="16" t="str">
        <f t="shared" si="219"/>
        <v xml:space="preserve">,"IsMintCondition":false </v>
      </c>
      <c r="AJ616" s="16" t="str">
        <f t="shared" si="220"/>
        <v xml:space="preserve">,"Condition":"UNDEFINED" </v>
      </c>
      <c r="AK616" s="16" t="str">
        <f xml:space="preserve"> IF($D616+$E616&gt;0,  CONCATENATE($AD616,$AE616,$AF616,$AG616,$AH616,$AI616,$AJ616)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6" s="16" t="str">
        <f t="shared" si="221"/>
        <v>,{"CollectableType":"HomeCollector.Models.StampBase, HomeCollector, Version=1.0.0.0, Culture=neutral, PublicKeyToken=null","DisplayName":"Pteranodon" ,"Description":"" ,"Country":"USA" ,"IsPostageStamp":true ,"ScottNumber":"2423"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7" spans="1:38" x14ac:dyDescent="0.25">
      <c r="A617" s="34" t="s">
        <v>773</v>
      </c>
      <c r="B617" s="19" t="s">
        <v>159</v>
      </c>
      <c r="C617" s="19"/>
      <c r="D617" s="31"/>
      <c r="E617" s="32">
        <v>1</v>
      </c>
      <c r="F617" s="42"/>
      <c r="G617" s="30"/>
      <c r="H617" s="19" t="s">
        <v>1303</v>
      </c>
      <c r="I617" s="19" t="s">
        <v>45</v>
      </c>
      <c r="J617" s="19">
        <v>1989</v>
      </c>
      <c r="K617" s="21"/>
      <c r="L617" s="34">
        <v>0.45</v>
      </c>
      <c r="M617" s="29">
        <v>0.15</v>
      </c>
      <c r="N617" s="28" t="str">
        <f t="shared" si="222"/>
        <v>,{"CollectableType":"HomeCollector.Models.StampBase, HomeCollector, Version=1.0.0.0, Culture=neutral, PublicKeyToken=null"</v>
      </c>
      <c r="O617" s="16" t="str">
        <f t="shared" si="201"/>
        <v xml:space="preserve">,"DisplayName":"Stegosaurus" </v>
      </c>
      <c r="P617" s="16" t="str">
        <f t="shared" si="202"/>
        <v xml:space="preserve">,"Description":"" </v>
      </c>
      <c r="Q617" s="16" t="str">
        <f t="shared" si="203"/>
        <v xml:space="preserve">,"Country":"USA" </v>
      </c>
      <c r="R617" s="16" t="str">
        <f t="shared" si="204"/>
        <v xml:space="preserve">,"IsPostageStamp":true </v>
      </c>
      <c r="S617" s="16" t="str">
        <f t="shared" si="205"/>
        <v xml:space="preserve">,"ScottNumber":"2424" </v>
      </c>
      <c r="T617" s="16" t="str">
        <f t="shared" si="206"/>
        <v xml:space="preserve">,"AlternateId":"" </v>
      </c>
      <c r="U617" s="16" t="str">
        <f t="shared" si="207"/>
        <v>,"IssueYearStart":1989</v>
      </c>
      <c r="V617" s="16" t="str">
        <f t="shared" si="208"/>
        <v>,"IssueYearEnd":0</v>
      </c>
      <c r="W617" s="16" t="str">
        <f t="shared" si="209"/>
        <v xml:space="preserve">,"FirstDayOfIssue":" " </v>
      </c>
      <c r="X617" s="16" t="str">
        <f t="shared" si="223"/>
        <v xml:space="preserve">,"Perforation":"" </v>
      </c>
      <c r="Y617" s="16" t="str">
        <f t="shared" si="210"/>
        <v xml:space="preserve">,"IsWatermarked":false </v>
      </c>
      <c r="Z617" s="16" t="str">
        <f t="shared" si="211"/>
        <v xml:space="preserve">,"CatalogImageCode":"" </v>
      </c>
      <c r="AA617" s="16" t="str">
        <f t="shared" si="212"/>
        <v xml:space="preserve">,"Color":"" </v>
      </c>
      <c r="AB617" s="16" t="str">
        <f t="shared" si="213"/>
        <v xml:space="preserve">,"Denomination":"25" </v>
      </c>
      <c r="AD617" s="16" t="str">
        <f t="shared" si="214"/>
        <v>,"ItemInstances":[</v>
      </c>
      <c r="AE617" s="16" t="str">
        <f t="shared" si="215"/>
        <v>{"CollectableType":"HomeCollector.Models.StampBase, HomeCollector, Version=1.0.0.0, Culture=neutral, PublicKeyToken=null"</v>
      </c>
      <c r="AF617" s="16" t="str">
        <f t="shared" si="216"/>
        <v xml:space="preserve">,"ItemDetails":"" </v>
      </c>
      <c r="AG617" s="16" t="str">
        <f t="shared" si="217"/>
        <v xml:space="preserve">,"IsFavorite":false </v>
      </c>
      <c r="AH617" s="16" t="str">
        <f t="shared" si="218"/>
        <v xml:space="preserve">,"EstimatedValue":0 </v>
      </c>
      <c r="AI617" s="16" t="str">
        <f t="shared" si="219"/>
        <v xml:space="preserve">,"IsMintCondition":false </v>
      </c>
      <c r="AJ617" s="16" t="str">
        <f t="shared" si="220"/>
        <v xml:space="preserve">,"Condition":"UNDEFINED" </v>
      </c>
      <c r="AK617" s="16" t="str">
        <f xml:space="preserve"> IF($D617+$E617&gt;0,  CONCATENATE($AD617,$AE617,$AF617,$AG617,$AH617,$AI617,$AJ617)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7" s="16" t="str">
        <f t="shared" si="221"/>
        <v>,{"CollectableType":"HomeCollector.Models.StampBase, HomeCollector, Version=1.0.0.0, Culture=neutral, PublicKeyToken=null","DisplayName":"Stegosaurus" ,"Description":"" ,"Country":"USA" ,"IsPostageStamp":true ,"ScottNumber":"2424"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8" spans="1:38" x14ac:dyDescent="0.25">
      <c r="A618" s="34" t="s">
        <v>774</v>
      </c>
      <c r="B618" s="29" t="s">
        <v>159</v>
      </c>
      <c r="C618" s="19"/>
      <c r="D618" s="31"/>
      <c r="E618" s="32">
        <v>2</v>
      </c>
      <c r="F618" s="42"/>
      <c r="G618" s="38"/>
      <c r="H618" s="19" t="s">
        <v>1304</v>
      </c>
      <c r="I618" s="19" t="s">
        <v>45</v>
      </c>
      <c r="J618" s="19">
        <v>1989</v>
      </c>
      <c r="K618" s="21"/>
      <c r="L618" s="34">
        <v>0.45</v>
      </c>
      <c r="M618" s="29">
        <v>0.15</v>
      </c>
      <c r="N618" s="28" t="str">
        <f t="shared" si="222"/>
        <v>,{"CollectableType":"HomeCollector.Models.StampBase, HomeCollector, Version=1.0.0.0, Culture=neutral, PublicKeyToken=null"</v>
      </c>
      <c r="O618" s="16" t="str">
        <f t="shared" si="201"/>
        <v xml:space="preserve">,"DisplayName":"Brontosaurus" </v>
      </c>
      <c r="P618" s="16" t="str">
        <f t="shared" si="202"/>
        <v xml:space="preserve">,"Description":"" </v>
      </c>
      <c r="Q618" s="16" t="str">
        <f t="shared" si="203"/>
        <v xml:space="preserve">,"Country":"USA" </v>
      </c>
      <c r="R618" s="16" t="str">
        <f t="shared" si="204"/>
        <v xml:space="preserve">,"IsPostageStamp":true </v>
      </c>
      <c r="S618" s="16" t="str">
        <f t="shared" si="205"/>
        <v xml:space="preserve">,"ScottNumber":"2425" </v>
      </c>
      <c r="T618" s="16" t="str">
        <f t="shared" si="206"/>
        <v xml:space="preserve">,"AlternateId":"" </v>
      </c>
      <c r="U618" s="16" t="str">
        <f t="shared" si="207"/>
        <v>,"IssueYearStart":1989</v>
      </c>
      <c r="V618" s="16" t="str">
        <f t="shared" si="208"/>
        <v>,"IssueYearEnd":0</v>
      </c>
      <c r="W618" s="16" t="str">
        <f t="shared" si="209"/>
        <v xml:space="preserve">,"FirstDayOfIssue":" " </v>
      </c>
      <c r="X618" s="16" t="str">
        <f t="shared" si="223"/>
        <v xml:space="preserve">,"Perforation":"" </v>
      </c>
      <c r="Y618" s="16" t="str">
        <f t="shared" si="210"/>
        <v xml:space="preserve">,"IsWatermarked":false </v>
      </c>
      <c r="Z618" s="16" t="str">
        <f t="shared" si="211"/>
        <v xml:space="preserve">,"CatalogImageCode":"" </v>
      </c>
      <c r="AA618" s="16" t="str">
        <f t="shared" si="212"/>
        <v xml:space="preserve">,"Color":"" </v>
      </c>
      <c r="AB618" s="16" t="str">
        <f t="shared" si="213"/>
        <v xml:space="preserve">,"Denomination":"25" </v>
      </c>
      <c r="AD618" s="16" t="str">
        <f t="shared" si="214"/>
        <v>,"ItemInstances":[</v>
      </c>
      <c r="AE618" s="16" t="str">
        <f t="shared" si="215"/>
        <v>{"CollectableType":"HomeCollector.Models.StampBase, HomeCollector, Version=1.0.0.0, Culture=neutral, PublicKeyToken=null"</v>
      </c>
      <c r="AF618" s="16" t="str">
        <f t="shared" si="216"/>
        <v xml:space="preserve">,"ItemDetails":"" </v>
      </c>
      <c r="AG618" s="16" t="str">
        <f t="shared" si="217"/>
        <v xml:space="preserve">,"IsFavorite":false </v>
      </c>
      <c r="AH618" s="16" t="str">
        <f t="shared" si="218"/>
        <v xml:space="preserve">,"EstimatedValue":0 </v>
      </c>
      <c r="AI618" s="16" t="str">
        <f t="shared" si="219"/>
        <v xml:space="preserve">,"IsMintCondition":false </v>
      </c>
      <c r="AJ618" s="16" t="str">
        <f t="shared" si="220"/>
        <v xml:space="preserve">,"Condition":"UNDEFINED" </v>
      </c>
      <c r="AK618" s="16" t="str">
        <f xml:space="preserve"> IF($D618+$E618&gt;0,  CONCATENATE($AD618,$AE618,$AF618,$AG618,$AH618,$AI618,$AJ618)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18" s="16" t="str">
        <f t="shared" si="221"/>
        <v>,{"CollectableType":"HomeCollector.Models.StampBase, HomeCollector, Version=1.0.0.0, Culture=neutral, PublicKeyToken=null","DisplayName":"Brontosaurus" ,"Description":"" ,"Country":"USA" ,"IsPostageStamp":true ,"ScottNumber":"2425"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19" spans="1:38" x14ac:dyDescent="0.25">
      <c r="A619" s="17" t="s">
        <v>775</v>
      </c>
      <c r="B619" s="29" t="s">
        <v>159</v>
      </c>
      <c r="C619" s="19"/>
      <c r="D619" s="31">
        <v>4</v>
      </c>
      <c r="E619" s="32"/>
      <c r="F619" s="42"/>
      <c r="G619" s="38" t="s">
        <v>81</v>
      </c>
      <c r="H619" s="19" t="s">
        <v>1305</v>
      </c>
      <c r="I619" s="19" t="s">
        <v>45</v>
      </c>
      <c r="J619" s="19">
        <v>1989</v>
      </c>
      <c r="K619" s="21"/>
      <c r="L619" s="34">
        <v>1.8</v>
      </c>
      <c r="M619" s="29">
        <v>1</v>
      </c>
      <c r="N619" s="28" t="str">
        <f t="shared" si="222"/>
        <v>,{"CollectableType":"HomeCollector.Models.StampBase, HomeCollector, Version=1.0.0.0, Culture=neutral, PublicKeyToken=null"</v>
      </c>
      <c r="O619" s="16" t="str">
        <f t="shared" si="201"/>
        <v xml:space="preserve">,"DisplayName":"Dinosaurs" </v>
      </c>
      <c r="P619" s="16" t="str">
        <f t="shared" si="202"/>
        <v xml:space="preserve">,"Description":"block 4" </v>
      </c>
      <c r="Q619" s="16" t="str">
        <f t="shared" si="203"/>
        <v xml:space="preserve">,"Country":"USA" </v>
      </c>
      <c r="R619" s="16" t="str">
        <f t="shared" si="204"/>
        <v xml:space="preserve">,"IsPostageStamp":true </v>
      </c>
      <c r="S619" s="16" t="str">
        <f t="shared" si="205"/>
        <v xml:space="preserve">,"ScottNumber":"2425a" </v>
      </c>
      <c r="T619" s="16" t="str">
        <f t="shared" si="206"/>
        <v xml:space="preserve">,"AlternateId":"" </v>
      </c>
      <c r="U619" s="16" t="str">
        <f t="shared" si="207"/>
        <v>,"IssueYearStart":1989</v>
      </c>
      <c r="V619" s="16" t="str">
        <f t="shared" si="208"/>
        <v>,"IssueYearEnd":0</v>
      </c>
      <c r="W619" s="16" t="str">
        <f t="shared" si="209"/>
        <v xml:space="preserve">,"FirstDayOfIssue":" " </v>
      </c>
      <c r="X619" s="16" t="str">
        <f t="shared" si="223"/>
        <v xml:space="preserve">,"Perforation":"" </v>
      </c>
      <c r="Y619" s="16" t="str">
        <f t="shared" si="210"/>
        <v xml:space="preserve">,"IsWatermarked":false </v>
      </c>
      <c r="Z619" s="16" t="str">
        <f t="shared" si="211"/>
        <v xml:space="preserve">,"CatalogImageCode":"" </v>
      </c>
      <c r="AA619" s="16" t="str">
        <f t="shared" si="212"/>
        <v xml:space="preserve">,"Color":"" </v>
      </c>
      <c r="AB619" s="16" t="str">
        <f t="shared" si="213"/>
        <v xml:space="preserve">,"Denomination":"25" </v>
      </c>
      <c r="AD619" s="16" t="str">
        <f t="shared" si="214"/>
        <v>,"ItemInstances":[</v>
      </c>
      <c r="AE619" s="16" t="str">
        <f t="shared" si="215"/>
        <v>{"CollectableType":"HomeCollector.Models.StampBase, HomeCollector, Version=1.0.0.0, Culture=neutral, PublicKeyToken=null"</v>
      </c>
      <c r="AF619" s="16" t="str">
        <f t="shared" si="216"/>
        <v xml:space="preserve">,"ItemDetails":"block 4" </v>
      </c>
      <c r="AG619" s="16" t="str">
        <f t="shared" si="217"/>
        <v xml:space="preserve">,"IsFavorite":false </v>
      </c>
      <c r="AH619" s="16" t="str">
        <f t="shared" si="218"/>
        <v xml:space="preserve">,"EstimatedValue":0 </v>
      </c>
      <c r="AI619" s="16" t="str">
        <f t="shared" si="219"/>
        <v xml:space="preserve">,"IsMintCondition":true </v>
      </c>
      <c r="AJ619" s="16" t="str">
        <f t="shared" si="220"/>
        <v xml:space="preserve">,"Condition":"UNDEFINED" </v>
      </c>
      <c r="AK619" s="16" t="str">
        <f xml:space="preserve"> IF($D619+$E619&gt;0,  CONCATENATE($AD619,$AE619,$AF619,$AG619,$AH619,$AI619,$AJ619) &amp; "} ]}","}")</f>
        <v>,"ItemInstances":[{"CollectableType":"HomeCollector.Models.StampBase, HomeCollector, Version=1.0.0.0, Culture=neutral, PublicKeyToken=null","ItemDetails":"block 4" ,"IsFavorite":false ,"EstimatedValue":0 ,"IsMintCondition":true ,"Condition":"UNDEFINED" } ]}</v>
      </c>
      <c r="AL619" s="16" t="str">
        <f t="shared" si="221"/>
        <v>,{"CollectableType":"HomeCollector.Models.StampBase, HomeCollector, Version=1.0.0.0, Culture=neutral, PublicKeyToken=null","DisplayName":"Dinosaurs" ,"Description":"block 4" ,"Country":"USA" ,"IsPostageStamp":true ,"ScottNumber":"2425a"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PublicKeyToken=null","ItemDetails":"block 4" ,"IsFavorite":false ,"EstimatedValue":0 ,"IsMintCondition":true ,"Condition":"UNDEFINED" } ]}</v>
      </c>
    </row>
    <row r="620" spans="1:38" x14ac:dyDescent="0.25">
      <c r="A620" s="34" t="s">
        <v>776</v>
      </c>
      <c r="B620" s="29" t="s">
        <v>159</v>
      </c>
      <c r="C620" s="19"/>
      <c r="D620" s="31">
        <v>4</v>
      </c>
      <c r="E620" s="32">
        <v>2</v>
      </c>
      <c r="F620" s="42"/>
      <c r="G620" s="30"/>
      <c r="H620" s="19" t="s">
        <v>1306</v>
      </c>
      <c r="I620" s="19" t="s">
        <v>45</v>
      </c>
      <c r="J620" s="19">
        <v>1989</v>
      </c>
      <c r="K620" s="21"/>
      <c r="L620" s="34">
        <v>0.45</v>
      </c>
      <c r="M620" s="29">
        <v>0.15</v>
      </c>
      <c r="N620" s="28" t="str">
        <f t="shared" si="222"/>
        <v>,{"CollectableType":"HomeCollector.Models.StampBase, HomeCollector, Version=1.0.0.0, Culture=neutral, PublicKeyToken=null"</v>
      </c>
      <c r="O620" s="16" t="str">
        <f t="shared" si="201"/>
        <v xml:space="preserve">,"DisplayName":"Carved Figure" </v>
      </c>
      <c r="P620" s="16" t="str">
        <f t="shared" si="202"/>
        <v xml:space="preserve">,"Description":"" </v>
      </c>
      <c r="Q620" s="16" t="str">
        <f t="shared" si="203"/>
        <v xml:space="preserve">,"Country":"USA" </v>
      </c>
      <c r="R620" s="16" t="str">
        <f t="shared" si="204"/>
        <v xml:space="preserve">,"IsPostageStamp":true </v>
      </c>
      <c r="S620" s="16" t="str">
        <f t="shared" si="205"/>
        <v xml:space="preserve">,"ScottNumber":"2426" </v>
      </c>
      <c r="T620" s="16" t="str">
        <f t="shared" si="206"/>
        <v xml:space="preserve">,"AlternateId":"" </v>
      </c>
      <c r="U620" s="16" t="str">
        <f t="shared" si="207"/>
        <v>,"IssueYearStart":1989</v>
      </c>
      <c r="V620" s="16" t="str">
        <f t="shared" si="208"/>
        <v>,"IssueYearEnd":0</v>
      </c>
      <c r="W620" s="16" t="str">
        <f t="shared" si="209"/>
        <v xml:space="preserve">,"FirstDayOfIssue":" " </v>
      </c>
      <c r="X620" s="16" t="str">
        <f t="shared" si="223"/>
        <v xml:space="preserve">,"Perforation":"" </v>
      </c>
      <c r="Y620" s="16" t="str">
        <f t="shared" si="210"/>
        <v xml:space="preserve">,"IsWatermarked":false </v>
      </c>
      <c r="Z620" s="16" t="str">
        <f t="shared" si="211"/>
        <v xml:space="preserve">,"CatalogImageCode":"" </v>
      </c>
      <c r="AA620" s="16" t="str">
        <f t="shared" si="212"/>
        <v xml:space="preserve">,"Color":"" </v>
      </c>
      <c r="AB620" s="16" t="str">
        <f t="shared" si="213"/>
        <v xml:space="preserve">,"Denomination":"25" </v>
      </c>
      <c r="AD620" s="16" t="str">
        <f t="shared" si="214"/>
        <v>,"ItemInstances":[</v>
      </c>
      <c r="AE620" s="16" t="str">
        <f t="shared" si="215"/>
        <v>{"CollectableType":"HomeCollector.Models.StampBase, HomeCollector, Version=1.0.0.0, Culture=neutral, PublicKeyToken=null"</v>
      </c>
      <c r="AF620" s="16" t="str">
        <f t="shared" si="216"/>
        <v xml:space="preserve">,"ItemDetails":"" </v>
      </c>
      <c r="AG620" s="16" t="str">
        <f t="shared" si="217"/>
        <v xml:space="preserve">,"IsFavorite":false </v>
      </c>
      <c r="AH620" s="16" t="str">
        <f t="shared" si="218"/>
        <v xml:space="preserve">,"EstimatedValue":0 </v>
      </c>
      <c r="AI620" s="16" t="str">
        <f t="shared" si="219"/>
        <v xml:space="preserve">,"IsMintCondition":true </v>
      </c>
      <c r="AJ620" s="16" t="str">
        <f t="shared" si="220"/>
        <v xml:space="preserve">,"Condition":"UNDEFINED" </v>
      </c>
      <c r="AK620" s="16" t="str">
        <f xml:space="preserve"> IF($D620+$E620&gt;0,  CONCATENATE($AD620,$AE620,$AF620,$AG620,$AH620,$AI620,$AJ620)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20" s="16" t="str">
        <f t="shared" si="221"/>
        <v>,{"CollectableType":"HomeCollector.Models.StampBase, HomeCollector, Version=1.0.0.0, Culture=neutral, PublicKeyToken=null","DisplayName":"Carved Figure" ,"Description":"" ,"Country":"USA" ,"IsPostageStamp":true ,"ScottNumber":"2426"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21" spans="1:38" x14ac:dyDescent="0.25">
      <c r="A621" s="34" t="s">
        <v>777</v>
      </c>
      <c r="B621" s="29" t="s">
        <v>159</v>
      </c>
      <c r="C621" s="19"/>
      <c r="D621" s="31"/>
      <c r="E621" s="32">
        <v>2</v>
      </c>
      <c r="F621" s="42"/>
      <c r="G621" s="30"/>
      <c r="H621" s="19" t="s">
        <v>1307</v>
      </c>
      <c r="I621" s="19" t="s">
        <v>45</v>
      </c>
      <c r="J621" s="19">
        <v>1989</v>
      </c>
      <c r="K621" s="21"/>
      <c r="L621" s="34">
        <v>0.45</v>
      </c>
      <c r="M621" s="29">
        <v>0.15</v>
      </c>
      <c r="N621" s="28" t="str">
        <f t="shared" si="222"/>
        <v>,{"CollectableType":"HomeCollector.Models.StampBase, HomeCollector, Version=1.0.0.0, Culture=neutral, PublicKeyToken=null"</v>
      </c>
      <c r="O621" s="16" t="str">
        <f t="shared" si="201"/>
        <v xml:space="preserve">,"DisplayName":"Madonna &amp; Child" </v>
      </c>
      <c r="P621" s="16" t="str">
        <f t="shared" si="202"/>
        <v xml:space="preserve">,"Description":"" </v>
      </c>
      <c r="Q621" s="16" t="str">
        <f t="shared" si="203"/>
        <v xml:space="preserve">,"Country":"USA" </v>
      </c>
      <c r="R621" s="16" t="str">
        <f t="shared" si="204"/>
        <v xml:space="preserve">,"IsPostageStamp":true </v>
      </c>
      <c r="S621" s="16" t="str">
        <f t="shared" si="205"/>
        <v xml:space="preserve">,"ScottNumber":"2427" </v>
      </c>
      <c r="T621" s="16" t="str">
        <f t="shared" si="206"/>
        <v xml:space="preserve">,"AlternateId":"" </v>
      </c>
      <c r="U621" s="16" t="str">
        <f t="shared" si="207"/>
        <v>,"IssueYearStart":1989</v>
      </c>
      <c r="V621" s="16" t="str">
        <f t="shared" si="208"/>
        <v>,"IssueYearEnd":0</v>
      </c>
      <c r="W621" s="16" t="str">
        <f t="shared" si="209"/>
        <v xml:space="preserve">,"FirstDayOfIssue":" " </v>
      </c>
      <c r="X621" s="16" t="str">
        <f t="shared" si="223"/>
        <v xml:space="preserve">,"Perforation":"" </v>
      </c>
      <c r="Y621" s="16" t="str">
        <f t="shared" si="210"/>
        <v xml:space="preserve">,"IsWatermarked":false </v>
      </c>
      <c r="Z621" s="16" t="str">
        <f t="shared" si="211"/>
        <v xml:space="preserve">,"CatalogImageCode":"" </v>
      </c>
      <c r="AA621" s="16" t="str">
        <f t="shared" si="212"/>
        <v xml:space="preserve">,"Color":"" </v>
      </c>
      <c r="AB621" s="16" t="str">
        <f t="shared" si="213"/>
        <v xml:space="preserve">,"Denomination":"25" </v>
      </c>
      <c r="AD621" s="16" t="str">
        <f t="shared" si="214"/>
        <v>,"ItemInstances":[</v>
      </c>
      <c r="AE621" s="16" t="str">
        <f t="shared" si="215"/>
        <v>{"CollectableType":"HomeCollector.Models.StampBase, HomeCollector, Version=1.0.0.0, Culture=neutral, PublicKeyToken=null"</v>
      </c>
      <c r="AF621" s="16" t="str">
        <f t="shared" si="216"/>
        <v xml:space="preserve">,"ItemDetails":"" </v>
      </c>
      <c r="AG621" s="16" t="str">
        <f t="shared" si="217"/>
        <v xml:space="preserve">,"IsFavorite":false </v>
      </c>
      <c r="AH621" s="16" t="str">
        <f t="shared" si="218"/>
        <v xml:space="preserve">,"EstimatedValue":0 </v>
      </c>
      <c r="AI621" s="16" t="str">
        <f t="shared" si="219"/>
        <v xml:space="preserve">,"IsMintCondition":false </v>
      </c>
      <c r="AJ621" s="16" t="str">
        <f t="shared" si="220"/>
        <v xml:space="preserve">,"Condition":"UNDEFINED" </v>
      </c>
      <c r="AK621" s="16" t="str">
        <f xml:space="preserve"> IF($D621+$E621&gt;0,  CONCATENATE($AD621,$AE621,$AF621,$AG621,$AH621,$AI621,$AJ621)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1" s="16" t="str">
        <f t="shared" si="221"/>
        <v>,{"CollectableType":"HomeCollector.Models.StampBase, HomeCollector, Version=1.0.0.0, Culture=neutral, PublicKeyToken=null","DisplayName":"Madonna &amp; Child" ,"Description":"" ,"Country":"USA" ,"IsPostageStamp":true ,"ScottNumber":"2427"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2" spans="1:38" x14ac:dyDescent="0.25">
      <c r="A622" s="34" t="s">
        <v>778</v>
      </c>
      <c r="B622" s="29" t="s">
        <v>159</v>
      </c>
      <c r="C622" s="19"/>
      <c r="D622" s="31"/>
      <c r="E622" s="32">
        <v>1</v>
      </c>
      <c r="F622" s="42"/>
      <c r="G622" s="30" t="s">
        <v>1137</v>
      </c>
      <c r="H622" s="19" t="s">
        <v>1307</v>
      </c>
      <c r="I622" s="19" t="s">
        <v>45</v>
      </c>
      <c r="J622" s="19">
        <v>1989</v>
      </c>
      <c r="K622" s="21"/>
      <c r="L622" s="34">
        <v>0.45</v>
      </c>
      <c r="M622" s="29">
        <v>0.15</v>
      </c>
      <c r="N622" s="28" t="str">
        <f t="shared" si="222"/>
        <v>,{"CollectableType":"HomeCollector.Models.StampBase, HomeCollector, Version=1.0.0.0, Culture=neutral, PublicKeyToken=null"</v>
      </c>
      <c r="O622" s="16" t="str">
        <f t="shared" si="201"/>
        <v xml:space="preserve">,"DisplayName":"Madonna &amp; Child" </v>
      </c>
      <c r="P622" s="16" t="str">
        <f t="shared" si="202"/>
        <v xml:space="preserve">,"Description":"bklt single" </v>
      </c>
      <c r="Q622" s="16" t="str">
        <f t="shared" si="203"/>
        <v xml:space="preserve">,"Country":"USA" </v>
      </c>
      <c r="R622" s="16" t="str">
        <f t="shared" si="204"/>
        <v xml:space="preserve">,"IsPostageStamp":true </v>
      </c>
      <c r="S622" s="16" t="str">
        <f t="shared" si="205"/>
        <v xml:space="preserve">,"ScottNumber":"2427b ?" </v>
      </c>
      <c r="T622" s="16" t="str">
        <f t="shared" si="206"/>
        <v xml:space="preserve">,"AlternateId":"" </v>
      </c>
      <c r="U622" s="16" t="str">
        <f t="shared" si="207"/>
        <v>,"IssueYearStart":1989</v>
      </c>
      <c r="V622" s="16" t="str">
        <f t="shared" si="208"/>
        <v>,"IssueYearEnd":0</v>
      </c>
      <c r="W622" s="16" t="str">
        <f t="shared" si="209"/>
        <v xml:space="preserve">,"FirstDayOfIssue":" " </v>
      </c>
      <c r="X622" s="16" t="str">
        <f t="shared" si="223"/>
        <v xml:space="preserve">,"Perforation":"" </v>
      </c>
      <c r="Y622" s="16" t="str">
        <f t="shared" si="210"/>
        <v xml:space="preserve">,"IsWatermarked":false </v>
      </c>
      <c r="Z622" s="16" t="str">
        <f t="shared" si="211"/>
        <v xml:space="preserve">,"CatalogImageCode":"" </v>
      </c>
      <c r="AA622" s="16" t="str">
        <f t="shared" si="212"/>
        <v xml:space="preserve">,"Color":"" </v>
      </c>
      <c r="AB622" s="16" t="str">
        <f t="shared" si="213"/>
        <v xml:space="preserve">,"Denomination":"25" </v>
      </c>
      <c r="AD622" s="16" t="str">
        <f t="shared" si="214"/>
        <v>,"ItemInstances":[</v>
      </c>
      <c r="AE622" s="16" t="str">
        <f t="shared" si="215"/>
        <v>{"CollectableType":"HomeCollector.Models.StampBase, HomeCollector, Version=1.0.0.0, Culture=neutral, PublicKeyToken=null"</v>
      </c>
      <c r="AF622" s="16" t="str">
        <f t="shared" si="216"/>
        <v xml:space="preserve">,"ItemDetails":"bklt single" </v>
      </c>
      <c r="AG622" s="16" t="str">
        <f t="shared" si="217"/>
        <v xml:space="preserve">,"IsFavorite":false </v>
      </c>
      <c r="AH622" s="16" t="str">
        <f t="shared" si="218"/>
        <v xml:space="preserve">,"EstimatedValue":0 </v>
      </c>
      <c r="AI622" s="16" t="str">
        <f t="shared" si="219"/>
        <v xml:space="preserve">,"IsMintCondition":false </v>
      </c>
      <c r="AJ622" s="16" t="str">
        <f t="shared" si="220"/>
        <v xml:space="preserve">,"Condition":"UNDEFINED" </v>
      </c>
      <c r="AK622" s="16" t="str">
        <f xml:space="preserve"> IF($D622+$E622&gt;0,  CONCATENATE($AD622,$AE622,$AF622,$AG622,$AH622,$AI622,$AJ622)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622" s="16" t="str">
        <f t="shared" si="221"/>
        <v>,{"CollectableType":"HomeCollector.Models.StampBase, HomeCollector, Version=1.0.0.0, Culture=neutral, PublicKeyToken=null","DisplayName":"Madonna &amp; Child" ,"Description":"bklt single" ,"Country":"USA" ,"IsPostageStamp":true ,"ScottNumber":"2427b ?"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623" spans="1:38" x14ac:dyDescent="0.25">
      <c r="A623" s="34" t="s">
        <v>779</v>
      </c>
      <c r="B623" s="29" t="s">
        <v>159</v>
      </c>
      <c r="C623" s="19"/>
      <c r="D623" s="31"/>
      <c r="E623" s="32"/>
      <c r="F623" s="42"/>
      <c r="G623" s="30" t="s">
        <v>1081</v>
      </c>
      <c r="H623" s="19" t="s">
        <v>1307</v>
      </c>
      <c r="I623" s="19" t="s">
        <v>45</v>
      </c>
      <c r="J623" s="19">
        <v>1989</v>
      </c>
      <c r="K623" s="21"/>
      <c r="L623" s="34">
        <v>4.5</v>
      </c>
      <c r="M623" s="29"/>
      <c r="N623" s="28" t="str">
        <f t="shared" si="222"/>
        <v>,{"CollectableType":"HomeCollector.Models.StampBase, HomeCollector, Version=1.0.0.0, Culture=neutral, PublicKeyToken=null"</v>
      </c>
      <c r="O623" s="16" t="str">
        <f t="shared" si="201"/>
        <v xml:space="preserve">,"DisplayName":"Madonna &amp; Child" </v>
      </c>
      <c r="P623" s="16" t="str">
        <f t="shared" si="202"/>
        <v xml:space="preserve">,"Description":"pane 10" </v>
      </c>
      <c r="Q623" s="16" t="str">
        <f t="shared" si="203"/>
        <v xml:space="preserve">,"Country":"USA" </v>
      </c>
      <c r="R623" s="16" t="str">
        <f t="shared" si="204"/>
        <v xml:space="preserve">,"IsPostageStamp":true </v>
      </c>
      <c r="S623" s="16" t="str">
        <f t="shared" si="205"/>
        <v xml:space="preserve">,"ScottNumber":"2427a" </v>
      </c>
      <c r="T623" s="16" t="str">
        <f t="shared" si="206"/>
        <v xml:space="preserve">,"AlternateId":"" </v>
      </c>
      <c r="U623" s="16" t="str">
        <f t="shared" si="207"/>
        <v>,"IssueYearStart":1989</v>
      </c>
      <c r="V623" s="16" t="str">
        <f t="shared" si="208"/>
        <v>,"IssueYearEnd":0</v>
      </c>
      <c r="W623" s="16" t="str">
        <f t="shared" si="209"/>
        <v xml:space="preserve">,"FirstDayOfIssue":" " </v>
      </c>
      <c r="X623" s="16" t="str">
        <f t="shared" si="223"/>
        <v xml:space="preserve">,"Perforation":"" </v>
      </c>
      <c r="Y623" s="16" t="str">
        <f t="shared" si="210"/>
        <v xml:space="preserve">,"IsWatermarked":false </v>
      </c>
      <c r="Z623" s="16" t="str">
        <f t="shared" si="211"/>
        <v xml:space="preserve">,"CatalogImageCode":"" </v>
      </c>
      <c r="AA623" s="16" t="str">
        <f t="shared" si="212"/>
        <v xml:space="preserve">,"Color":"" </v>
      </c>
      <c r="AB623" s="16" t="str">
        <f t="shared" si="213"/>
        <v xml:space="preserve">,"Denomination":"25" </v>
      </c>
      <c r="AD623" s="16" t="str">
        <f t="shared" si="214"/>
        <v/>
      </c>
      <c r="AE623" s="16" t="str">
        <f t="shared" si="215"/>
        <v>{"CollectableType":"HomeCollector.Models.StampBase, HomeCollector, Version=1.0.0.0, Culture=neutral, PublicKeyToken=null"</v>
      </c>
      <c r="AF623" s="16" t="str">
        <f t="shared" si="216"/>
        <v xml:space="preserve">,"ItemDetails":"pane 10" </v>
      </c>
      <c r="AG623" s="16" t="str">
        <f t="shared" si="217"/>
        <v xml:space="preserve">,"IsFavorite":false </v>
      </c>
      <c r="AH623" s="16" t="str">
        <f t="shared" si="218"/>
        <v xml:space="preserve">,"EstimatedValue":0 </v>
      </c>
      <c r="AI623" s="16" t="str">
        <f t="shared" si="219"/>
        <v xml:space="preserve">,"IsMintCondition":false </v>
      </c>
      <c r="AJ623" s="16" t="str">
        <f t="shared" si="220"/>
        <v xml:space="preserve">,"Condition":"UNDEFINED" </v>
      </c>
      <c r="AK623" s="16" t="str">
        <f xml:space="preserve"> IF($D623+$E623&gt;0,  CONCATENATE($AD623,$AE623,$AF623,$AG623,$AH623,$AI623,$AJ623) &amp; "} ]}","}")</f>
        <v>}</v>
      </c>
      <c r="AL623" s="16" t="str">
        <f t="shared" si="221"/>
        <v>,{"CollectableType":"HomeCollector.Models.StampBase, HomeCollector, Version=1.0.0.0, Culture=neutral, PublicKeyToken=null","DisplayName":"Madonna &amp; Child" ,"Description":"pane 10" ,"Country":"USA" ,"IsPostageStamp":true ,"ScottNumber":"2427a" ,"AlternateId":"" ,"IssueYearStart":1989,"IssueYearEnd":0,"FirstDayOfIssue":" " ,"Perforation":"" ,"IsWatermarked":false ,"CatalogImageCode":"" ,"Color":"" ,"Denomination":"25" }</v>
      </c>
    </row>
    <row r="624" spans="1:38" x14ac:dyDescent="0.25">
      <c r="A624" s="34" t="s">
        <v>780</v>
      </c>
      <c r="B624" s="29" t="s">
        <v>159</v>
      </c>
      <c r="C624" s="19"/>
      <c r="D624" s="31"/>
      <c r="E624" s="32">
        <v>2</v>
      </c>
      <c r="F624" s="42"/>
      <c r="G624" s="30"/>
      <c r="H624" s="19" t="s">
        <v>1308</v>
      </c>
      <c r="I624" s="19" t="s">
        <v>45</v>
      </c>
      <c r="J624" s="19">
        <v>1989</v>
      </c>
      <c r="K624" s="21"/>
      <c r="L624" s="34">
        <v>0.45</v>
      </c>
      <c r="M624" s="29">
        <v>0.15</v>
      </c>
      <c r="N624" s="28" t="str">
        <f t="shared" si="222"/>
        <v>,{"CollectableType":"HomeCollector.Models.StampBase, HomeCollector, Version=1.0.0.0, Culture=neutral, PublicKeyToken=null"</v>
      </c>
      <c r="O624" s="16" t="str">
        <f t="shared" si="201"/>
        <v xml:space="preserve">,"DisplayName":"Christmas Sleigh" </v>
      </c>
      <c r="P624" s="16" t="str">
        <f t="shared" si="202"/>
        <v xml:space="preserve">,"Description":"" </v>
      </c>
      <c r="Q624" s="16" t="str">
        <f t="shared" si="203"/>
        <v xml:space="preserve">,"Country":"USA" </v>
      </c>
      <c r="R624" s="16" t="str">
        <f t="shared" si="204"/>
        <v xml:space="preserve">,"IsPostageStamp":true </v>
      </c>
      <c r="S624" s="16" t="str">
        <f t="shared" si="205"/>
        <v xml:space="preserve">,"ScottNumber":"2428" </v>
      </c>
      <c r="T624" s="16" t="str">
        <f t="shared" si="206"/>
        <v xml:space="preserve">,"AlternateId":"" </v>
      </c>
      <c r="U624" s="16" t="str">
        <f t="shared" si="207"/>
        <v>,"IssueYearStart":1989</v>
      </c>
      <c r="V624" s="16" t="str">
        <f t="shared" si="208"/>
        <v>,"IssueYearEnd":0</v>
      </c>
      <c r="W624" s="16" t="str">
        <f t="shared" si="209"/>
        <v xml:space="preserve">,"FirstDayOfIssue":" " </v>
      </c>
      <c r="X624" s="16" t="str">
        <f t="shared" si="223"/>
        <v xml:space="preserve">,"Perforation":"" </v>
      </c>
      <c r="Y624" s="16" t="str">
        <f t="shared" si="210"/>
        <v xml:space="preserve">,"IsWatermarked":false </v>
      </c>
      <c r="Z624" s="16" t="str">
        <f t="shared" si="211"/>
        <v xml:space="preserve">,"CatalogImageCode":"" </v>
      </c>
      <c r="AA624" s="16" t="str">
        <f t="shared" si="212"/>
        <v xml:space="preserve">,"Color":"" </v>
      </c>
      <c r="AB624" s="16" t="str">
        <f t="shared" si="213"/>
        <v xml:space="preserve">,"Denomination":"25" </v>
      </c>
      <c r="AD624" s="16" t="str">
        <f t="shared" si="214"/>
        <v>,"ItemInstances":[</v>
      </c>
      <c r="AE624" s="16" t="str">
        <f t="shared" si="215"/>
        <v>{"CollectableType":"HomeCollector.Models.StampBase, HomeCollector, Version=1.0.0.0, Culture=neutral, PublicKeyToken=null"</v>
      </c>
      <c r="AF624" s="16" t="str">
        <f t="shared" si="216"/>
        <v xml:space="preserve">,"ItemDetails":"" </v>
      </c>
      <c r="AG624" s="16" t="str">
        <f t="shared" si="217"/>
        <v xml:space="preserve">,"IsFavorite":false </v>
      </c>
      <c r="AH624" s="16" t="str">
        <f t="shared" si="218"/>
        <v xml:space="preserve">,"EstimatedValue":0 </v>
      </c>
      <c r="AI624" s="16" t="str">
        <f t="shared" si="219"/>
        <v xml:space="preserve">,"IsMintCondition":false </v>
      </c>
      <c r="AJ624" s="16" t="str">
        <f t="shared" si="220"/>
        <v xml:space="preserve">,"Condition":"UNDEFINED" </v>
      </c>
      <c r="AK624" s="16" t="str">
        <f xml:space="preserve"> IF($D624+$E624&gt;0,  CONCATENATE($AD624,$AE624,$AF624,$AG624,$AH624,$AI624,$AJ624)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24" s="16" t="str">
        <f t="shared" si="221"/>
        <v>,{"CollectableType":"HomeCollector.Models.StampBase, HomeCollector, Version=1.0.0.0, Culture=neutral, PublicKeyToken=null","DisplayName":"Christmas Sleigh" ,"Description":"" ,"Country":"USA" ,"IsPostageStamp":true ,"ScottNumber":"2428"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25" spans="1:38" x14ac:dyDescent="0.25">
      <c r="A625" s="34" t="s">
        <v>781</v>
      </c>
      <c r="B625" s="19" t="s">
        <v>159</v>
      </c>
      <c r="C625" s="19"/>
      <c r="D625" s="31"/>
      <c r="E625" s="32">
        <v>3</v>
      </c>
      <c r="F625" s="42"/>
      <c r="G625" s="30" t="s">
        <v>1137</v>
      </c>
      <c r="H625" s="19" t="s">
        <v>1308</v>
      </c>
      <c r="I625" s="19" t="s">
        <v>45</v>
      </c>
      <c r="J625" s="19">
        <v>1989</v>
      </c>
      <c r="K625" s="21"/>
      <c r="L625" s="34">
        <v>0.45</v>
      </c>
      <c r="M625" s="29">
        <v>0.15</v>
      </c>
      <c r="N625" s="28" t="str">
        <f t="shared" si="222"/>
        <v>,{"CollectableType":"HomeCollector.Models.StampBase, HomeCollector, Version=1.0.0.0, Culture=neutral, PublicKeyToken=null"</v>
      </c>
      <c r="O625" s="16" t="str">
        <f t="shared" si="201"/>
        <v xml:space="preserve">,"DisplayName":"Christmas Sleigh" </v>
      </c>
      <c r="P625" s="16" t="str">
        <f t="shared" si="202"/>
        <v xml:space="preserve">,"Description":"bklt single" </v>
      </c>
      <c r="Q625" s="16" t="str">
        <f t="shared" si="203"/>
        <v xml:space="preserve">,"Country":"USA" </v>
      </c>
      <c r="R625" s="16" t="str">
        <f t="shared" si="204"/>
        <v xml:space="preserve">,"IsPostageStamp":true </v>
      </c>
      <c r="S625" s="16" t="str">
        <f t="shared" si="205"/>
        <v xml:space="preserve">,"ScottNumber":"2429" </v>
      </c>
      <c r="T625" s="16" t="str">
        <f t="shared" si="206"/>
        <v xml:space="preserve">,"AlternateId":"" </v>
      </c>
      <c r="U625" s="16" t="str">
        <f t="shared" si="207"/>
        <v>,"IssueYearStart":1989</v>
      </c>
      <c r="V625" s="16" t="str">
        <f t="shared" si="208"/>
        <v>,"IssueYearEnd":0</v>
      </c>
      <c r="W625" s="16" t="str">
        <f t="shared" si="209"/>
        <v xml:space="preserve">,"FirstDayOfIssue":" " </v>
      </c>
      <c r="X625" s="16" t="str">
        <f t="shared" si="223"/>
        <v xml:space="preserve">,"Perforation":"" </v>
      </c>
      <c r="Y625" s="16" t="str">
        <f t="shared" si="210"/>
        <v xml:space="preserve">,"IsWatermarked":false </v>
      </c>
      <c r="Z625" s="16" t="str">
        <f t="shared" si="211"/>
        <v xml:space="preserve">,"CatalogImageCode":"" </v>
      </c>
      <c r="AA625" s="16" t="str">
        <f t="shared" si="212"/>
        <v xml:space="preserve">,"Color":"" </v>
      </c>
      <c r="AB625" s="16" t="str">
        <f t="shared" si="213"/>
        <v xml:space="preserve">,"Denomination":"25" </v>
      </c>
      <c r="AD625" s="16" t="str">
        <f t="shared" si="214"/>
        <v>,"ItemInstances":[</v>
      </c>
      <c r="AE625" s="16" t="str">
        <f t="shared" si="215"/>
        <v>{"CollectableType":"HomeCollector.Models.StampBase, HomeCollector, Version=1.0.0.0, Culture=neutral, PublicKeyToken=null"</v>
      </c>
      <c r="AF625" s="16" t="str">
        <f t="shared" si="216"/>
        <v xml:space="preserve">,"ItemDetails":"bklt single" </v>
      </c>
      <c r="AG625" s="16" t="str">
        <f t="shared" si="217"/>
        <v xml:space="preserve">,"IsFavorite":false </v>
      </c>
      <c r="AH625" s="16" t="str">
        <f t="shared" si="218"/>
        <v xml:space="preserve">,"EstimatedValue":0 </v>
      </c>
      <c r="AI625" s="16" t="str">
        <f t="shared" si="219"/>
        <v xml:space="preserve">,"IsMintCondition":false </v>
      </c>
      <c r="AJ625" s="16" t="str">
        <f t="shared" si="220"/>
        <v xml:space="preserve">,"Condition":"UNDEFINED" </v>
      </c>
      <c r="AK625" s="16" t="str">
        <f xml:space="preserve"> IF($D625+$E625&gt;0,  CONCATENATE($AD625,$AE625,$AF625,$AG625,$AH625,$AI625,$AJ625)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625" s="16" t="str">
        <f t="shared" si="221"/>
        <v>,{"CollectableType":"HomeCollector.Models.StampBase, HomeCollector, Version=1.0.0.0, Culture=neutral, PublicKeyToken=null","DisplayName":"Christmas Sleigh" ,"Description":"bklt single" ,"Country":"USA" ,"IsPostageStamp":true ,"ScottNumber":"2429"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626" spans="1:38" x14ac:dyDescent="0.25">
      <c r="A626" s="34" t="s">
        <v>782</v>
      </c>
      <c r="B626" s="29" t="s">
        <v>159</v>
      </c>
      <c r="C626" s="19"/>
      <c r="D626" s="31"/>
      <c r="E626" s="32"/>
      <c r="F626" s="42"/>
      <c r="G626" s="30" t="s">
        <v>1081</v>
      </c>
      <c r="H626" s="19" t="s">
        <v>1308</v>
      </c>
      <c r="I626" s="19" t="s">
        <v>45</v>
      </c>
      <c r="J626" s="19">
        <v>1989</v>
      </c>
      <c r="K626" s="21"/>
      <c r="L626" s="34">
        <v>5</v>
      </c>
      <c r="M626" s="29"/>
      <c r="N626" s="28" t="str">
        <f t="shared" si="222"/>
        <v>,{"CollectableType":"HomeCollector.Models.StampBase, HomeCollector, Version=1.0.0.0, Culture=neutral, PublicKeyToken=null"</v>
      </c>
      <c r="O626" s="16" t="str">
        <f t="shared" si="201"/>
        <v xml:space="preserve">,"DisplayName":"Christmas Sleigh" </v>
      </c>
      <c r="P626" s="16" t="str">
        <f t="shared" si="202"/>
        <v xml:space="preserve">,"Description":"pane 10" </v>
      </c>
      <c r="Q626" s="16" t="str">
        <f t="shared" si="203"/>
        <v xml:space="preserve">,"Country":"USA" </v>
      </c>
      <c r="R626" s="16" t="str">
        <f t="shared" si="204"/>
        <v xml:space="preserve">,"IsPostageStamp":true </v>
      </c>
      <c r="S626" s="16" t="str">
        <f t="shared" si="205"/>
        <v xml:space="preserve">,"ScottNumber":"2429a" </v>
      </c>
      <c r="T626" s="16" t="str">
        <f t="shared" si="206"/>
        <v xml:space="preserve">,"AlternateId":"" </v>
      </c>
      <c r="U626" s="16" t="str">
        <f t="shared" si="207"/>
        <v>,"IssueYearStart":1989</v>
      </c>
      <c r="V626" s="16" t="str">
        <f t="shared" si="208"/>
        <v>,"IssueYearEnd":0</v>
      </c>
      <c r="W626" s="16" t="str">
        <f t="shared" si="209"/>
        <v xml:space="preserve">,"FirstDayOfIssue":" " </v>
      </c>
      <c r="X626" s="16" t="str">
        <f t="shared" si="223"/>
        <v xml:space="preserve">,"Perforation":"" </v>
      </c>
      <c r="Y626" s="16" t="str">
        <f t="shared" si="210"/>
        <v xml:space="preserve">,"IsWatermarked":false </v>
      </c>
      <c r="Z626" s="16" t="str">
        <f t="shared" si="211"/>
        <v xml:space="preserve">,"CatalogImageCode":"" </v>
      </c>
      <c r="AA626" s="16" t="str">
        <f t="shared" si="212"/>
        <v xml:space="preserve">,"Color":"" </v>
      </c>
      <c r="AB626" s="16" t="str">
        <f t="shared" si="213"/>
        <v xml:space="preserve">,"Denomination":"25" </v>
      </c>
      <c r="AD626" s="16" t="str">
        <f t="shared" si="214"/>
        <v/>
      </c>
      <c r="AE626" s="16" t="str">
        <f t="shared" si="215"/>
        <v>{"CollectableType":"HomeCollector.Models.StampBase, HomeCollector, Version=1.0.0.0, Culture=neutral, PublicKeyToken=null"</v>
      </c>
      <c r="AF626" s="16" t="str">
        <f t="shared" si="216"/>
        <v xml:space="preserve">,"ItemDetails":"pane 10" </v>
      </c>
      <c r="AG626" s="16" t="str">
        <f t="shared" si="217"/>
        <v xml:space="preserve">,"IsFavorite":false </v>
      </c>
      <c r="AH626" s="16" t="str">
        <f t="shared" si="218"/>
        <v xml:space="preserve">,"EstimatedValue":0 </v>
      </c>
      <c r="AI626" s="16" t="str">
        <f t="shared" si="219"/>
        <v xml:space="preserve">,"IsMintCondition":false </v>
      </c>
      <c r="AJ626" s="16" t="str">
        <f t="shared" si="220"/>
        <v xml:space="preserve">,"Condition":"UNDEFINED" </v>
      </c>
      <c r="AK626" s="16" t="str">
        <f xml:space="preserve"> IF($D626+$E626&gt;0,  CONCATENATE($AD626,$AE626,$AF626,$AG626,$AH626,$AI626,$AJ626) &amp; "} ]}","}")</f>
        <v>}</v>
      </c>
      <c r="AL626" s="16" t="str">
        <f t="shared" si="221"/>
        <v>,{"CollectableType":"HomeCollector.Models.StampBase, HomeCollector, Version=1.0.0.0, Culture=neutral, PublicKeyToken=null","DisplayName":"Christmas Sleigh" ,"Description":"pane 10" ,"Country":"USA" ,"IsPostageStamp":true ,"ScottNumber":"2429a" ,"AlternateId":"" ,"IssueYearStart":1989,"IssueYearEnd":0,"FirstDayOfIssue":" " ,"Perforation":"" ,"IsWatermarked":false ,"CatalogImageCode":"" ,"Color":"" ,"Denomination":"25" }</v>
      </c>
    </row>
    <row r="627" spans="1:38" x14ac:dyDescent="0.25">
      <c r="A627" s="34" t="s">
        <v>783</v>
      </c>
      <c r="B627" s="29" t="s">
        <v>159</v>
      </c>
      <c r="C627" s="19"/>
      <c r="D627" s="31"/>
      <c r="E627" s="32">
        <v>3</v>
      </c>
      <c r="F627" s="43"/>
      <c r="G627" s="30" t="s">
        <v>1309</v>
      </c>
      <c r="H627" s="19" t="s">
        <v>1310</v>
      </c>
      <c r="I627" s="29">
        <v>1923</v>
      </c>
      <c r="J627" s="29">
        <v>1989</v>
      </c>
      <c r="K627" s="33"/>
      <c r="L627" s="34">
        <v>0.5</v>
      </c>
      <c r="M627" s="29">
        <v>0.15</v>
      </c>
      <c r="N627" s="28" t="str">
        <f t="shared" si="222"/>
        <v>,{"CollectableType":"HomeCollector.Models.StampBase, HomeCollector, Version=1.0.0.0, Culture=neutral, PublicKeyToken=null"</v>
      </c>
      <c r="O627" s="16" t="str">
        <f t="shared" si="201"/>
        <v xml:space="preserve">,"DisplayName":"Eagle&amp;Shield" </v>
      </c>
      <c r="P627" s="16" t="str">
        <f t="shared" si="202"/>
        <v xml:space="preserve">,"Description":"single" </v>
      </c>
      <c r="Q627" s="16" t="str">
        <f t="shared" si="203"/>
        <v xml:space="preserve">,"Country":"USA" </v>
      </c>
      <c r="R627" s="16" t="str">
        <f t="shared" si="204"/>
        <v xml:space="preserve">,"IsPostageStamp":true </v>
      </c>
      <c r="S627" s="16" t="str">
        <f t="shared" si="205"/>
        <v xml:space="preserve">,"ScottNumber":"2431" </v>
      </c>
      <c r="T627" s="16" t="str">
        <f t="shared" si="206"/>
        <v xml:space="preserve">,"AlternateId":"" </v>
      </c>
      <c r="U627" s="16" t="str">
        <f t="shared" si="207"/>
        <v>,"IssueYearStart":1989</v>
      </c>
      <c r="V627" s="16" t="str">
        <f t="shared" si="208"/>
        <v>,"IssueYearEnd":0</v>
      </c>
      <c r="W627" s="16" t="str">
        <f t="shared" si="209"/>
        <v xml:space="preserve">,"FirstDayOfIssue":" " </v>
      </c>
      <c r="X627" s="16" t="str">
        <f t="shared" si="223"/>
        <v xml:space="preserve">,"Perforation":"" </v>
      </c>
      <c r="Y627" s="16" t="str">
        <f t="shared" si="210"/>
        <v xml:space="preserve">,"IsWatermarked":false </v>
      </c>
      <c r="Z627" s="16" t="str">
        <f t="shared" si="211"/>
        <v xml:space="preserve">,"CatalogImageCode":"" </v>
      </c>
      <c r="AA627" s="16" t="str">
        <f t="shared" si="212"/>
        <v xml:space="preserve">,"Color":"" </v>
      </c>
      <c r="AB627" s="16" t="str">
        <f t="shared" si="213"/>
        <v xml:space="preserve">,"Denomination":"25" </v>
      </c>
      <c r="AD627" s="16" t="str">
        <f t="shared" si="214"/>
        <v>,"ItemInstances":[</v>
      </c>
      <c r="AE627" s="16" t="str">
        <f t="shared" si="215"/>
        <v>{"CollectableType":"HomeCollector.Models.StampBase, HomeCollector, Version=1.0.0.0, Culture=neutral, PublicKeyToken=null"</v>
      </c>
      <c r="AF627" s="16" t="str">
        <f t="shared" si="216"/>
        <v xml:space="preserve">,"ItemDetails":"single" </v>
      </c>
      <c r="AG627" s="16" t="str">
        <f t="shared" si="217"/>
        <v xml:space="preserve">,"IsFavorite":false </v>
      </c>
      <c r="AH627" s="16" t="str">
        <f t="shared" si="218"/>
        <v xml:space="preserve">,"EstimatedValue":0 </v>
      </c>
      <c r="AI627" s="16" t="str">
        <f t="shared" si="219"/>
        <v xml:space="preserve">,"IsMintCondition":false </v>
      </c>
      <c r="AJ627" s="16" t="str">
        <f t="shared" si="220"/>
        <v xml:space="preserve">,"Condition":"UNDEFINED" </v>
      </c>
      <c r="AK627" s="16" t="str">
        <f xml:space="preserve"> IF($D627+$E627&gt;0,  CONCATENATE($AD627,$AE627,$AF627,$AG627,$AH627,$AI627,$AJ627) &amp; "} ]}","}")</f>
        <v>,"ItemInstances":[{"CollectableType":"HomeCollector.Models.StampBase, HomeCollector, Version=1.0.0.0, Culture=neutral, PublicKeyToken=null","ItemDetails":"single" ,"IsFavorite":false ,"EstimatedValue":0 ,"IsMintCondition":false ,"Condition":"UNDEFINED" } ]}</v>
      </c>
      <c r="AL627" s="16" t="str">
        <f t="shared" si="221"/>
        <v>,{"CollectableType":"HomeCollector.Models.StampBase, HomeCollector, Version=1.0.0.0, Culture=neutral, PublicKeyToken=null","DisplayName":"Eagle&amp;Shield" ,"Description":"single" ,"Country":"USA" ,"IsPostageStamp":true ,"ScottNumber":"2431"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PublicKeyToken=null","ItemDetails":"single" ,"IsFavorite":false ,"EstimatedValue":0 ,"IsMintCondition":false ,"Condition":"UNDEFINED" } ]}</v>
      </c>
    </row>
    <row r="628" spans="1:38" x14ac:dyDescent="0.25">
      <c r="A628" s="34" t="s">
        <v>784</v>
      </c>
      <c r="B628" s="29" t="s">
        <v>159</v>
      </c>
      <c r="C628" s="19"/>
      <c r="D628" s="31">
        <v>1</v>
      </c>
      <c r="E628" s="32"/>
      <c r="F628" s="42"/>
      <c r="G628" s="30" t="s">
        <v>1311</v>
      </c>
      <c r="H628" s="19" t="s">
        <v>1310</v>
      </c>
      <c r="I628" s="29">
        <v>1923</v>
      </c>
      <c r="J628" s="29">
        <v>1989</v>
      </c>
      <c r="K628" s="33"/>
      <c r="L628" s="34">
        <v>9</v>
      </c>
      <c r="M628" s="29"/>
      <c r="N628" s="28" t="str">
        <f t="shared" si="222"/>
        <v>,{"CollectableType":"HomeCollector.Models.StampBase, HomeCollector, Version=1.0.0.0, Culture=neutral, PublicKeyToken=null"</v>
      </c>
      <c r="O628" s="16" t="str">
        <f t="shared" si="201"/>
        <v xml:space="preserve">,"DisplayName":"Eagle&amp;Shield" </v>
      </c>
      <c r="P628" s="16" t="str">
        <f t="shared" si="202"/>
        <v xml:space="preserve">,"Description":"sheet 18" </v>
      </c>
      <c r="Q628" s="16" t="str">
        <f t="shared" si="203"/>
        <v xml:space="preserve">,"Country":"USA" </v>
      </c>
      <c r="R628" s="16" t="str">
        <f t="shared" si="204"/>
        <v xml:space="preserve">,"IsPostageStamp":true </v>
      </c>
      <c r="S628" s="16" t="str">
        <f t="shared" si="205"/>
        <v xml:space="preserve">,"ScottNumber":"2431a" </v>
      </c>
      <c r="T628" s="16" t="str">
        <f t="shared" si="206"/>
        <v xml:space="preserve">,"AlternateId":"" </v>
      </c>
      <c r="U628" s="16" t="str">
        <f t="shared" si="207"/>
        <v>,"IssueYearStart":1989</v>
      </c>
      <c r="V628" s="16" t="str">
        <f t="shared" si="208"/>
        <v>,"IssueYearEnd":0</v>
      </c>
      <c r="W628" s="16" t="str">
        <f t="shared" si="209"/>
        <v xml:space="preserve">,"FirstDayOfIssue":" " </v>
      </c>
      <c r="X628" s="16" t="str">
        <f t="shared" si="223"/>
        <v xml:space="preserve">,"Perforation":"" </v>
      </c>
      <c r="Y628" s="16" t="str">
        <f t="shared" si="210"/>
        <v xml:space="preserve">,"IsWatermarked":false </v>
      </c>
      <c r="Z628" s="16" t="str">
        <f t="shared" si="211"/>
        <v xml:space="preserve">,"CatalogImageCode":"" </v>
      </c>
      <c r="AA628" s="16" t="str">
        <f t="shared" si="212"/>
        <v xml:space="preserve">,"Color":"" </v>
      </c>
      <c r="AB628" s="16" t="str">
        <f t="shared" si="213"/>
        <v xml:space="preserve">,"Denomination":"25" </v>
      </c>
      <c r="AD628" s="16" t="str">
        <f t="shared" si="214"/>
        <v>,"ItemInstances":[</v>
      </c>
      <c r="AE628" s="16" t="str">
        <f t="shared" si="215"/>
        <v>{"CollectableType":"HomeCollector.Models.StampBase, HomeCollector, Version=1.0.0.0, Culture=neutral, PublicKeyToken=null"</v>
      </c>
      <c r="AF628" s="16" t="str">
        <f t="shared" si="216"/>
        <v xml:space="preserve">,"ItemDetails":"sheet 18" </v>
      </c>
      <c r="AG628" s="16" t="str">
        <f t="shared" si="217"/>
        <v xml:space="preserve">,"IsFavorite":false </v>
      </c>
      <c r="AH628" s="16" t="str">
        <f t="shared" si="218"/>
        <v xml:space="preserve">,"EstimatedValue":0 </v>
      </c>
      <c r="AI628" s="16" t="str">
        <f t="shared" si="219"/>
        <v xml:space="preserve">,"IsMintCondition":true </v>
      </c>
      <c r="AJ628" s="16" t="str">
        <f t="shared" si="220"/>
        <v xml:space="preserve">,"Condition":"UNDEFINED" </v>
      </c>
      <c r="AK628" s="16" t="str">
        <f xml:space="preserve"> IF($D628+$E628&gt;0,  CONCATENATE($AD628,$AE628,$AF628,$AG628,$AH628,$AI628,$AJ628) &amp; "} ]}","}")</f>
        <v>,"ItemInstances":[{"CollectableType":"HomeCollector.Models.StampBase, HomeCollector, Version=1.0.0.0, Culture=neutral, PublicKeyToken=null","ItemDetails":"sheet 18" ,"IsFavorite":false ,"EstimatedValue":0 ,"IsMintCondition":true ,"Condition":"UNDEFINED" } ]}</v>
      </c>
      <c r="AL628" s="16" t="str">
        <f t="shared" si="221"/>
        <v>,{"CollectableType":"HomeCollector.Models.StampBase, HomeCollector, Version=1.0.0.0, Culture=neutral, PublicKeyToken=null","DisplayName":"Eagle&amp;Shield" ,"Description":"sheet 18" ,"Country":"USA" ,"IsPostageStamp":true ,"ScottNumber":"2431a"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PublicKeyToken=null","ItemDetails":"sheet 18" ,"IsFavorite":false ,"EstimatedValue":0 ,"IsMintCondition":true ,"Condition":"UNDEFINED" } ]}</v>
      </c>
    </row>
    <row r="629" spans="1:38" x14ac:dyDescent="0.25">
      <c r="A629" s="34" t="s">
        <v>785</v>
      </c>
      <c r="B629" s="29" t="s">
        <v>166</v>
      </c>
      <c r="C629" s="19"/>
      <c r="D629" s="31"/>
      <c r="E629" s="32"/>
      <c r="F629" s="43"/>
      <c r="G629" s="30" t="s">
        <v>46</v>
      </c>
      <c r="H629" s="19" t="s">
        <v>1312</v>
      </c>
      <c r="I629" s="29">
        <v>1923</v>
      </c>
      <c r="J629" s="29">
        <v>1989</v>
      </c>
      <c r="K629" s="33"/>
      <c r="L629" s="34">
        <v>6</v>
      </c>
      <c r="M629" s="29">
        <v>6</v>
      </c>
      <c r="N629" s="28" t="str">
        <f t="shared" si="222"/>
        <v>,{"CollectableType":"HomeCollector.Models.StampBase, HomeCollector, Version=1.0.0.0, Culture=neutral, PublicKeyToken=null"</v>
      </c>
      <c r="O629" s="16" t="str">
        <f t="shared" si="201"/>
        <v xml:space="preserve">,"DisplayName":"Wld Stamp Expo" </v>
      </c>
      <c r="P629" s="16" t="str">
        <f t="shared" si="202"/>
        <v xml:space="preserve">,"Description":"souv sheet" </v>
      </c>
      <c r="Q629" s="16" t="str">
        <f t="shared" si="203"/>
        <v xml:space="preserve">,"Country":"USA" </v>
      </c>
      <c r="R629" s="16" t="str">
        <f t="shared" si="204"/>
        <v xml:space="preserve">,"IsPostageStamp":true </v>
      </c>
      <c r="S629" s="16" t="str">
        <f t="shared" si="205"/>
        <v xml:space="preserve">,"ScottNumber":"2433" </v>
      </c>
      <c r="T629" s="16" t="str">
        <f t="shared" si="206"/>
        <v xml:space="preserve">,"AlternateId":"" </v>
      </c>
      <c r="U629" s="16" t="str">
        <f t="shared" si="207"/>
        <v>,"IssueYearStart":1989</v>
      </c>
      <c r="V629" s="16" t="str">
        <f t="shared" si="208"/>
        <v>,"IssueYearEnd":0</v>
      </c>
      <c r="W629" s="16" t="str">
        <f t="shared" si="209"/>
        <v xml:space="preserve">,"FirstDayOfIssue":" " </v>
      </c>
      <c r="X629" s="16" t="str">
        <f t="shared" si="223"/>
        <v xml:space="preserve">,"Perforation":"" </v>
      </c>
      <c r="Y629" s="16" t="str">
        <f t="shared" si="210"/>
        <v xml:space="preserve">,"IsWatermarked":false </v>
      </c>
      <c r="Z629" s="16" t="str">
        <f t="shared" si="211"/>
        <v xml:space="preserve">,"CatalogImageCode":"" </v>
      </c>
      <c r="AA629" s="16" t="str">
        <f t="shared" si="212"/>
        <v xml:space="preserve">,"Color":"" </v>
      </c>
      <c r="AB629" s="16" t="str">
        <f t="shared" si="213"/>
        <v xml:space="preserve">,"Denomination":"90" </v>
      </c>
      <c r="AD629" s="16" t="str">
        <f t="shared" si="214"/>
        <v/>
      </c>
      <c r="AE629" s="16" t="str">
        <f t="shared" si="215"/>
        <v>{"CollectableType":"HomeCollector.Models.StampBase, HomeCollector, Version=1.0.0.0, Culture=neutral, PublicKeyToken=null"</v>
      </c>
      <c r="AF629" s="16" t="str">
        <f t="shared" si="216"/>
        <v xml:space="preserve">,"ItemDetails":"souv sheet" </v>
      </c>
      <c r="AG629" s="16" t="str">
        <f t="shared" si="217"/>
        <v xml:space="preserve">,"IsFavorite":false </v>
      </c>
      <c r="AH629" s="16" t="str">
        <f t="shared" si="218"/>
        <v xml:space="preserve">,"EstimatedValue":0 </v>
      </c>
      <c r="AI629" s="16" t="str">
        <f t="shared" si="219"/>
        <v xml:space="preserve">,"IsMintCondition":false </v>
      </c>
      <c r="AJ629" s="16" t="str">
        <f t="shared" si="220"/>
        <v xml:space="preserve">,"Condition":"UNDEFINED" </v>
      </c>
      <c r="AK629" s="16" t="str">
        <f xml:space="preserve"> IF($D629+$E629&gt;0,  CONCATENATE($AD629,$AE629,$AF629,$AG629,$AH629,$AI629,$AJ629) &amp; "} ]}","}")</f>
        <v>}</v>
      </c>
      <c r="AL629" s="16" t="str">
        <f t="shared" si="221"/>
        <v>,{"CollectableType":"HomeCollector.Models.StampBase, HomeCollector, Version=1.0.0.0, Culture=neutral, PublicKeyToken=null","DisplayName":"Wld Stamp Expo" ,"Description":"souv sheet" ,"Country":"USA" ,"IsPostageStamp":true ,"ScottNumber":"2433" ,"AlternateId":"" ,"IssueYearStart":1989,"IssueYearEnd":0,"FirstDayOfIssue":" " ,"Perforation":"" ,"IsWatermarked":false ,"CatalogImageCode":"" ,"Color":"" ,"Denomination":"90" }</v>
      </c>
    </row>
    <row r="630" spans="1:38" x14ac:dyDescent="0.25">
      <c r="A630" s="34" t="s">
        <v>786</v>
      </c>
      <c r="B630" s="29" t="s">
        <v>159</v>
      </c>
      <c r="C630" s="19"/>
      <c r="D630" s="28"/>
      <c r="E630" s="30">
        <v>2</v>
      </c>
      <c r="F630" s="43"/>
      <c r="G630" s="38"/>
      <c r="H630" s="19" t="s">
        <v>992</v>
      </c>
      <c r="I630" s="29">
        <v>1923</v>
      </c>
      <c r="J630" s="29">
        <v>1989</v>
      </c>
      <c r="K630" s="33"/>
      <c r="L630" s="34">
        <v>0.45</v>
      </c>
      <c r="M630" s="29">
        <v>0.15</v>
      </c>
      <c r="N630" s="28" t="str">
        <f t="shared" si="222"/>
        <v>,{"CollectableType":"HomeCollector.Models.StampBase, HomeCollector, Version=1.0.0.0, Culture=neutral, PublicKeyToken=null"</v>
      </c>
      <c r="O630" s="16" t="str">
        <f t="shared" si="201"/>
        <v xml:space="preserve">,"DisplayName":"Stagecoach" </v>
      </c>
      <c r="P630" s="16" t="str">
        <f t="shared" si="202"/>
        <v xml:space="preserve">,"Description":"" </v>
      </c>
      <c r="Q630" s="16" t="str">
        <f t="shared" si="203"/>
        <v xml:space="preserve">,"Country":"USA" </v>
      </c>
      <c r="R630" s="16" t="str">
        <f t="shared" si="204"/>
        <v xml:space="preserve">,"IsPostageStamp":true </v>
      </c>
      <c r="S630" s="16" t="str">
        <f t="shared" si="205"/>
        <v xml:space="preserve">,"ScottNumber":"2434" </v>
      </c>
      <c r="T630" s="16" t="str">
        <f t="shared" si="206"/>
        <v xml:space="preserve">,"AlternateId":"" </v>
      </c>
      <c r="U630" s="16" t="str">
        <f t="shared" si="207"/>
        <v>,"IssueYearStart":1989</v>
      </c>
      <c r="V630" s="16" t="str">
        <f t="shared" si="208"/>
        <v>,"IssueYearEnd":0</v>
      </c>
      <c r="W630" s="16" t="str">
        <f t="shared" si="209"/>
        <v xml:space="preserve">,"FirstDayOfIssue":" " </v>
      </c>
      <c r="X630" s="16" t="str">
        <f t="shared" si="223"/>
        <v xml:space="preserve">,"Perforation":"" </v>
      </c>
      <c r="Y630" s="16" t="str">
        <f t="shared" si="210"/>
        <v xml:space="preserve">,"IsWatermarked":false </v>
      </c>
      <c r="Z630" s="16" t="str">
        <f t="shared" si="211"/>
        <v xml:space="preserve">,"CatalogImageCode":"" </v>
      </c>
      <c r="AA630" s="16" t="str">
        <f t="shared" si="212"/>
        <v xml:space="preserve">,"Color":"" </v>
      </c>
      <c r="AB630" s="16" t="str">
        <f t="shared" si="213"/>
        <v xml:space="preserve">,"Denomination":"25" </v>
      </c>
      <c r="AD630" s="16" t="str">
        <f t="shared" si="214"/>
        <v>,"ItemInstances":[</v>
      </c>
      <c r="AE630" s="16" t="str">
        <f t="shared" si="215"/>
        <v>{"CollectableType":"HomeCollector.Models.StampBase, HomeCollector, Version=1.0.0.0, Culture=neutral, PublicKeyToken=null"</v>
      </c>
      <c r="AF630" s="16" t="str">
        <f t="shared" si="216"/>
        <v xml:space="preserve">,"ItemDetails":"" </v>
      </c>
      <c r="AG630" s="16" t="str">
        <f t="shared" si="217"/>
        <v xml:space="preserve">,"IsFavorite":false </v>
      </c>
      <c r="AH630" s="16" t="str">
        <f t="shared" si="218"/>
        <v xml:space="preserve">,"EstimatedValue":0 </v>
      </c>
      <c r="AI630" s="16" t="str">
        <f t="shared" si="219"/>
        <v xml:space="preserve">,"IsMintCondition":false </v>
      </c>
      <c r="AJ630" s="16" t="str">
        <f t="shared" si="220"/>
        <v xml:space="preserve">,"Condition":"UNDEFINED" </v>
      </c>
      <c r="AK630" s="16" t="str">
        <f xml:space="preserve"> IF($D630+$E630&gt;0,  CONCATENATE($AD630,$AE630,$AF630,$AG630,$AH630,$AI630,$AJ630)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0" s="16" t="str">
        <f t="shared" si="221"/>
        <v>,{"CollectableType":"HomeCollector.Models.StampBase, HomeCollector, Version=1.0.0.0, Culture=neutral, PublicKeyToken=null","DisplayName":"Stagecoach" ,"Description":"" ,"Country":"USA" ,"IsPostageStamp":true ,"ScottNumber":"2434"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1" spans="1:38" x14ac:dyDescent="0.25">
      <c r="A631" s="34" t="s">
        <v>787</v>
      </c>
      <c r="B631" s="29" t="s">
        <v>159</v>
      </c>
      <c r="C631" s="30"/>
      <c r="D631" s="31"/>
      <c r="E631" s="32">
        <v>2</v>
      </c>
      <c r="F631" s="28"/>
      <c r="G631" s="30"/>
      <c r="H631" s="19" t="s">
        <v>1313</v>
      </c>
      <c r="I631" s="29">
        <v>1924</v>
      </c>
      <c r="J631" s="29">
        <v>1989</v>
      </c>
      <c r="K631" s="33"/>
      <c r="L631" s="34">
        <v>0.45</v>
      </c>
      <c r="M631" s="29">
        <v>0.15</v>
      </c>
      <c r="N631" s="28" t="str">
        <f t="shared" si="222"/>
        <v>,{"CollectableType":"HomeCollector.Models.StampBase, HomeCollector, Version=1.0.0.0, Culture=neutral, PublicKeyToken=null"</v>
      </c>
      <c r="O631" s="16" t="str">
        <f t="shared" si="201"/>
        <v xml:space="preserve">,"DisplayName":"Paddlewheel" </v>
      </c>
      <c r="P631" s="16" t="str">
        <f t="shared" si="202"/>
        <v xml:space="preserve">,"Description":"" </v>
      </c>
      <c r="Q631" s="16" t="str">
        <f t="shared" si="203"/>
        <v xml:space="preserve">,"Country":"USA" </v>
      </c>
      <c r="R631" s="16" t="str">
        <f t="shared" si="204"/>
        <v xml:space="preserve">,"IsPostageStamp":true </v>
      </c>
      <c r="S631" s="16" t="str">
        <f t="shared" si="205"/>
        <v xml:space="preserve">,"ScottNumber":"2435" </v>
      </c>
      <c r="T631" s="16" t="str">
        <f t="shared" si="206"/>
        <v xml:space="preserve">,"AlternateId":"" </v>
      </c>
      <c r="U631" s="16" t="str">
        <f t="shared" si="207"/>
        <v>,"IssueYearStart":1989</v>
      </c>
      <c r="V631" s="16" t="str">
        <f t="shared" si="208"/>
        <v>,"IssueYearEnd":0</v>
      </c>
      <c r="W631" s="16" t="str">
        <f t="shared" si="209"/>
        <v xml:space="preserve">,"FirstDayOfIssue":" " </v>
      </c>
      <c r="X631" s="16" t="str">
        <f t="shared" si="223"/>
        <v xml:space="preserve">,"Perforation":"" </v>
      </c>
      <c r="Y631" s="16" t="str">
        <f t="shared" si="210"/>
        <v xml:space="preserve">,"IsWatermarked":false </v>
      </c>
      <c r="Z631" s="16" t="str">
        <f t="shared" si="211"/>
        <v xml:space="preserve">,"CatalogImageCode":"" </v>
      </c>
      <c r="AA631" s="16" t="str">
        <f t="shared" si="212"/>
        <v xml:space="preserve">,"Color":"" </v>
      </c>
      <c r="AB631" s="16" t="str">
        <f t="shared" si="213"/>
        <v xml:space="preserve">,"Denomination":"25" </v>
      </c>
      <c r="AD631" s="16" t="str">
        <f t="shared" si="214"/>
        <v>,"ItemInstances":[</v>
      </c>
      <c r="AE631" s="16" t="str">
        <f t="shared" si="215"/>
        <v>{"CollectableType":"HomeCollector.Models.StampBase, HomeCollector, Version=1.0.0.0, Culture=neutral, PublicKeyToken=null"</v>
      </c>
      <c r="AF631" s="16" t="str">
        <f t="shared" si="216"/>
        <v xml:space="preserve">,"ItemDetails":"" </v>
      </c>
      <c r="AG631" s="16" t="str">
        <f t="shared" si="217"/>
        <v xml:space="preserve">,"IsFavorite":false </v>
      </c>
      <c r="AH631" s="16" t="str">
        <f t="shared" si="218"/>
        <v xml:space="preserve">,"EstimatedValue":0 </v>
      </c>
      <c r="AI631" s="16" t="str">
        <f t="shared" si="219"/>
        <v xml:space="preserve">,"IsMintCondition":false </v>
      </c>
      <c r="AJ631" s="16" t="str">
        <f t="shared" si="220"/>
        <v xml:space="preserve">,"Condition":"UNDEFINED" </v>
      </c>
      <c r="AK631" s="16" t="str">
        <f xml:space="preserve"> IF($D631+$E631&gt;0,  CONCATENATE($AD631,$AE631,$AF631,$AG631,$AH631,$AI631,$AJ631)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1" s="16" t="str">
        <f t="shared" si="221"/>
        <v>,{"CollectableType":"HomeCollector.Models.StampBase, HomeCollector, Version=1.0.0.0, Culture=neutral, PublicKeyToken=null","DisplayName":"Paddlewheel" ,"Description":"" ,"Country":"USA" ,"IsPostageStamp":true ,"ScottNumber":"2435"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2" spans="1:38" x14ac:dyDescent="0.25">
      <c r="A632" s="34" t="s">
        <v>788</v>
      </c>
      <c r="B632" s="29" t="s">
        <v>159</v>
      </c>
      <c r="C632" s="30"/>
      <c r="D632" s="31"/>
      <c r="E632" s="32">
        <v>2</v>
      </c>
      <c r="F632" s="28"/>
      <c r="G632" s="30"/>
      <c r="H632" s="19" t="s">
        <v>1314</v>
      </c>
      <c r="I632" s="29">
        <v>1924</v>
      </c>
      <c r="J632" s="29">
        <v>1989</v>
      </c>
      <c r="K632" s="33"/>
      <c r="L632" s="34">
        <v>0.45</v>
      </c>
      <c r="M632" s="29">
        <v>0.15</v>
      </c>
      <c r="N632" s="28" t="str">
        <f t="shared" si="222"/>
        <v>,{"CollectableType":"HomeCollector.Models.StampBase, HomeCollector, Version=1.0.0.0, Culture=neutral, PublicKeyToken=null"</v>
      </c>
      <c r="O632" s="16" t="str">
        <f t="shared" si="201"/>
        <v xml:space="preserve">,"DisplayName":"Biplane" </v>
      </c>
      <c r="P632" s="16" t="str">
        <f t="shared" si="202"/>
        <v xml:space="preserve">,"Description":"" </v>
      </c>
      <c r="Q632" s="16" t="str">
        <f t="shared" si="203"/>
        <v xml:space="preserve">,"Country":"USA" </v>
      </c>
      <c r="R632" s="16" t="str">
        <f t="shared" si="204"/>
        <v xml:space="preserve">,"IsPostageStamp":true </v>
      </c>
      <c r="S632" s="16" t="str">
        <f t="shared" si="205"/>
        <v xml:space="preserve">,"ScottNumber":"2436" </v>
      </c>
      <c r="T632" s="16" t="str">
        <f t="shared" si="206"/>
        <v xml:space="preserve">,"AlternateId":"" </v>
      </c>
      <c r="U632" s="16" t="str">
        <f t="shared" si="207"/>
        <v>,"IssueYearStart":1989</v>
      </c>
      <c r="V632" s="16" t="str">
        <f t="shared" si="208"/>
        <v>,"IssueYearEnd":0</v>
      </c>
      <c r="W632" s="16" t="str">
        <f t="shared" si="209"/>
        <v xml:space="preserve">,"FirstDayOfIssue":" " </v>
      </c>
      <c r="X632" s="16" t="str">
        <f t="shared" si="223"/>
        <v xml:space="preserve">,"Perforation":"" </v>
      </c>
      <c r="Y632" s="16" t="str">
        <f t="shared" si="210"/>
        <v xml:space="preserve">,"IsWatermarked":false </v>
      </c>
      <c r="Z632" s="16" t="str">
        <f t="shared" si="211"/>
        <v xml:space="preserve">,"CatalogImageCode":"" </v>
      </c>
      <c r="AA632" s="16" t="str">
        <f t="shared" si="212"/>
        <v xml:space="preserve">,"Color":"" </v>
      </c>
      <c r="AB632" s="16" t="str">
        <f t="shared" si="213"/>
        <v xml:space="preserve">,"Denomination":"25" </v>
      </c>
      <c r="AD632" s="16" t="str">
        <f t="shared" si="214"/>
        <v>,"ItemInstances":[</v>
      </c>
      <c r="AE632" s="16" t="str">
        <f t="shared" si="215"/>
        <v>{"CollectableType":"HomeCollector.Models.StampBase, HomeCollector, Version=1.0.0.0, Culture=neutral, PublicKeyToken=null"</v>
      </c>
      <c r="AF632" s="16" t="str">
        <f t="shared" si="216"/>
        <v xml:space="preserve">,"ItemDetails":"" </v>
      </c>
      <c r="AG632" s="16" t="str">
        <f t="shared" si="217"/>
        <v xml:space="preserve">,"IsFavorite":false </v>
      </c>
      <c r="AH632" s="16" t="str">
        <f t="shared" si="218"/>
        <v xml:space="preserve">,"EstimatedValue":0 </v>
      </c>
      <c r="AI632" s="16" t="str">
        <f t="shared" si="219"/>
        <v xml:space="preserve">,"IsMintCondition":false </v>
      </c>
      <c r="AJ632" s="16" t="str">
        <f t="shared" si="220"/>
        <v xml:space="preserve">,"Condition":"UNDEFINED" </v>
      </c>
      <c r="AK632" s="16" t="str">
        <f xml:space="preserve"> IF($D632+$E632&gt;0,  CONCATENATE($AD632,$AE632,$AF632,$AG632,$AH632,$AI632,$AJ632)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2" s="16" t="str">
        <f t="shared" si="221"/>
        <v>,{"CollectableType":"HomeCollector.Models.StampBase, HomeCollector, Version=1.0.0.0, Culture=neutral, PublicKeyToken=null","DisplayName":"Biplane" ,"Description":"" ,"Country":"USA" ,"IsPostageStamp":true ,"ScottNumber":"2436"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3" spans="1:38" x14ac:dyDescent="0.25">
      <c r="A633" s="34" t="s">
        <v>789</v>
      </c>
      <c r="B633" s="29" t="s">
        <v>159</v>
      </c>
      <c r="C633" s="30"/>
      <c r="D633" s="31"/>
      <c r="E633" s="32">
        <v>2</v>
      </c>
      <c r="F633" s="28"/>
      <c r="G633" s="30"/>
      <c r="H633" s="19" t="s">
        <v>1315</v>
      </c>
      <c r="I633" s="29">
        <v>1924</v>
      </c>
      <c r="J633" s="29">
        <v>1989</v>
      </c>
      <c r="K633" s="33"/>
      <c r="L633" s="34">
        <v>0.45</v>
      </c>
      <c r="M633" s="29">
        <v>0.15</v>
      </c>
      <c r="N633" s="28" t="str">
        <f t="shared" si="222"/>
        <v>,{"CollectableType":"HomeCollector.Models.StampBase, HomeCollector, Version=1.0.0.0, Culture=neutral, PublicKeyToken=null"</v>
      </c>
      <c r="O633" s="16" t="str">
        <f t="shared" si="201"/>
        <v xml:space="preserve">,"DisplayName":"Auto" </v>
      </c>
      <c r="P633" s="16" t="str">
        <f t="shared" si="202"/>
        <v xml:space="preserve">,"Description":"" </v>
      </c>
      <c r="Q633" s="16" t="str">
        <f t="shared" si="203"/>
        <v xml:space="preserve">,"Country":"USA" </v>
      </c>
      <c r="R633" s="16" t="str">
        <f t="shared" si="204"/>
        <v xml:space="preserve">,"IsPostageStamp":true </v>
      </c>
      <c r="S633" s="16" t="str">
        <f t="shared" si="205"/>
        <v xml:space="preserve">,"ScottNumber":"2437" </v>
      </c>
      <c r="T633" s="16" t="str">
        <f t="shared" si="206"/>
        <v xml:space="preserve">,"AlternateId":"" </v>
      </c>
      <c r="U633" s="16" t="str">
        <f t="shared" si="207"/>
        <v>,"IssueYearStart":1989</v>
      </c>
      <c r="V633" s="16" t="str">
        <f t="shared" si="208"/>
        <v>,"IssueYearEnd":0</v>
      </c>
      <c r="W633" s="16" t="str">
        <f t="shared" si="209"/>
        <v xml:space="preserve">,"FirstDayOfIssue":" " </v>
      </c>
      <c r="X633" s="16" t="str">
        <f t="shared" si="223"/>
        <v xml:space="preserve">,"Perforation":"" </v>
      </c>
      <c r="Y633" s="16" t="str">
        <f t="shared" si="210"/>
        <v xml:space="preserve">,"IsWatermarked":false </v>
      </c>
      <c r="Z633" s="16" t="str">
        <f t="shared" si="211"/>
        <v xml:space="preserve">,"CatalogImageCode":"" </v>
      </c>
      <c r="AA633" s="16" t="str">
        <f t="shared" si="212"/>
        <v xml:space="preserve">,"Color":"" </v>
      </c>
      <c r="AB633" s="16" t="str">
        <f t="shared" si="213"/>
        <v xml:space="preserve">,"Denomination":"25" </v>
      </c>
      <c r="AD633" s="16" t="str">
        <f t="shared" si="214"/>
        <v>,"ItemInstances":[</v>
      </c>
      <c r="AE633" s="16" t="str">
        <f t="shared" si="215"/>
        <v>{"CollectableType":"HomeCollector.Models.StampBase, HomeCollector, Version=1.0.0.0, Culture=neutral, PublicKeyToken=null"</v>
      </c>
      <c r="AF633" s="16" t="str">
        <f t="shared" si="216"/>
        <v xml:space="preserve">,"ItemDetails":"" </v>
      </c>
      <c r="AG633" s="16" t="str">
        <f t="shared" si="217"/>
        <v xml:space="preserve">,"IsFavorite":false </v>
      </c>
      <c r="AH633" s="16" t="str">
        <f t="shared" si="218"/>
        <v xml:space="preserve">,"EstimatedValue":0 </v>
      </c>
      <c r="AI633" s="16" t="str">
        <f t="shared" si="219"/>
        <v xml:space="preserve">,"IsMintCondition":false </v>
      </c>
      <c r="AJ633" s="16" t="str">
        <f t="shared" si="220"/>
        <v xml:space="preserve">,"Condition":"UNDEFINED" </v>
      </c>
      <c r="AK633" s="16" t="str">
        <f xml:space="preserve"> IF($D633+$E633&gt;0,  CONCATENATE($AD633,$AE633,$AF633,$AG633,$AH633,$AI633,$AJ633)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3" s="16" t="str">
        <f t="shared" si="221"/>
        <v>,{"CollectableType":"HomeCollector.Models.StampBase, HomeCollector, Version=1.0.0.0, Culture=neutral, PublicKeyToken=null","DisplayName":"Auto" ,"Description":"" ,"Country":"USA" ,"IsPostageStamp":true ,"ScottNumber":"2437" ,"AlternateId":"" ,"IssueYearStart":1989,"IssueYearEnd":0,"FirstDayOfIssue":"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4" spans="1:38" x14ac:dyDescent="0.25">
      <c r="A634" s="34" t="s">
        <v>790</v>
      </c>
      <c r="B634" s="29" t="s">
        <v>159</v>
      </c>
      <c r="C634" s="30"/>
      <c r="D634" s="31"/>
      <c r="E634" s="32"/>
      <c r="F634" s="28"/>
      <c r="G634" s="30" t="s">
        <v>81</v>
      </c>
      <c r="H634" s="19" t="s">
        <v>1316</v>
      </c>
      <c r="I634" s="29">
        <v>1925</v>
      </c>
      <c r="J634" s="29">
        <v>1989</v>
      </c>
      <c r="K634" s="33"/>
      <c r="L634" s="34">
        <v>1.8</v>
      </c>
      <c r="M634" s="29">
        <v>1</v>
      </c>
      <c r="N634" s="28" t="str">
        <f t="shared" si="222"/>
        <v>,{"CollectableType":"HomeCollector.Models.StampBase, HomeCollector, Version=1.0.0.0, Culture=neutral, PublicKeyToken=null"</v>
      </c>
      <c r="O634" s="16" t="str">
        <f t="shared" si="201"/>
        <v xml:space="preserve">,"DisplayName":"Mail Transportation" </v>
      </c>
      <c r="P634" s="16" t="str">
        <f t="shared" si="202"/>
        <v xml:space="preserve">,"Description":"block 4" </v>
      </c>
      <c r="Q634" s="16" t="str">
        <f t="shared" si="203"/>
        <v xml:space="preserve">,"Country":"USA" </v>
      </c>
      <c r="R634" s="16" t="str">
        <f t="shared" si="204"/>
        <v xml:space="preserve">,"IsPostageStamp":true </v>
      </c>
      <c r="S634" s="16" t="str">
        <f t="shared" si="205"/>
        <v xml:space="preserve">,"ScottNumber":"2437a" </v>
      </c>
      <c r="T634" s="16" t="str">
        <f t="shared" si="206"/>
        <v xml:space="preserve">,"AlternateId":"" </v>
      </c>
      <c r="U634" s="16" t="str">
        <f t="shared" si="207"/>
        <v>,"IssueYearStart":1989</v>
      </c>
      <c r="V634" s="16" t="str">
        <f t="shared" si="208"/>
        <v>,"IssueYearEnd":0</v>
      </c>
      <c r="W634" s="16" t="str">
        <f t="shared" si="209"/>
        <v xml:space="preserve">,"FirstDayOfIssue":" " </v>
      </c>
      <c r="X634" s="16" t="str">
        <f t="shared" si="223"/>
        <v xml:space="preserve">,"Perforation":"" </v>
      </c>
      <c r="Y634" s="16" t="str">
        <f t="shared" si="210"/>
        <v xml:space="preserve">,"IsWatermarked":false </v>
      </c>
      <c r="Z634" s="16" t="str">
        <f t="shared" si="211"/>
        <v xml:space="preserve">,"CatalogImageCode":"" </v>
      </c>
      <c r="AA634" s="16" t="str">
        <f t="shared" si="212"/>
        <v xml:space="preserve">,"Color":"" </v>
      </c>
      <c r="AB634" s="16" t="str">
        <f t="shared" si="213"/>
        <v xml:space="preserve">,"Denomination":"25" </v>
      </c>
      <c r="AD634" s="16" t="str">
        <f t="shared" si="214"/>
        <v/>
      </c>
      <c r="AE634" s="16" t="str">
        <f t="shared" si="215"/>
        <v>{"CollectableType":"HomeCollector.Models.StampBase, HomeCollector, Version=1.0.0.0, Culture=neutral, PublicKeyToken=null"</v>
      </c>
      <c r="AF634" s="16" t="str">
        <f t="shared" si="216"/>
        <v xml:space="preserve">,"ItemDetails":"block 4" </v>
      </c>
      <c r="AG634" s="16" t="str">
        <f t="shared" si="217"/>
        <v xml:space="preserve">,"IsFavorite":false </v>
      </c>
      <c r="AH634" s="16" t="str">
        <f t="shared" si="218"/>
        <v xml:space="preserve">,"EstimatedValue":0 </v>
      </c>
      <c r="AI634" s="16" t="str">
        <f t="shared" si="219"/>
        <v xml:space="preserve">,"IsMintCondition":false </v>
      </c>
      <c r="AJ634" s="16" t="str">
        <f t="shared" si="220"/>
        <v xml:space="preserve">,"Condition":"UNDEFINED" </v>
      </c>
      <c r="AK634" s="16" t="str">
        <f xml:space="preserve"> IF($D634+$E634&gt;0,  CONCATENATE($AD634,$AE634,$AF634,$AG634,$AH634,$AI634,$AJ634) &amp; "} ]}","}")</f>
        <v>}</v>
      </c>
      <c r="AL634" s="16" t="str">
        <f t="shared" si="221"/>
        <v>,{"CollectableType":"HomeCollector.Models.StampBase, HomeCollector, Version=1.0.0.0, Culture=neutral, PublicKeyToken=null","DisplayName":"Mail Transportation" ,"Description":"block 4" ,"Country":"USA" ,"IsPostageStamp":true ,"ScottNumber":"2437a" ,"AlternateId":"" ,"IssueYearStart":1989,"IssueYearEnd":0,"FirstDayOfIssue":" " ,"Perforation":"" ,"IsWatermarked":false ,"CatalogImageCode":"" ,"Color":"" ,"Denomination":"25" }</v>
      </c>
    </row>
    <row r="635" spans="1:38" x14ac:dyDescent="0.25">
      <c r="A635" s="34" t="s">
        <v>791</v>
      </c>
      <c r="B635" s="29" t="s">
        <v>159</v>
      </c>
      <c r="C635" s="30"/>
      <c r="D635" s="31"/>
      <c r="E635" s="32"/>
      <c r="F635" s="28"/>
      <c r="G635" s="30" t="s">
        <v>46</v>
      </c>
      <c r="H635" s="19" t="s">
        <v>1316</v>
      </c>
      <c r="I635" s="29">
        <v>1925</v>
      </c>
      <c r="J635" s="29">
        <v>1989</v>
      </c>
      <c r="K635" s="33"/>
      <c r="L635" s="34">
        <v>2</v>
      </c>
      <c r="M635" s="29">
        <v>1.75</v>
      </c>
      <c r="N635" s="28" t="str">
        <f t="shared" si="222"/>
        <v>,{"CollectableType":"HomeCollector.Models.StampBase, HomeCollector, Version=1.0.0.0, Culture=neutral, PublicKeyToken=null"</v>
      </c>
      <c r="O635" s="16" t="str">
        <f t="shared" si="201"/>
        <v xml:space="preserve">,"DisplayName":"Mail Transportation" </v>
      </c>
      <c r="P635" s="16" t="str">
        <f t="shared" si="202"/>
        <v xml:space="preserve">,"Description":"souv sheet" </v>
      </c>
      <c r="Q635" s="16" t="str">
        <f t="shared" si="203"/>
        <v xml:space="preserve">,"Country":"USA" </v>
      </c>
      <c r="R635" s="16" t="str">
        <f t="shared" si="204"/>
        <v xml:space="preserve">,"IsPostageStamp":true </v>
      </c>
      <c r="S635" s="16" t="str">
        <f t="shared" si="205"/>
        <v xml:space="preserve">,"ScottNumber":"2438" </v>
      </c>
      <c r="T635" s="16" t="str">
        <f t="shared" si="206"/>
        <v xml:space="preserve">,"AlternateId":"" </v>
      </c>
      <c r="U635" s="16" t="str">
        <f t="shared" si="207"/>
        <v>,"IssueYearStart":1989</v>
      </c>
      <c r="V635" s="16" t="str">
        <f t="shared" si="208"/>
        <v>,"IssueYearEnd":0</v>
      </c>
      <c r="W635" s="16" t="str">
        <f t="shared" si="209"/>
        <v xml:space="preserve">,"FirstDayOfIssue":" " </v>
      </c>
      <c r="X635" s="16" t="str">
        <f t="shared" si="223"/>
        <v xml:space="preserve">,"Perforation":"" </v>
      </c>
      <c r="Y635" s="16" t="str">
        <f t="shared" si="210"/>
        <v xml:space="preserve">,"IsWatermarked":false </v>
      </c>
      <c r="Z635" s="16" t="str">
        <f t="shared" si="211"/>
        <v xml:space="preserve">,"CatalogImageCode":"" </v>
      </c>
      <c r="AA635" s="16" t="str">
        <f t="shared" si="212"/>
        <v xml:space="preserve">,"Color":"" </v>
      </c>
      <c r="AB635" s="16" t="str">
        <f t="shared" si="213"/>
        <v xml:space="preserve">,"Denomination":"25" </v>
      </c>
      <c r="AD635" s="16" t="str">
        <f t="shared" si="214"/>
        <v/>
      </c>
      <c r="AE635" s="16" t="str">
        <f t="shared" si="215"/>
        <v>{"CollectableType":"HomeCollector.Models.StampBase, HomeCollector, Version=1.0.0.0, Culture=neutral, PublicKeyToken=null"</v>
      </c>
      <c r="AF635" s="16" t="str">
        <f t="shared" si="216"/>
        <v xml:space="preserve">,"ItemDetails":"souv sheet" </v>
      </c>
      <c r="AG635" s="16" t="str">
        <f t="shared" si="217"/>
        <v xml:space="preserve">,"IsFavorite":false </v>
      </c>
      <c r="AH635" s="16" t="str">
        <f t="shared" si="218"/>
        <v xml:space="preserve">,"EstimatedValue":0 </v>
      </c>
      <c r="AI635" s="16" t="str">
        <f t="shared" si="219"/>
        <v xml:space="preserve">,"IsMintCondition":false </v>
      </c>
      <c r="AJ635" s="16" t="str">
        <f t="shared" si="220"/>
        <v xml:space="preserve">,"Condition":"UNDEFINED" </v>
      </c>
      <c r="AK635" s="16" t="str">
        <f xml:space="preserve"> IF($D635+$E635&gt;0,  CONCATENATE($AD635,$AE635,$AF635,$AG635,$AH635,$AI635,$AJ635) &amp; "} ]}","}")</f>
        <v>}</v>
      </c>
      <c r="AL635" s="16" t="str">
        <f t="shared" si="221"/>
        <v>,{"CollectableType":"HomeCollector.Models.StampBase, HomeCollector, Version=1.0.0.0, Culture=neutral, PublicKeyToken=null","DisplayName":"Mail Transportation" ,"Description":"souv sheet" ,"Country":"USA" ,"IsPostageStamp":true ,"ScottNumber":"2438" ,"AlternateId":"" ,"IssueYearStart":1989,"IssueYearEnd":0,"FirstDayOfIssue":" " ,"Perforation":"" ,"IsWatermarked":false ,"CatalogImageCode":"" ,"Color":"" ,"Denomination":"25" }</v>
      </c>
    </row>
    <row r="636" spans="1:38" x14ac:dyDescent="0.25">
      <c r="A636" s="34" t="s">
        <v>792</v>
      </c>
      <c r="B636" s="29" t="s">
        <v>159</v>
      </c>
      <c r="C636" s="30"/>
      <c r="D636" s="31"/>
      <c r="E636" s="32">
        <v>3</v>
      </c>
      <c r="F636" s="28"/>
      <c r="G636" s="30"/>
      <c r="H636" s="19" t="s">
        <v>60</v>
      </c>
      <c r="I636" s="29">
        <v>1925</v>
      </c>
      <c r="J636" s="29">
        <v>1990</v>
      </c>
      <c r="K636" s="33"/>
      <c r="L636" s="34">
        <v>0.45</v>
      </c>
      <c r="M636" s="29">
        <v>0.15</v>
      </c>
      <c r="N636" s="28" t="str">
        <f t="shared" si="222"/>
        <v>,{"CollectableType":"HomeCollector.Models.StampBase, HomeCollector, Version=1.0.0.0, Culture=neutral, PublicKeyToken=null"</v>
      </c>
      <c r="O636" s="16" t="str">
        <f t="shared" si="201"/>
        <v xml:space="preserve">,"DisplayName":"Idaho" </v>
      </c>
      <c r="P636" s="16" t="str">
        <f t="shared" si="202"/>
        <v xml:space="preserve">,"Description":"" </v>
      </c>
      <c r="Q636" s="16" t="str">
        <f t="shared" si="203"/>
        <v xml:space="preserve">,"Country":"USA" </v>
      </c>
      <c r="R636" s="16" t="str">
        <f t="shared" si="204"/>
        <v xml:space="preserve">,"IsPostageStamp":true </v>
      </c>
      <c r="S636" s="16" t="str">
        <f t="shared" si="205"/>
        <v xml:space="preserve">,"ScottNumber":"2439" </v>
      </c>
      <c r="T636" s="16" t="str">
        <f t="shared" si="206"/>
        <v xml:space="preserve">,"AlternateId":"" </v>
      </c>
      <c r="U636" s="16" t="str">
        <f t="shared" si="207"/>
        <v>,"IssueYearStart":1990</v>
      </c>
      <c r="V636" s="16" t="str">
        <f t="shared" si="208"/>
        <v>,"IssueYearEnd":0</v>
      </c>
      <c r="W636" s="16" t="str">
        <f t="shared" si="209"/>
        <v xml:space="preserve">,"FirstDayOfIssue":" " </v>
      </c>
      <c r="X636" s="16" t="str">
        <f t="shared" si="223"/>
        <v xml:space="preserve">,"Perforation":"" </v>
      </c>
      <c r="Y636" s="16" t="str">
        <f t="shared" si="210"/>
        <v xml:space="preserve">,"IsWatermarked":false </v>
      </c>
      <c r="Z636" s="16" t="str">
        <f t="shared" si="211"/>
        <v xml:space="preserve">,"CatalogImageCode":"" </v>
      </c>
      <c r="AA636" s="16" t="str">
        <f t="shared" si="212"/>
        <v xml:space="preserve">,"Color":"" </v>
      </c>
      <c r="AB636" s="16" t="str">
        <f t="shared" si="213"/>
        <v xml:space="preserve">,"Denomination":"25" </v>
      </c>
      <c r="AD636" s="16" t="str">
        <f t="shared" si="214"/>
        <v>,"ItemInstances":[</v>
      </c>
      <c r="AE636" s="16" t="str">
        <f t="shared" si="215"/>
        <v>{"CollectableType":"HomeCollector.Models.StampBase, HomeCollector, Version=1.0.0.0, Culture=neutral, PublicKeyToken=null"</v>
      </c>
      <c r="AF636" s="16" t="str">
        <f t="shared" si="216"/>
        <v xml:space="preserve">,"ItemDetails":"" </v>
      </c>
      <c r="AG636" s="16" t="str">
        <f t="shared" si="217"/>
        <v xml:space="preserve">,"IsFavorite":false </v>
      </c>
      <c r="AH636" s="16" t="str">
        <f t="shared" si="218"/>
        <v xml:space="preserve">,"EstimatedValue":0 </v>
      </c>
      <c r="AI636" s="16" t="str">
        <f t="shared" si="219"/>
        <v xml:space="preserve">,"IsMintCondition":false </v>
      </c>
      <c r="AJ636" s="16" t="str">
        <f t="shared" si="220"/>
        <v xml:space="preserve">,"Condition":"UNDEFINED" </v>
      </c>
      <c r="AK636" s="16" t="str">
        <f xml:space="preserve"> IF($D636+$E636&gt;0,  CONCATENATE($AD636,$AE636,$AF636,$AG636,$AH636,$AI636,$AJ636)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6" s="16" t="str">
        <f t="shared" si="221"/>
        <v>,{"CollectableType":"HomeCollector.Models.StampBase, HomeCollector, Version=1.0.0.0, Culture=neutral, PublicKeyToken=null","DisplayName":"Idaho" ,"Description":"" ,"Country":"USA" ,"IsPostageStamp":true ,"ScottNumber":"2439"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7" spans="1:38" x14ac:dyDescent="0.25">
      <c r="A637" s="34" t="s">
        <v>793</v>
      </c>
      <c r="B637" s="29" t="s">
        <v>159</v>
      </c>
      <c r="C637" s="30"/>
      <c r="D637" s="31"/>
      <c r="E637" s="32">
        <v>2</v>
      </c>
      <c r="F637" s="28"/>
      <c r="G637" s="30"/>
      <c r="H637" s="19" t="s">
        <v>1317</v>
      </c>
      <c r="I637" s="29">
        <v>1925</v>
      </c>
      <c r="J637" s="29">
        <v>1990</v>
      </c>
      <c r="K637" s="33"/>
      <c r="L637" s="34">
        <v>0.45</v>
      </c>
      <c r="M637" s="29">
        <v>0.15</v>
      </c>
      <c r="N637" s="28" t="str">
        <f t="shared" si="222"/>
        <v>,{"CollectableType":"HomeCollector.Models.StampBase, HomeCollector, Version=1.0.0.0, Culture=neutral, PublicKeyToken=null"</v>
      </c>
      <c r="O637" s="16" t="str">
        <f t="shared" si="201"/>
        <v xml:space="preserve">,"DisplayName":"Love-doves" </v>
      </c>
      <c r="P637" s="16" t="str">
        <f t="shared" si="202"/>
        <v xml:space="preserve">,"Description":"" </v>
      </c>
      <c r="Q637" s="16" t="str">
        <f t="shared" si="203"/>
        <v xml:space="preserve">,"Country":"USA" </v>
      </c>
      <c r="R637" s="16" t="str">
        <f t="shared" si="204"/>
        <v xml:space="preserve">,"IsPostageStamp":true </v>
      </c>
      <c r="S637" s="16" t="str">
        <f t="shared" si="205"/>
        <v xml:space="preserve">,"ScottNumber":"2440" </v>
      </c>
      <c r="T637" s="16" t="str">
        <f t="shared" si="206"/>
        <v xml:space="preserve">,"AlternateId":"" </v>
      </c>
      <c r="U637" s="16" t="str">
        <f t="shared" si="207"/>
        <v>,"IssueYearStart":1990</v>
      </c>
      <c r="V637" s="16" t="str">
        <f t="shared" si="208"/>
        <v>,"IssueYearEnd":0</v>
      </c>
      <c r="W637" s="16" t="str">
        <f t="shared" si="209"/>
        <v xml:space="preserve">,"FirstDayOfIssue":" " </v>
      </c>
      <c r="X637" s="16" t="str">
        <f t="shared" si="223"/>
        <v xml:space="preserve">,"Perforation":"" </v>
      </c>
      <c r="Y637" s="16" t="str">
        <f t="shared" si="210"/>
        <v xml:space="preserve">,"IsWatermarked":false </v>
      </c>
      <c r="Z637" s="16" t="str">
        <f t="shared" si="211"/>
        <v xml:space="preserve">,"CatalogImageCode":"" </v>
      </c>
      <c r="AA637" s="16" t="str">
        <f t="shared" si="212"/>
        <v xml:space="preserve">,"Color":"" </v>
      </c>
      <c r="AB637" s="16" t="str">
        <f t="shared" si="213"/>
        <v xml:space="preserve">,"Denomination":"25" </v>
      </c>
      <c r="AD637" s="16" t="str">
        <f t="shared" si="214"/>
        <v>,"ItemInstances":[</v>
      </c>
      <c r="AE637" s="16" t="str">
        <f t="shared" si="215"/>
        <v>{"CollectableType":"HomeCollector.Models.StampBase, HomeCollector, Version=1.0.0.0, Culture=neutral, PublicKeyToken=null"</v>
      </c>
      <c r="AF637" s="16" t="str">
        <f t="shared" si="216"/>
        <v xml:space="preserve">,"ItemDetails":"" </v>
      </c>
      <c r="AG637" s="16" t="str">
        <f t="shared" si="217"/>
        <v xml:space="preserve">,"IsFavorite":false </v>
      </c>
      <c r="AH637" s="16" t="str">
        <f t="shared" si="218"/>
        <v xml:space="preserve">,"EstimatedValue":0 </v>
      </c>
      <c r="AI637" s="16" t="str">
        <f t="shared" si="219"/>
        <v xml:space="preserve">,"IsMintCondition":false </v>
      </c>
      <c r="AJ637" s="16" t="str">
        <f t="shared" si="220"/>
        <v xml:space="preserve">,"Condition":"UNDEFINED" </v>
      </c>
      <c r="AK637" s="16" t="str">
        <f xml:space="preserve"> IF($D637+$E637&gt;0,  CONCATENATE($AD637,$AE637,$AF637,$AG637,$AH637,$AI637,$AJ637)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37" s="16" t="str">
        <f t="shared" si="221"/>
        <v>,{"CollectableType":"HomeCollector.Models.StampBase, HomeCollector, Version=1.0.0.0, Culture=neutral, PublicKeyToken=null","DisplayName":"Love-doves" ,"Description":"" ,"Country":"USA" ,"IsPostageStamp":true ,"ScottNumber":"2440"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38" spans="1:38" x14ac:dyDescent="0.25">
      <c r="A638" s="34" t="s">
        <v>794</v>
      </c>
      <c r="B638" s="29" t="s">
        <v>159</v>
      </c>
      <c r="C638" s="30"/>
      <c r="D638" s="31"/>
      <c r="E638" s="32"/>
      <c r="F638" s="28"/>
      <c r="G638" s="30" t="s">
        <v>1137</v>
      </c>
      <c r="H638" s="19" t="s">
        <v>1317</v>
      </c>
      <c r="I638" s="29">
        <v>1925</v>
      </c>
      <c r="J638" s="29">
        <v>1990</v>
      </c>
      <c r="K638" s="33"/>
      <c r="L638" s="34">
        <v>0.45</v>
      </c>
      <c r="M638" s="29">
        <v>0.15</v>
      </c>
      <c r="N638" s="28" t="str">
        <f t="shared" si="222"/>
        <v>,{"CollectableType":"HomeCollector.Models.StampBase, HomeCollector, Version=1.0.0.0, Culture=neutral, PublicKeyToken=null"</v>
      </c>
      <c r="O638" s="16" t="str">
        <f t="shared" si="201"/>
        <v xml:space="preserve">,"DisplayName":"Love-doves" </v>
      </c>
      <c r="P638" s="16" t="str">
        <f t="shared" si="202"/>
        <v xml:space="preserve">,"Description":"bklt single" </v>
      </c>
      <c r="Q638" s="16" t="str">
        <f t="shared" si="203"/>
        <v xml:space="preserve">,"Country":"USA" </v>
      </c>
      <c r="R638" s="16" t="str">
        <f t="shared" si="204"/>
        <v xml:space="preserve">,"IsPostageStamp":true </v>
      </c>
      <c r="S638" s="16" t="str">
        <f t="shared" si="205"/>
        <v xml:space="preserve">,"ScottNumber":"2441" </v>
      </c>
      <c r="T638" s="16" t="str">
        <f t="shared" si="206"/>
        <v xml:space="preserve">,"AlternateId":"" </v>
      </c>
      <c r="U638" s="16" t="str">
        <f t="shared" si="207"/>
        <v>,"IssueYearStart":1990</v>
      </c>
      <c r="V638" s="16" t="str">
        <f t="shared" si="208"/>
        <v>,"IssueYearEnd":0</v>
      </c>
      <c r="W638" s="16" t="str">
        <f t="shared" si="209"/>
        <v xml:space="preserve">,"FirstDayOfIssue":" " </v>
      </c>
      <c r="X638" s="16" t="str">
        <f t="shared" si="223"/>
        <v xml:space="preserve">,"Perforation":"" </v>
      </c>
      <c r="Y638" s="16" t="str">
        <f t="shared" si="210"/>
        <v xml:space="preserve">,"IsWatermarked":false </v>
      </c>
      <c r="Z638" s="16" t="str">
        <f t="shared" si="211"/>
        <v xml:space="preserve">,"CatalogImageCode":"" </v>
      </c>
      <c r="AA638" s="16" t="str">
        <f t="shared" si="212"/>
        <v xml:space="preserve">,"Color":"" </v>
      </c>
      <c r="AB638" s="16" t="str">
        <f t="shared" si="213"/>
        <v xml:space="preserve">,"Denomination":"25" </v>
      </c>
      <c r="AD638" s="16" t="str">
        <f t="shared" si="214"/>
        <v/>
      </c>
      <c r="AE638" s="16" t="str">
        <f t="shared" si="215"/>
        <v>{"CollectableType":"HomeCollector.Models.StampBase, HomeCollector, Version=1.0.0.0, Culture=neutral, PublicKeyToken=null"</v>
      </c>
      <c r="AF638" s="16" t="str">
        <f t="shared" si="216"/>
        <v xml:space="preserve">,"ItemDetails":"bklt single" </v>
      </c>
      <c r="AG638" s="16" t="str">
        <f t="shared" si="217"/>
        <v xml:space="preserve">,"IsFavorite":false </v>
      </c>
      <c r="AH638" s="16" t="str">
        <f t="shared" si="218"/>
        <v xml:space="preserve">,"EstimatedValue":0 </v>
      </c>
      <c r="AI638" s="16" t="str">
        <f t="shared" si="219"/>
        <v xml:space="preserve">,"IsMintCondition":false </v>
      </c>
      <c r="AJ638" s="16" t="str">
        <f t="shared" si="220"/>
        <v xml:space="preserve">,"Condition":"UNDEFINED" </v>
      </c>
      <c r="AK638" s="16" t="str">
        <f xml:space="preserve"> IF($D638+$E638&gt;0,  CONCATENATE($AD638,$AE638,$AF638,$AG638,$AH638,$AI638,$AJ638) &amp; "} ]}","}")</f>
        <v>}</v>
      </c>
      <c r="AL638" s="16" t="str">
        <f t="shared" si="221"/>
        <v>,{"CollectableType":"HomeCollector.Models.StampBase, HomeCollector, Version=1.0.0.0, Culture=neutral, PublicKeyToken=null","DisplayName":"Love-doves" ,"Description":"bklt single" ,"Country":"USA" ,"IsPostageStamp":true ,"ScottNumber":"2441" ,"AlternateId":"" ,"IssueYearStart":1990,"IssueYearEnd":0,"FirstDayOfIssue":" " ,"Perforation":"" ,"IsWatermarked":false ,"CatalogImageCode":"" ,"Color":"" ,"Denomination":"25" }</v>
      </c>
    </row>
    <row r="639" spans="1:38" x14ac:dyDescent="0.25">
      <c r="A639" s="34" t="s">
        <v>795</v>
      </c>
      <c r="B639" s="29" t="s">
        <v>159</v>
      </c>
      <c r="C639" s="30"/>
      <c r="D639" s="31"/>
      <c r="E639" s="32"/>
      <c r="F639" s="28"/>
      <c r="G639" s="30" t="s">
        <v>1081</v>
      </c>
      <c r="H639" s="19" t="s">
        <v>1317</v>
      </c>
      <c r="I639" s="29">
        <v>1926</v>
      </c>
      <c r="J639" s="29">
        <v>1990</v>
      </c>
      <c r="K639" s="33"/>
      <c r="L639" s="34">
        <v>4.5</v>
      </c>
      <c r="M639" s="29"/>
      <c r="N639" s="28" t="str">
        <f t="shared" si="222"/>
        <v>,{"CollectableType":"HomeCollector.Models.StampBase, HomeCollector, Version=1.0.0.0, Culture=neutral, PublicKeyToken=null"</v>
      </c>
      <c r="O639" s="16" t="str">
        <f t="shared" si="201"/>
        <v xml:space="preserve">,"DisplayName":"Love-doves" </v>
      </c>
      <c r="P639" s="16" t="str">
        <f t="shared" si="202"/>
        <v xml:space="preserve">,"Description":"pane 10" </v>
      </c>
      <c r="Q639" s="16" t="str">
        <f t="shared" si="203"/>
        <v xml:space="preserve">,"Country":"USA" </v>
      </c>
      <c r="R639" s="16" t="str">
        <f t="shared" si="204"/>
        <v xml:space="preserve">,"IsPostageStamp":true </v>
      </c>
      <c r="S639" s="16" t="str">
        <f t="shared" si="205"/>
        <v xml:space="preserve">,"ScottNumber":"2441a" </v>
      </c>
      <c r="T639" s="16" t="str">
        <f t="shared" si="206"/>
        <v xml:space="preserve">,"AlternateId":"" </v>
      </c>
      <c r="U639" s="16" t="str">
        <f t="shared" si="207"/>
        <v>,"IssueYearStart":1990</v>
      </c>
      <c r="V639" s="16" t="str">
        <f t="shared" si="208"/>
        <v>,"IssueYearEnd":0</v>
      </c>
      <c r="W639" s="16" t="str">
        <f t="shared" si="209"/>
        <v xml:space="preserve">,"FirstDayOfIssue":" " </v>
      </c>
      <c r="X639" s="16" t="str">
        <f t="shared" si="223"/>
        <v xml:space="preserve">,"Perforation":"" </v>
      </c>
      <c r="Y639" s="16" t="str">
        <f t="shared" si="210"/>
        <v xml:space="preserve">,"IsWatermarked":false </v>
      </c>
      <c r="Z639" s="16" t="str">
        <f t="shared" si="211"/>
        <v xml:space="preserve">,"CatalogImageCode":"" </v>
      </c>
      <c r="AA639" s="16" t="str">
        <f t="shared" si="212"/>
        <v xml:space="preserve">,"Color":"" </v>
      </c>
      <c r="AB639" s="16" t="str">
        <f t="shared" si="213"/>
        <v xml:space="preserve">,"Denomination":"25" </v>
      </c>
      <c r="AD639" s="16" t="str">
        <f t="shared" si="214"/>
        <v/>
      </c>
      <c r="AE639" s="16" t="str">
        <f t="shared" si="215"/>
        <v>{"CollectableType":"HomeCollector.Models.StampBase, HomeCollector, Version=1.0.0.0, Culture=neutral, PublicKeyToken=null"</v>
      </c>
      <c r="AF639" s="16" t="str">
        <f t="shared" si="216"/>
        <v xml:space="preserve">,"ItemDetails":"pane 10" </v>
      </c>
      <c r="AG639" s="16" t="str">
        <f t="shared" si="217"/>
        <v xml:space="preserve">,"IsFavorite":false </v>
      </c>
      <c r="AH639" s="16" t="str">
        <f t="shared" si="218"/>
        <v xml:space="preserve">,"EstimatedValue":0 </v>
      </c>
      <c r="AI639" s="16" t="str">
        <f t="shared" si="219"/>
        <v xml:space="preserve">,"IsMintCondition":false </v>
      </c>
      <c r="AJ639" s="16" t="str">
        <f t="shared" si="220"/>
        <v xml:space="preserve">,"Condition":"UNDEFINED" </v>
      </c>
      <c r="AK639" s="16" t="str">
        <f xml:space="preserve"> IF($D639+$E639&gt;0,  CONCATENATE($AD639,$AE639,$AF639,$AG639,$AH639,$AI639,$AJ639) &amp; "} ]}","}")</f>
        <v>}</v>
      </c>
      <c r="AL639" s="16" t="str">
        <f t="shared" si="221"/>
        <v>,{"CollectableType":"HomeCollector.Models.StampBase, HomeCollector, Version=1.0.0.0, Culture=neutral, PublicKeyToken=null","DisplayName":"Love-doves" ,"Description":"pane 10" ,"Country":"USA" ,"IsPostageStamp":true ,"ScottNumber":"2441a" ,"AlternateId":"" ,"IssueYearStart":1990,"IssueYearEnd":0,"FirstDayOfIssue":" " ,"Perforation":"" ,"IsWatermarked":false ,"CatalogImageCode":"" ,"Color":"" ,"Denomination":"25" }</v>
      </c>
    </row>
    <row r="640" spans="1:38" x14ac:dyDescent="0.25">
      <c r="A640" s="34" t="s">
        <v>796</v>
      </c>
      <c r="B640" s="29" t="s">
        <v>159</v>
      </c>
      <c r="C640" s="30"/>
      <c r="D640" s="31"/>
      <c r="E640" s="32">
        <v>2</v>
      </c>
      <c r="F640" s="28"/>
      <c r="G640" s="30"/>
      <c r="H640" s="19" t="s">
        <v>1318</v>
      </c>
      <c r="I640" s="29">
        <v>1925</v>
      </c>
      <c r="J640" s="29">
        <v>1990</v>
      </c>
      <c r="K640" s="33"/>
      <c r="L640" s="34">
        <v>0.45</v>
      </c>
      <c r="M640" s="29">
        <v>0.15</v>
      </c>
      <c r="N640" s="28" t="str">
        <f t="shared" si="222"/>
        <v>,{"CollectableType":"HomeCollector.Models.StampBase, HomeCollector, Version=1.0.0.0, Culture=neutral, PublicKeyToken=null"</v>
      </c>
      <c r="O640" s="16" t="str">
        <f t="shared" si="201"/>
        <v xml:space="preserve">,"DisplayName":"Wells" </v>
      </c>
      <c r="P640" s="16" t="str">
        <f t="shared" si="202"/>
        <v xml:space="preserve">,"Description":"" </v>
      </c>
      <c r="Q640" s="16" t="str">
        <f t="shared" si="203"/>
        <v xml:space="preserve">,"Country":"USA" </v>
      </c>
      <c r="R640" s="16" t="str">
        <f t="shared" si="204"/>
        <v xml:space="preserve">,"IsPostageStamp":true </v>
      </c>
      <c r="S640" s="16" t="str">
        <f t="shared" si="205"/>
        <v xml:space="preserve">,"ScottNumber":"2442" </v>
      </c>
      <c r="T640" s="16" t="str">
        <f t="shared" si="206"/>
        <v xml:space="preserve">,"AlternateId":"" </v>
      </c>
      <c r="U640" s="16" t="str">
        <f t="shared" si="207"/>
        <v>,"IssueYearStart":1990</v>
      </c>
      <c r="V640" s="16" t="str">
        <f t="shared" si="208"/>
        <v>,"IssueYearEnd":0</v>
      </c>
      <c r="W640" s="16" t="str">
        <f t="shared" si="209"/>
        <v xml:space="preserve">,"FirstDayOfIssue":" " </v>
      </c>
      <c r="X640" s="16" t="str">
        <f t="shared" si="223"/>
        <v xml:space="preserve">,"Perforation":"" </v>
      </c>
      <c r="Y640" s="16" t="str">
        <f t="shared" si="210"/>
        <v xml:space="preserve">,"IsWatermarked":false </v>
      </c>
      <c r="Z640" s="16" t="str">
        <f t="shared" si="211"/>
        <v xml:space="preserve">,"CatalogImageCode":"" </v>
      </c>
      <c r="AA640" s="16" t="str">
        <f t="shared" si="212"/>
        <v xml:space="preserve">,"Color":"" </v>
      </c>
      <c r="AB640" s="16" t="str">
        <f t="shared" si="213"/>
        <v xml:space="preserve">,"Denomination":"25" </v>
      </c>
      <c r="AD640" s="16" t="str">
        <f t="shared" si="214"/>
        <v>,"ItemInstances":[</v>
      </c>
      <c r="AE640" s="16" t="str">
        <f t="shared" si="215"/>
        <v>{"CollectableType":"HomeCollector.Models.StampBase, HomeCollector, Version=1.0.0.0, Culture=neutral, PublicKeyToken=null"</v>
      </c>
      <c r="AF640" s="16" t="str">
        <f t="shared" si="216"/>
        <v xml:space="preserve">,"ItemDetails":"" </v>
      </c>
      <c r="AG640" s="16" t="str">
        <f t="shared" si="217"/>
        <v xml:space="preserve">,"IsFavorite":false </v>
      </c>
      <c r="AH640" s="16" t="str">
        <f t="shared" si="218"/>
        <v xml:space="preserve">,"EstimatedValue":0 </v>
      </c>
      <c r="AI640" s="16" t="str">
        <f t="shared" si="219"/>
        <v xml:space="preserve">,"IsMintCondition":false </v>
      </c>
      <c r="AJ640" s="16" t="str">
        <f t="shared" si="220"/>
        <v xml:space="preserve">,"Condition":"UNDEFINED" </v>
      </c>
      <c r="AK640" s="16" t="str">
        <f xml:space="preserve"> IF($D640+$E640&gt;0,  CONCATENATE($AD640,$AE640,$AF640,$AG640,$AH640,$AI640,$AJ640)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0" s="16" t="str">
        <f t="shared" si="221"/>
        <v>,{"CollectableType":"HomeCollector.Models.StampBase, HomeCollector, Version=1.0.0.0, Culture=neutral, PublicKeyToken=null","DisplayName":"Wells" ,"Description":"" ,"Country":"USA" ,"IsPostageStamp":true ,"ScottNumber":"2442"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1" spans="1:38" x14ac:dyDescent="0.25">
      <c r="A641" s="34" t="s">
        <v>797</v>
      </c>
      <c r="B641" s="29" t="s">
        <v>159</v>
      </c>
      <c r="C641" s="30"/>
      <c r="D641" s="31"/>
      <c r="E641" s="32">
        <v>3</v>
      </c>
      <c r="F641" s="28"/>
      <c r="G641" s="30" t="s">
        <v>1137</v>
      </c>
      <c r="H641" s="19" t="s">
        <v>1319</v>
      </c>
      <c r="I641" s="29">
        <v>1926</v>
      </c>
      <c r="J641" s="29">
        <v>1990</v>
      </c>
      <c r="K641" s="33"/>
      <c r="L641" s="34">
        <v>0.28000000000000003</v>
      </c>
      <c r="M641" s="29">
        <v>0.15</v>
      </c>
      <c r="N641" s="28" t="str">
        <f t="shared" si="222"/>
        <v>,{"CollectableType":"HomeCollector.Models.StampBase, HomeCollector, Version=1.0.0.0, Culture=neutral, PublicKeyToken=null"</v>
      </c>
      <c r="O641" s="16" t="str">
        <f t="shared" si="201"/>
        <v xml:space="preserve">,"DisplayName":"Beach Umbrella" </v>
      </c>
      <c r="P641" s="16" t="str">
        <f t="shared" si="202"/>
        <v xml:space="preserve">,"Description":"bklt single" </v>
      </c>
      <c r="Q641" s="16" t="str">
        <f t="shared" si="203"/>
        <v xml:space="preserve">,"Country":"USA" </v>
      </c>
      <c r="R641" s="16" t="str">
        <f t="shared" si="204"/>
        <v xml:space="preserve">,"IsPostageStamp":true </v>
      </c>
      <c r="S641" s="16" t="str">
        <f t="shared" si="205"/>
        <v xml:space="preserve">,"ScottNumber":"2443" </v>
      </c>
      <c r="T641" s="16" t="str">
        <f t="shared" si="206"/>
        <v xml:space="preserve">,"AlternateId":"" </v>
      </c>
      <c r="U641" s="16" t="str">
        <f t="shared" si="207"/>
        <v>,"IssueYearStart":1990</v>
      </c>
      <c r="V641" s="16" t="str">
        <f t="shared" si="208"/>
        <v>,"IssueYearEnd":0</v>
      </c>
      <c r="W641" s="16" t="str">
        <f t="shared" si="209"/>
        <v xml:space="preserve">,"FirstDayOfIssue":" " </v>
      </c>
      <c r="X641" s="16" t="str">
        <f t="shared" si="223"/>
        <v xml:space="preserve">,"Perforation":"" </v>
      </c>
      <c r="Y641" s="16" t="str">
        <f t="shared" si="210"/>
        <v xml:space="preserve">,"IsWatermarked":false </v>
      </c>
      <c r="Z641" s="16" t="str">
        <f t="shared" si="211"/>
        <v xml:space="preserve">,"CatalogImageCode":"" </v>
      </c>
      <c r="AA641" s="16" t="str">
        <f t="shared" si="212"/>
        <v xml:space="preserve">,"Color":"" </v>
      </c>
      <c r="AB641" s="16" t="str">
        <f t="shared" si="213"/>
        <v xml:space="preserve">,"Denomination":"25" </v>
      </c>
      <c r="AD641" s="16" t="str">
        <f t="shared" si="214"/>
        <v>,"ItemInstances":[</v>
      </c>
      <c r="AE641" s="16" t="str">
        <f t="shared" si="215"/>
        <v>{"CollectableType":"HomeCollector.Models.StampBase, HomeCollector, Version=1.0.0.0, Culture=neutral, PublicKeyToken=null"</v>
      </c>
      <c r="AF641" s="16" t="str">
        <f t="shared" si="216"/>
        <v xml:space="preserve">,"ItemDetails":"bklt single" </v>
      </c>
      <c r="AG641" s="16" t="str">
        <f t="shared" si="217"/>
        <v xml:space="preserve">,"IsFavorite":false </v>
      </c>
      <c r="AH641" s="16" t="str">
        <f t="shared" si="218"/>
        <v xml:space="preserve">,"EstimatedValue":0 </v>
      </c>
      <c r="AI641" s="16" t="str">
        <f t="shared" si="219"/>
        <v xml:space="preserve">,"IsMintCondition":false </v>
      </c>
      <c r="AJ641" s="16" t="str">
        <f t="shared" si="220"/>
        <v xml:space="preserve">,"Condition":"UNDEFINED" </v>
      </c>
      <c r="AK641" s="16" t="str">
        <f xml:space="preserve"> IF($D641+$E641&gt;0,  CONCATENATE($AD641,$AE641,$AF641,$AG641,$AH641,$AI641,$AJ641)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641" s="16" t="str">
        <f t="shared" si="221"/>
        <v>,{"CollectableType":"HomeCollector.Models.StampBase, HomeCollector, Version=1.0.0.0, Culture=neutral, PublicKeyToken=null","DisplayName":"Beach Umbrella" ,"Description":"bklt single" ,"Country":"USA" ,"IsPostageStamp":true ,"ScottNumber":"2443"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642" spans="1:38" x14ac:dyDescent="0.25">
      <c r="A642" s="34" t="s">
        <v>798</v>
      </c>
      <c r="B642" s="29" t="s">
        <v>159</v>
      </c>
      <c r="C642" s="30"/>
      <c r="D642" s="31"/>
      <c r="E642" s="32"/>
      <c r="F642" s="28"/>
      <c r="G642" s="30" t="s">
        <v>1081</v>
      </c>
      <c r="H642" s="19" t="s">
        <v>1319</v>
      </c>
      <c r="I642" s="29">
        <v>1926</v>
      </c>
      <c r="J642" s="29">
        <v>1990</v>
      </c>
      <c r="K642" s="33"/>
      <c r="L642" s="34">
        <v>2.8</v>
      </c>
      <c r="M642" s="29"/>
      <c r="N642" s="28" t="str">
        <f t="shared" si="222"/>
        <v>,{"CollectableType":"HomeCollector.Models.StampBase, HomeCollector, Version=1.0.0.0, Culture=neutral, PublicKeyToken=null"</v>
      </c>
      <c r="O642" s="16" t="str">
        <f t="shared" si="201"/>
        <v xml:space="preserve">,"DisplayName":"Beach Umbrella" </v>
      </c>
      <c r="P642" s="16" t="str">
        <f t="shared" si="202"/>
        <v xml:space="preserve">,"Description":"pane 10" </v>
      </c>
      <c r="Q642" s="16" t="str">
        <f t="shared" si="203"/>
        <v xml:space="preserve">,"Country":"USA" </v>
      </c>
      <c r="R642" s="16" t="str">
        <f t="shared" si="204"/>
        <v xml:space="preserve">,"IsPostageStamp":true </v>
      </c>
      <c r="S642" s="16" t="str">
        <f t="shared" si="205"/>
        <v xml:space="preserve">,"ScottNumber":"2443a" </v>
      </c>
      <c r="T642" s="16" t="str">
        <f t="shared" si="206"/>
        <v xml:space="preserve">,"AlternateId":"" </v>
      </c>
      <c r="U642" s="16" t="str">
        <f t="shared" si="207"/>
        <v>,"IssueYearStart":1990</v>
      </c>
      <c r="V642" s="16" t="str">
        <f t="shared" si="208"/>
        <v>,"IssueYearEnd":0</v>
      </c>
      <c r="W642" s="16" t="str">
        <f t="shared" si="209"/>
        <v xml:space="preserve">,"FirstDayOfIssue":" " </v>
      </c>
      <c r="X642" s="16" t="str">
        <f t="shared" si="223"/>
        <v xml:space="preserve">,"Perforation":"" </v>
      </c>
      <c r="Y642" s="16" t="str">
        <f t="shared" si="210"/>
        <v xml:space="preserve">,"IsWatermarked":false </v>
      </c>
      <c r="Z642" s="16" t="str">
        <f t="shared" si="211"/>
        <v xml:space="preserve">,"CatalogImageCode":"" </v>
      </c>
      <c r="AA642" s="16" t="str">
        <f t="shared" si="212"/>
        <v xml:space="preserve">,"Color":"" </v>
      </c>
      <c r="AB642" s="16" t="str">
        <f t="shared" si="213"/>
        <v xml:space="preserve">,"Denomination":"25" </v>
      </c>
      <c r="AD642" s="16" t="str">
        <f t="shared" si="214"/>
        <v/>
      </c>
      <c r="AE642" s="16" t="str">
        <f t="shared" si="215"/>
        <v>{"CollectableType":"HomeCollector.Models.StampBase, HomeCollector, Version=1.0.0.0, Culture=neutral, PublicKeyToken=null"</v>
      </c>
      <c r="AF642" s="16" t="str">
        <f t="shared" si="216"/>
        <v xml:space="preserve">,"ItemDetails":"pane 10" </v>
      </c>
      <c r="AG642" s="16" t="str">
        <f t="shared" si="217"/>
        <v xml:space="preserve">,"IsFavorite":false </v>
      </c>
      <c r="AH642" s="16" t="str">
        <f t="shared" si="218"/>
        <v xml:space="preserve">,"EstimatedValue":0 </v>
      </c>
      <c r="AI642" s="16" t="str">
        <f t="shared" si="219"/>
        <v xml:space="preserve">,"IsMintCondition":false </v>
      </c>
      <c r="AJ642" s="16" t="str">
        <f t="shared" si="220"/>
        <v xml:space="preserve">,"Condition":"UNDEFINED" </v>
      </c>
      <c r="AK642" s="16" t="str">
        <f xml:space="preserve"> IF($D642+$E642&gt;0,  CONCATENATE($AD642,$AE642,$AF642,$AG642,$AH642,$AI642,$AJ642) &amp; "} ]}","}")</f>
        <v>}</v>
      </c>
      <c r="AL642" s="16" t="str">
        <f t="shared" si="221"/>
        <v>,{"CollectableType":"HomeCollector.Models.StampBase, HomeCollector, Version=1.0.0.0, Culture=neutral, PublicKeyToken=null","DisplayName":"Beach Umbrella" ,"Description":"pane 10" ,"Country":"USA" ,"IsPostageStamp":true ,"ScottNumber":"2443a" ,"AlternateId":"" ,"IssueYearStart":1990,"IssueYearEnd":0,"FirstDayOfIssue":" " ,"Perforation":"" ,"IsWatermarked":false ,"CatalogImageCode":"" ,"Color":"" ,"Denomination":"25" }</v>
      </c>
    </row>
    <row r="643" spans="1:38" x14ac:dyDescent="0.25">
      <c r="A643" s="34" t="s">
        <v>799</v>
      </c>
      <c r="B643" s="29" t="s">
        <v>159</v>
      </c>
      <c r="C643" s="30"/>
      <c r="D643" s="31"/>
      <c r="E643" s="32">
        <v>2</v>
      </c>
      <c r="F643" s="28"/>
      <c r="G643" s="30"/>
      <c r="H643" s="19" t="s">
        <v>61</v>
      </c>
      <c r="I643" s="29">
        <v>1926</v>
      </c>
      <c r="J643" s="29">
        <v>1990</v>
      </c>
      <c r="K643" s="33"/>
      <c r="L643" s="34">
        <v>0.45</v>
      </c>
      <c r="M643" s="29">
        <v>0.15</v>
      </c>
      <c r="N643" s="28" t="str">
        <f t="shared" si="222"/>
        <v>,{"CollectableType":"HomeCollector.Models.StampBase, HomeCollector, Version=1.0.0.0, Culture=neutral, PublicKeyToken=null"</v>
      </c>
      <c r="O643" s="16" t="str">
        <f t="shared" si="201"/>
        <v xml:space="preserve">,"DisplayName":"Wyoming" </v>
      </c>
      <c r="P643" s="16" t="str">
        <f t="shared" si="202"/>
        <v xml:space="preserve">,"Description":"" </v>
      </c>
      <c r="Q643" s="16" t="str">
        <f t="shared" si="203"/>
        <v xml:space="preserve">,"Country":"USA" </v>
      </c>
      <c r="R643" s="16" t="str">
        <f t="shared" si="204"/>
        <v xml:space="preserve">,"IsPostageStamp":true </v>
      </c>
      <c r="S643" s="16" t="str">
        <f t="shared" si="205"/>
        <v xml:space="preserve">,"ScottNumber":"2444" </v>
      </c>
      <c r="T643" s="16" t="str">
        <f t="shared" si="206"/>
        <v xml:space="preserve">,"AlternateId":"" </v>
      </c>
      <c r="U643" s="16" t="str">
        <f t="shared" si="207"/>
        <v>,"IssueYearStart":1990</v>
      </c>
      <c r="V643" s="16" t="str">
        <f t="shared" si="208"/>
        <v>,"IssueYearEnd":0</v>
      </c>
      <c r="W643" s="16" t="str">
        <f t="shared" si="209"/>
        <v xml:space="preserve">,"FirstDayOfIssue":" " </v>
      </c>
      <c r="X643" s="16" t="str">
        <f t="shared" si="223"/>
        <v xml:space="preserve">,"Perforation":"" </v>
      </c>
      <c r="Y643" s="16" t="str">
        <f t="shared" si="210"/>
        <v xml:space="preserve">,"IsWatermarked":false </v>
      </c>
      <c r="Z643" s="16" t="str">
        <f t="shared" si="211"/>
        <v xml:space="preserve">,"CatalogImageCode":"" </v>
      </c>
      <c r="AA643" s="16" t="str">
        <f t="shared" si="212"/>
        <v xml:space="preserve">,"Color":"" </v>
      </c>
      <c r="AB643" s="16" t="str">
        <f t="shared" si="213"/>
        <v xml:space="preserve">,"Denomination":"25" </v>
      </c>
      <c r="AD643" s="16" t="str">
        <f t="shared" si="214"/>
        <v>,"ItemInstances":[</v>
      </c>
      <c r="AE643" s="16" t="str">
        <f t="shared" si="215"/>
        <v>{"CollectableType":"HomeCollector.Models.StampBase, HomeCollector, Version=1.0.0.0, Culture=neutral, PublicKeyToken=null"</v>
      </c>
      <c r="AF643" s="16" t="str">
        <f t="shared" si="216"/>
        <v xml:space="preserve">,"ItemDetails":"" </v>
      </c>
      <c r="AG643" s="16" t="str">
        <f t="shared" si="217"/>
        <v xml:space="preserve">,"IsFavorite":false </v>
      </c>
      <c r="AH643" s="16" t="str">
        <f t="shared" si="218"/>
        <v xml:space="preserve">,"EstimatedValue":0 </v>
      </c>
      <c r="AI643" s="16" t="str">
        <f t="shared" si="219"/>
        <v xml:space="preserve">,"IsMintCondition":false </v>
      </c>
      <c r="AJ643" s="16" t="str">
        <f t="shared" si="220"/>
        <v xml:space="preserve">,"Condition":"UNDEFINED" </v>
      </c>
      <c r="AK643" s="16" t="str">
        <f xml:space="preserve"> IF($D643+$E643&gt;0,  CONCATENATE($AD643,$AE643,$AF643,$AG643,$AH643,$AI643,$AJ643)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3" s="16" t="str">
        <f t="shared" si="221"/>
        <v>,{"CollectableType":"HomeCollector.Models.StampBase, HomeCollector, Version=1.0.0.0, Culture=neutral, PublicKeyToken=null","DisplayName":"Wyoming" ,"Description":"" ,"Country":"USA" ,"IsPostageStamp":true ,"ScottNumber":"2444"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4" spans="1:38" x14ac:dyDescent="0.25">
      <c r="A644" s="34" t="s">
        <v>800</v>
      </c>
      <c r="B644" s="29" t="s">
        <v>159</v>
      </c>
      <c r="C644" s="30"/>
      <c r="D644" s="31"/>
      <c r="E644" s="32">
        <v>2</v>
      </c>
      <c r="F644" s="42"/>
      <c r="G644" s="38"/>
      <c r="H644" s="19" t="s">
        <v>1320</v>
      </c>
      <c r="I644" s="29">
        <v>1926</v>
      </c>
      <c r="J644" s="29">
        <v>1990</v>
      </c>
      <c r="K644" s="33"/>
      <c r="L644" s="34">
        <v>0.45</v>
      </c>
      <c r="M644" s="29">
        <v>0.15</v>
      </c>
      <c r="N644" s="28" t="str">
        <f t="shared" si="222"/>
        <v>,{"CollectableType":"HomeCollector.Models.StampBase, HomeCollector, Version=1.0.0.0, Culture=neutral, PublicKeyToken=null"</v>
      </c>
      <c r="O644" s="16" t="str">
        <f t="shared" si="201"/>
        <v xml:space="preserve">,"DisplayName":"Wizard of Oz" </v>
      </c>
      <c r="P644" s="16" t="str">
        <f t="shared" si="202"/>
        <v xml:space="preserve">,"Description":"" </v>
      </c>
      <c r="Q644" s="16" t="str">
        <f t="shared" si="203"/>
        <v xml:space="preserve">,"Country":"USA" </v>
      </c>
      <c r="R644" s="16" t="str">
        <f t="shared" si="204"/>
        <v xml:space="preserve">,"IsPostageStamp":true </v>
      </c>
      <c r="S644" s="16" t="str">
        <f t="shared" si="205"/>
        <v xml:space="preserve">,"ScottNumber":"2445" </v>
      </c>
      <c r="T644" s="16" t="str">
        <f t="shared" si="206"/>
        <v xml:space="preserve">,"AlternateId":"" </v>
      </c>
      <c r="U644" s="16" t="str">
        <f t="shared" si="207"/>
        <v>,"IssueYearStart":1990</v>
      </c>
      <c r="V644" s="16" t="str">
        <f t="shared" si="208"/>
        <v>,"IssueYearEnd":0</v>
      </c>
      <c r="W644" s="16" t="str">
        <f t="shared" si="209"/>
        <v xml:space="preserve">,"FirstDayOfIssue":" " </v>
      </c>
      <c r="X644" s="16" t="str">
        <f t="shared" si="223"/>
        <v xml:space="preserve">,"Perforation":"" </v>
      </c>
      <c r="Y644" s="16" t="str">
        <f t="shared" si="210"/>
        <v xml:space="preserve">,"IsWatermarked":false </v>
      </c>
      <c r="Z644" s="16" t="str">
        <f t="shared" si="211"/>
        <v xml:space="preserve">,"CatalogImageCode":"" </v>
      </c>
      <c r="AA644" s="16" t="str">
        <f t="shared" si="212"/>
        <v xml:space="preserve">,"Color":"" </v>
      </c>
      <c r="AB644" s="16" t="str">
        <f t="shared" si="213"/>
        <v xml:space="preserve">,"Denomination":"25" </v>
      </c>
      <c r="AD644" s="16" t="str">
        <f t="shared" si="214"/>
        <v>,"ItemInstances":[</v>
      </c>
      <c r="AE644" s="16" t="str">
        <f t="shared" si="215"/>
        <v>{"CollectableType":"HomeCollector.Models.StampBase, HomeCollector, Version=1.0.0.0, Culture=neutral, PublicKeyToken=null"</v>
      </c>
      <c r="AF644" s="16" t="str">
        <f t="shared" si="216"/>
        <v xml:space="preserve">,"ItemDetails":"" </v>
      </c>
      <c r="AG644" s="16" t="str">
        <f t="shared" si="217"/>
        <v xml:space="preserve">,"IsFavorite":false </v>
      </c>
      <c r="AH644" s="16" t="str">
        <f t="shared" si="218"/>
        <v xml:space="preserve">,"EstimatedValue":0 </v>
      </c>
      <c r="AI644" s="16" t="str">
        <f t="shared" si="219"/>
        <v xml:space="preserve">,"IsMintCondition":false </v>
      </c>
      <c r="AJ644" s="16" t="str">
        <f t="shared" si="220"/>
        <v xml:space="preserve">,"Condition":"UNDEFINED" </v>
      </c>
      <c r="AK644" s="16" t="str">
        <f xml:space="preserve"> IF($D644+$E644&gt;0,  CONCATENATE($AD644,$AE644,$AF644,$AG644,$AH644,$AI644,$AJ644)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4" s="16" t="str">
        <f t="shared" si="221"/>
        <v>,{"CollectableType":"HomeCollector.Models.StampBase, HomeCollector, Version=1.0.0.0, Culture=neutral, PublicKeyToken=null","DisplayName":"Wizard of Oz" ,"Description":"" ,"Country":"USA" ,"IsPostageStamp":true ,"ScottNumber":"2445"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5" spans="1:38" x14ac:dyDescent="0.25">
      <c r="A645" s="34" t="s">
        <v>801</v>
      </c>
      <c r="B645" s="19" t="s">
        <v>159</v>
      </c>
      <c r="C645" s="30"/>
      <c r="D645" s="31"/>
      <c r="E645" s="32">
        <v>2</v>
      </c>
      <c r="F645" s="42"/>
      <c r="G645" s="30"/>
      <c r="H645" s="19" t="s">
        <v>1321</v>
      </c>
      <c r="I645" s="29">
        <v>1926</v>
      </c>
      <c r="J645" s="29">
        <v>1990</v>
      </c>
      <c r="K645" s="33"/>
      <c r="L645" s="34">
        <v>0.45</v>
      </c>
      <c r="M645" s="29">
        <v>0.15</v>
      </c>
      <c r="N645" s="28" t="str">
        <f t="shared" si="222"/>
        <v>,{"CollectableType":"HomeCollector.Models.StampBase, HomeCollector, Version=1.0.0.0, Culture=neutral, PublicKeyToken=null"</v>
      </c>
      <c r="O645" s="16" t="str">
        <f t="shared" ref="O645:O708" si="224">",""DisplayName"":""" &amp; $H645 &amp; """ "</f>
        <v xml:space="preserve">,"DisplayName":"Gone w/Wind" </v>
      </c>
      <c r="P645" s="16" t="str">
        <f t="shared" ref="P645:P708" si="225">",""Description"":""" &amp; IF(ISBLANK($G645),"",$G645) &amp; """ "</f>
        <v xml:space="preserve">,"Description":"" </v>
      </c>
      <c r="Q645" s="16" t="str">
        <f t="shared" ref="Q645:Q708" si="226">",""Country"":""" &amp; $B$1 &amp; """ "</f>
        <v xml:space="preserve">,"Country":"USA" </v>
      </c>
      <c r="R645" s="16" t="str">
        <f t="shared" ref="R645:R708" si="227">",""IsPostageStamp"":" &amp; "true" &amp; " "</f>
        <v xml:space="preserve">,"IsPostageStamp":true </v>
      </c>
      <c r="S645" s="16" t="str">
        <f t="shared" ref="S645:S708" si="228">",""ScottNumber"":""" &amp; $A645 &amp; """ "</f>
        <v xml:space="preserve">,"ScottNumber":"2446" </v>
      </c>
      <c r="T645" s="16" t="str">
        <f t="shared" ref="T645:T708" si="229">",""AlternateId"":""" &amp; "" &amp; """ "</f>
        <v xml:space="preserve">,"AlternateId":"" </v>
      </c>
      <c r="U645" s="16" t="str">
        <f t="shared" ref="U645:U708" si="230">",""IssueYearStart"":" &amp; TEXT(IF(ISNUMBER($J645)=0,0,$J645),"0")</f>
        <v>,"IssueYearStart":1990</v>
      </c>
      <c r="V645" s="16" t="str">
        <f t="shared" ref="V645:V708" si="231">",""IssueYearEnd"":" &amp; TEXT(IF(ISNUMBER($K645)=0,0,$K645),"0")</f>
        <v>,"IssueYearEnd":0</v>
      </c>
      <c r="W645" s="16" t="str">
        <f t="shared" ref="W645:W708" si="232">",""FirstDayOfIssue"":""" &amp; " " &amp; """ "</f>
        <v xml:space="preserve">,"FirstDayOfIssue":" " </v>
      </c>
      <c r="X645" s="16" t="str">
        <f t="shared" si="223"/>
        <v xml:space="preserve">,"Perforation":"" </v>
      </c>
      <c r="Y645" s="16" t="str">
        <f t="shared" ref="Y645:Y708" si="233">",""IsWatermarked"":" &amp; IF(ISNUMBER(FIND("mk",$G662)) =1,"true","false") &amp; " "</f>
        <v xml:space="preserve">,"IsWatermarked":false </v>
      </c>
      <c r="Z645" s="16" t="str">
        <f t="shared" ref="Z645:Z708" si="234">",""CatalogImageCode"":""" &amp; "" &amp; """ "</f>
        <v xml:space="preserve">,"CatalogImageCode":"" </v>
      </c>
      <c r="AA645" s="16" t="str">
        <f t="shared" ref="AA645:AA708" si="235">",""Color"":""" &amp; IF(ISBLANK($C645)=1,"",$C645) &amp; """ "</f>
        <v xml:space="preserve">,"Color":"" </v>
      </c>
      <c r="AB645" s="16" t="str">
        <f t="shared" ref="AB645:AB708" si="236">",""Denomination"":""" &amp; IF(ISNUMBER($B645),TEXT($B645,"0"),$B645) &amp; """ "</f>
        <v xml:space="preserve">,"Denomination":"25" </v>
      </c>
      <c r="AD645" s="16" t="str">
        <f t="shared" ref="AD645:AD708" si="237" xml:space="preserve"> IF($D645 + $E645 &gt; 0,",""ItemInstances"":[","")</f>
        <v>,"ItemInstances":[</v>
      </c>
      <c r="AE645" s="16" t="str">
        <f t="shared" ref="AE645:AE708" si="238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645" s="16" t="str">
        <f t="shared" ref="AF645:AF708" si="239">",""ItemDetails"":""" &amp; IF(ISBLANK($G645)=1,"",$G645) &amp; """ "</f>
        <v xml:space="preserve">,"ItemDetails":"" </v>
      </c>
      <c r="AG645" s="16" t="str">
        <f t="shared" ref="AG645:AG708" si="240">",""IsFavorite"":" &amp; "false" &amp; " "</f>
        <v xml:space="preserve">,"IsFavorite":false </v>
      </c>
      <c r="AH645" s="16" t="str">
        <f t="shared" ref="AH645:AH708" si="241">",""EstimatedValue"":" &amp; "0" &amp; " "</f>
        <v xml:space="preserve">,"EstimatedValue":0 </v>
      </c>
      <c r="AI645" s="16" t="str">
        <f t="shared" ref="AI645:AI708" si="242">",""IsMintCondition"":" &amp; IF($D645&gt;0,"true","false") &amp; " "</f>
        <v xml:space="preserve">,"IsMintCondition":false </v>
      </c>
      <c r="AJ645" s="16" t="str">
        <f t="shared" ref="AJ645:AJ708" si="243">",""Condition"":" &amp; """UNDEFINED""" &amp; " "</f>
        <v xml:space="preserve">,"Condition":"UNDEFINED" </v>
      </c>
      <c r="AK645" s="16" t="str">
        <f xml:space="preserve"> IF($D645+$E645&gt;0,  CONCATENATE($AD645,$AE645,$AF645,$AG645,$AH645,$AI645,$AJ645)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5" s="16" t="str">
        <f t="shared" ref="AL645:AL708" si="244">CONCATENATE( $N645, $O645, $P645,$Q645,$R645,$S645,$T645,$U645,$V645,$W645,$X645, $Y645,$Z645,$AA645, $AB645) &amp; $AK645</f>
        <v>,{"CollectableType":"HomeCollector.Models.StampBase, HomeCollector, Version=1.0.0.0, Culture=neutral, PublicKeyToken=null","DisplayName":"Gone w/Wind" ,"Description":"" ,"Country":"USA" ,"IsPostageStamp":true ,"ScottNumber":"2446"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6" spans="1:38" x14ac:dyDescent="0.25">
      <c r="A646" s="34" t="s">
        <v>802</v>
      </c>
      <c r="B646" s="29" t="s">
        <v>159</v>
      </c>
      <c r="C646" s="19"/>
      <c r="D646" s="31"/>
      <c r="E646" s="32">
        <v>1</v>
      </c>
      <c r="F646" s="42"/>
      <c r="G646" s="30"/>
      <c r="H646" s="19" t="s">
        <v>1322</v>
      </c>
      <c r="I646" s="19" t="s">
        <v>47</v>
      </c>
      <c r="J646" s="19">
        <v>1990</v>
      </c>
      <c r="K646" s="21"/>
      <c r="L646" s="34">
        <v>0.45</v>
      </c>
      <c r="M646" s="29">
        <v>0.15</v>
      </c>
      <c r="N646" s="28" t="str">
        <f t="shared" ref="N646:N709" si="245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646" s="16" t="str">
        <f t="shared" si="224"/>
        <v xml:space="preserve">,"DisplayName":"Beau Geste" </v>
      </c>
      <c r="P646" s="16" t="str">
        <f t="shared" si="225"/>
        <v xml:space="preserve">,"Description":"" </v>
      </c>
      <c r="Q646" s="16" t="str">
        <f t="shared" si="226"/>
        <v xml:space="preserve">,"Country":"USA" </v>
      </c>
      <c r="R646" s="16" t="str">
        <f t="shared" si="227"/>
        <v xml:space="preserve">,"IsPostageStamp":true </v>
      </c>
      <c r="S646" s="16" t="str">
        <f t="shared" si="228"/>
        <v xml:space="preserve">,"ScottNumber":"2447" </v>
      </c>
      <c r="T646" s="16" t="str">
        <f t="shared" si="229"/>
        <v xml:space="preserve">,"AlternateId":"" </v>
      </c>
      <c r="U646" s="16" t="str">
        <f t="shared" si="230"/>
        <v>,"IssueYearStart":1990</v>
      </c>
      <c r="V646" s="16" t="str">
        <f t="shared" si="231"/>
        <v>,"IssueYearEnd":0</v>
      </c>
      <c r="W646" s="16" t="str">
        <f t="shared" si="232"/>
        <v xml:space="preserve">,"FirstDayOfIssue":" " </v>
      </c>
      <c r="X646" s="16" t="str">
        <f t="shared" si="223"/>
        <v xml:space="preserve">,"Perforation":"" </v>
      </c>
      <c r="Y646" s="16" t="str">
        <f t="shared" si="233"/>
        <v xml:space="preserve">,"IsWatermarked":false </v>
      </c>
      <c r="Z646" s="16" t="str">
        <f t="shared" si="234"/>
        <v xml:space="preserve">,"CatalogImageCode":"" </v>
      </c>
      <c r="AA646" s="16" t="str">
        <f t="shared" si="235"/>
        <v xml:space="preserve">,"Color":"" </v>
      </c>
      <c r="AB646" s="16" t="str">
        <f t="shared" si="236"/>
        <v xml:space="preserve">,"Denomination":"25" </v>
      </c>
      <c r="AD646" s="16" t="str">
        <f t="shared" si="237"/>
        <v>,"ItemInstances":[</v>
      </c>
      <c r="AE646" s="16" t="str">
        <f t="shared" si="238"/>
        <v>{"CollectableType":"HomeCollector.Models.StampBase, HomeCollector, Version=1.0.0.0, Culture=neutral, PublicKeyToken=null"</v>
      </c>
      <c r="AF646" s="16" t="str">
        <f t="shared" si="239"/>
        <v xml:space="preserve">,"ItemDetails":"" </v>
      </c>
      <c r="AG646" s="16" t="str">
        <f t="shared" si="240"/>
        <v xml:space="preserve">,"IsFavorite":false </v>
      </c>
      <c r="AH646" s="16" t="str">
        <f t="shared" si="241"/>
        <v xml:space="preserve">,"EstimatedValue":0 </v>
      </c>
      <c r="AI646" s="16" t="str">
        <f t="shared" si="242"/>
        <v xml:space="preserve">,"IsMintCondition":false </v>
      </c>
      <c r="AJ646" s="16" t="str">
        <f t="shared" si="243"/>
        <v xml:space="preserve">,"Condition":"UNDEFINED" </v>
      </c>
      <c r="AK646" s="16" t="str">
        <f xml:space="preserve"> IF($D646+$E646&gt;0,  CONCATENATE($AD646,$AE646,$AF646,$AG646,$AH646,$AI646,$AJ646)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6" s="16" t="str">
        <f t="shared" si="244"/>
        <v>,{"CollectableType":"HomeCollector.Models.StampBase, HomeCollector, Version=1.0.0.0, Culture=neutral, PublicKeyToken=null","DisplayName":"Beau Geste" ,"Description":"" ,"Country":"USA" ,"IsPostageStamp":true ,"ScottNumber":"2447"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7" spans="1:38" x14ac:dyDescent="0.25">
      <c r="A647" s="34" t="s">
        <v>803</v>
      </c>
      <c r="B647" s="19" t="s">
        <v>159</v>
      </c>
      <c r="C647" s="30"/>
      <c r="D647" s="31"/>
      <c r="E647" s="32">
        <v>2</v>
      </c>
      <c r="F647" s="42"/>
      <c r="G647" s="30"/>
      <c r="H647" s="19" t="s">
        <v>992</v>
      </c>
      <c r="I647" s="19" t="s">
        <v>47</v>
      </c>
      <c r="J647" s="19">
        <v>1990</v>
      </c>
      <c r="K647" s="21"/>
      <c r="L647" s="34">
        <v>0.45</v>
      </c>
      <c r="M647" s="29">
        <v>0.15</v>
      </c>
      <c r="N647" s="28" t="str">
        <f t="shared" si="245"/>
        <v>,{"CollectableType":"HomeCollector.Models.StampBase, HomeCollector, Version=1.0.0.0, Culture=neutral, PublicKeyToken=null"</v>
      </c>
      <c r="O647" s="16" t="str">
        <f t="shared" si="224"/>
        <v xml:space="preserve">,"DisplayName":"Stagecoach" </v>
      </c>
      <c r="P647" s="16" t="str">
        <f t="shared" si="225"/>
        <v xml:space="preserve">,"Description":"" </v>
      </c>
      <c r="Q647" s="16" t="str">
        <f t="shared" si="226"/>
        <v xml:space="preserve">,"Country":"USA" </v>
      </c>
      <c r="R647" s="16" t="str">
        <f t="shared" si="227"/>
        <v xml:space="preserve">,"IsPostageStamp":true </v>
      </c>
      <c r="S647" s="16" t="str">
        <f t="shared" si="228"/>
        <v xml:space="preserve">,"ScottNumber":"2448" </v>
      </c>
      <c r="T647" s="16" t="str">
        <f t="shared" si="229"/>
        <v xml:space="preserve">,"AlternateId":"" </v>
      </c>
      <c r="U647" s="16" t="str">
        <f t="shared" si="230"/>
        <v>,"IssueYearStart":1990</v>
      </c>
      <c r="V647" s="16" t="str">
        <f t="shared" si="231"/>
        <v>,"IssueYearEnd":0</v>
      </c>
      <c r="W647" s="16" t="str">
        <f t="shared" si="232"/>
        <v xml:space="preserve">,"FirstDayOfIssue":" " </v>
      </c>
      <c r="X647" s="16" t="str">
        <f t="shared" si="223"/>
        <v xml:space="preserve">,"Perforation":"" </v>
      </c>
      <c r="Y647" s="16" t="str">
        <f t="shared" si="233"/>
        <v xml:space="preserve">,"IsWatermarked":false </v>
      </c>
      <c r="Z647" s="16" t="str">
        <f t="shared" si="234"/>
        <v xml:space="preserve">,"CatalogImageCode":"" </v>
      </c>
      <c r="AA647" s="16" t="str">
        <f t="shared" si="235"/>
        <v xml:space="preserve">,"Color":"" </v>
      </c>
      <c r="AB647" s="16" t="str">
        <f t="shared" si="236"/>
        <v xml:space="preserve">,"Denomination":"25" </v>
      </c>
      <c r="AD647" s="16" t="str">
        <f t="shared" si="237"/>
        <v>,"ItemInstances":[</v>
      </c>
      <c r="AE647" s="16" t="str">
        <f t="shared" si="238"/>
        <v>{"CollectableType":"HomeCollector.Models.StampBase, HomeCollector, Version=1.0.0.0, Culture=neutral, PublicKeyToken=null"</v>
      </c>
      <c r="AF647" s="16" t="str">
        <f t="shared" si="239"/>
        <v xml:space="preserve">,"ItemDetails":"" </v>
      </c>
      <c r="AG647" s="16" t="str">
        <f t="shared" si="240"/>
        <v xml:space="preserve">,"IsFavorite":false </v>
      </c>
      <c r="AH647" s="16" t="str">
        <f t="shared" si="241"/>
        <v xml:space="preserve">,"EstimatedValue":0 </v>
      </c>
      <c r="AI647" s="16" t="str">
        <f t="shared" si="242"/>
        <v xml:space="preserve">,"IsMintCondition":false </v>
      </c>
      <c r="AJ647" s="16" t="str">
        <f t="shared" si="243"/>
        <v xml:space="preserve">,"Condition":"UNDEFINED" </v>
      </c>
      <c r="AK647" s="16" t="str">
        <f xml:space="preserve"> IF($D647+$E647&gt;0,  CONCATENATE($AD647,$AE647,$AF647,$AG647,$AH647,$AI647,$AJ647)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7" s="16" t="str">
        <f t="shared" si="244"/>
        <v>,{"CollectableType":"HomeCollector.Models.StampBase, HomeCollector, Version=1.0.0.0, Culture=neutral, PublicKeyToken=null","DisplayName":"Stagecoach" ,"Description":"" ,"Country":"USA" ,"IsPostageStamp":true ,"ScottNumber":"2448"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48" spans="1:38" x14ac:dyDescent="0.25">
      <c r="A648" s="34" t="s">
        <v>804</v>
      </c>
      <c r="B648" s="29" t="s">
        <v>159</v>
      </c>
      <c r="C648" s="19"/>
      <c r="D648" s="31"/>
      <c r="E648" s="32"/>
      <c r="F648" s="42"/>
      <c r="G648" s="38" t="s">
        <v>81</v>
      </c>
      <c r="H648" s="19" t="s">
        <v>1323</v>
      </c>
      <c r="I648" s="19" t="s">
        <v>47</v>
      </c>
      <c r="J648" s="19">
        <v>1990</v>
      </c>
      <c r="K648" s="21"/>
      <c r="L648" s="34">
        <v>1.8</v>
      </c>
      <c r="M648" s="29">
        <v>1</v>
      </c>
      <c r="N648" s="28" t="str">
        <f t="shared" si="245"/>
        <v>,{"CollectableType":"HomeCollector.Models.StampBase, HomeCollector, Version=1.0.0.0, Culture=neutral, PublicKeyToken=null"</v>
      </c>
      <c r="O648" s="16" t="str">
        <f t="shared" si="224"/>
        <v xml:space="preserve">,"DisplayName":"Classic Films" </v>
      </c>
      <c r="P648" s="16" t="str">
        <f t="shared" si="225"/>
        <v xml:space="preserve">,"Description":"block 4" </v>
      </c>
      <c r="Q648" s="16" t="str">
        <f t="shared" si="226"/>
        <v xml:space="preserve">,"Country":"USA" </v>
      </c>
      <c r="R648" s="16" t="str">
        <f t="shared" si="227"/>
        <v xml:space="preserve">,"IsPostageStamp":true </v>
      </c>
      <c r="S648" s="16" t="str">
        <f t="shared" si="228"/>
        <v xml:space="preserve">,"ScottNumber":"2448a" </v>
      </c>
      <c r="T648" s="16" t="str">
        <f t="shared" si="229"/>
        <v xml:space="preserve">,"AlternateId":"" </v>
      </c>
      <c r="U648" s="16" t="str">
        <f t="shared" si="230"/>
        <v>,"IssueYearStart":1990</v>
      </c>
      <c r="V648" s="16" t="str">
        <f t="shared" si="231"/>
        <v>,"IssueYearEnd":0</v>
      </c>
      <c r="W648" s="16" t="str">
        <f t="shared" si="232"/>
        <v xml:space="preserve">,"FirstDayOfIssue":" " </v>
      </c>
      <c r="X648" s="16" t="str">
        <f t="shared" si="223"/>
        <v xml:space="preserve">,"Perforation":"" </v>
      </c>
      <c r="Y648" s="16" t="str">
        <f t="shared" si="233"/>
        <v xml:space="preserve">,"IsWatermarked":false </v>
      </c>
      <c r="Z648" s="16" t="str">
        <f t="shared" si="234"/>
        <v xml:space="preserve">,"CatalogImageCode":"" </v>
      </c>
      <c r="AA648" s="16" t="str">
        <f t="shared" si="235"/>
        <v xml:space="preserve">,"Color":"" </v>
      </c>
      <c r="AB648" s="16" t="str">
        <f t="shared" si="236"/>
        <v xml:space="preserve">,"Denomination":"25" </v>
      </c>
      <c r="AD648" s="16" t="str">
        <f t="shared" si="237"/>
        <v/>
      </c>
      <c r="AE648" s="16" t="str">
        <f t="shared" si="238"/>
        <v>{"CollectableType":"HomeCollector.Models.StampBase, HomeCollector, Version=1.0.0.0, Culture=neutral, PublicKeyToken=null"</v>
      </c>
      <c r="AF648" s="16" t="str">
        <f t="shared" si="239"/>
        <v xml:space="preserve">,"ItemDetails":"block 4" </v>
      </c>
      <c r="AG648" s="16" t="str">
        <f t="shared" si="240"/>
        <v xml:space="preserve">,"IsFavorite":false </v>
      </c>
      <c r="AH648" s="16" t="str">
        <f t="shared" si="241"/>
        <v xml:space="preserve">,"EstimatedValue":0 </v>
      </c>
      <c r="AI648" s="16" t="str">
        <f t="shared" si="242"/>
        <v xml:space="preserve">,"IsMintCondition":false </v>
      </c>
      <c r="AJ648" s="16" t="str">
        <f t="shared" si="243"/>
        <v xml:space="preserve">,"Condition":"UNDEFINED" </v>
      </c>
      <c r="AK648" s="16" t="str">
        <f xml:space="preserve"> IF($D648+$E648&gt;0,  CONCATENATE($AD648,$AE648,$AF648,$AG648,$AH648,$AI648,$AJ648) &amp; "} ]}","}")</f>
        <v>}</v>
      </c>
      <c r="AL648" s="16" t="str">
        <f t="shared" si="244"/>
        <v>,{"CollectableType":"HomeCollector.Models.StampBase, HomeCollector, Version=1.0.0.0, Culture=neutral, PublicKeyToken=null","DisplayName":"Classic Films" ,"Description":"block 4" ,"Country":"USA" ,"IsPostageStamp":true ,"ScottNumber":"2448a" ,"AlternateId":"" ,"IssueYearStart":1990,"IssueYearEnd":0,"FirstDayOfIssue":" " ,"Perforation":"" ,"IsWatermarked":false ,"CatalogImageCode":"" ,"Color":"" ,"Denomination":"25" }</v>
      </c>
    </row>
    <row r="649" spans="1:38" x14ac:dyDescent="0.25">
      <c r="A649" s="17" t="s">
        <v>805</v>
      </c>
      <c r="B649" s="29" t="s">
        <v>159</v>
      </c>
      <c r="C649" s="19"/>
      <c r="D649" s="31"/>
      <c r="E649" s="32">
        <v>2</v>
      </c>
      <c r="F649" s="42"/>
      <c r="G649" s="38"/>
      <c r="H649" s="19" t="s">
        <v>78</v>
      </c>
      <c r="I649" s="19" t="s">
        <v>47</v>
      </c>
      <c r="J649" s="19">
        <v>1990</v>
      </c>
      <c r="K649" s="21"/>
      <c r="L649" s="34">
        <v>0.5</v>
      </c>
      <c r="M649" s="29">
        <v>0.15</v>
      </c>
      <c r="N649" s="28" t="str">
        <f t="shared" si="245"/>
        <v>,{"CollectableType":"HomeCollector.Models.StampBase, HomeCollector, Version=1.0.0.0, Culture=neutral, PublicKeyToken=null"</v>
      </c>
      <c r="O649" s="16" t="str">
        <f t="shared" si="224"/>
        <v xml:space="preserve">,"DisplayName":"Moore" </v>
      </c>
      <c r="P649" s="16" t="str">
        <f t="shared" si="225"/>
        <v xml:space="preserve">,"Description":"" </v>
      </c>
      <c r="Q649" s="16" t="str">
        <f t="shared" si="226"/>
        <v xml:space="preserve">,"Country":"USA" </v>
      </c>
      <c r="R649" s="16" t="str">
        <f t="shared" si="227"/>
        <v xml:space="preserve">,"IsPostageStamp":true </v>
      </c>
      <c r="S649" s="16" t="str">
        <f t="shared" si="228"/>
        <v xml:space="preserve">,"ScottNumber":"2449" </v>
      </c>
      <c r="T649" s="16" t="str">
        <f t="shared" si="229"/>
        <v xml:space="preserve">,"AlternateId":"" </v>
      </c>
      <c r="U649" s="16" t="str">
        <f t="shared" si="230"/>
        <v>,"IssueYearStart":1990</v>
      </c>
      <c r="V649" s="16" t="str">
        <f t="shared" si="231"/>
        <v>,"IssueYearEnd":0</v>
      </c>
      <c r="W649" s="16" t="str">
        <f t="shared" si="232"/>
        <v xml:space="preserve">,"FirstDayOfIssue":" " </v>
      </c>
      <c r="X649" s="16" t="str">
        <f t="shared" si="223"/>
        <v xml:space="preserve">,"Perforation":"" </v>
      </c>
      <c r="Y649" s="16" t="str">
        <f t="shared" si="233"/>
        <v xml:space="preserve">,"IsWatermarked":false </v>
      </c>
      <c r="Z649" s="16" t="str">
        <f t="shared" si="234"/>
        <v xml:space="preserve">,"CatalogImageCode":"" </v>
      </c>
      <c r="AA649" s="16" t="str">
        <f t="shared" si="235"/>
        <v xml:space="preserve">,"Color":"" </v>
      </c>
      <c r="AB649" s="16" t="str">
        <f t="shared" si="236"/>
        <v xml:space="preserve">,"Denomination":"25" </v>
      </c>
      <c r="AD649" s="16" t="str">
        <f t="shared" si="237"/>
        <v>,"ItemInstances":[</v>
      </c>
      <c r="AE649" s="16" t="str">
        <f t="shared" si="238"/>
        <v>{"CollectableType":"HomeCollector.Models.StampBase, HomeCollector, Version=1.0.0.0, Culture=neutral, PublicKeyToken=null"</v>
      </c>
      <c r="AF649" s="16" t="str">
        <f t="shared" si="239"/>
        <v xml:space="preserve">,"ItemDetails":"" </v>
      </c>
      <c r="AG649" s="16" t="str">
        <f t="shared" si="240"/>
        <v xml:space="preserve">,"IsFavorite":false </v>
      </c>
      <c r="AH649" s="16" t="str">
        <f t="shared" si="241"/>
        <v xml:space="preserve">,"EstimatedValue":0 </v>
      </c>
      <c r="AI649" s="16" t="str">
        <f t="shared" si="242"/>
        <v xml:space="preserve">,"IsMintCondition":false </v>
      </c>
      <c r="AJ649" s="16" t="str">
        <f t="shared" si="243"/>
        <v xml:space="preserve">,"Condition":"UNDEFINED" </v>
      </c>
      <c r="AK649" s="16" t="str">
        <f xml:space="preserve"> IF($D649+$E649&gt;0,  CONCATENATE($AD649,$AE649,$AF649,$AG649,$AH649,$AI649,$AJ649)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49" s="16" t="str">
        <f t="shared" si="244"/>
        <v>,{"CollectableType":"HomeCollector.Models.StampBase, HomeCollector, Version=1.0.0.0, Culture=neutral, PublicKeyToken=null","DisplayName":"Moore" ,"Description":"" ,"Country":"USA" ,"IsPostageStamp":true ,"ScottNumber":"2449"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0" spans="1:38" x14ac:dyDescent="0.25">
      <c r="A650" s="34" t="s">
        <v>806</v>
      </c>
      <c r="B650" s="29" t="s">
        <v>15</v>
      </c>
      <c r="C650" s="19"/>
      <c r="D650" s="31"/>
      <c r="E650" s="32">
        <v>3</v>
      </c>
      <c r="F650" s="42" t="s">
        <v>41</v>
      </c>
      <c r="G650" s="30"/>
      <c r="H650" s="19" t="s">
        <v>1324</v>
      </c>
      <c r="I650" s="19" t="s">
        <v>47</v>
      </c>
      <c r="J650" s="19">
        <v>1991</v>
      </c>
      <c r="K650" s="21"/>
      <c r="L650" s="34">
        <v>0.15</v>
      </c>
      <c r="M650" s="29">
        <v>0.15</v>
      </c>
      <c r="N650" s="28" t="str">
        <f t="shared" si="245"/>
        <v>,{"CollectableType":"HomeCollector.Models.StampBase, HomeCollector, Version=1.0.0.0, Culture=neutral, PublicKeyToken=null"</v>
      </c>
      <c r="O650" s="16" t="str">
        <f t="shared" si="224"/>
        <v xml:space="preserve">,"DisplayName":"Steam Carriage" </v>
      </c>
      <c r="P650" s="16" t="str">
        <f t="shared" si="225"/>
        <v xml:space="preserve">,"Description":"" </v>
      </c>
      <c r="Q650" s="16" t="str">
        <f t="shared" si="226"/>
        <v xml:space="preserve">,"Country":"USA" </v>
      </c>
      <c r="R650" s="16" t="str">
        <f t="shared" si="227"/>
        <v xml:space="preserve">,"IsPostageStamp":true </v>
      </c>
      <c r="S650" s="16" t="str">
        <f t="shared" si="228"/>
        <v xml:space="preserve">,"ScottNumber":"2451" </v>
      </c>
      <c r="T650" s="16" t="str">
        <f t="shared" si="229"/>
        <v xml:space="preserve">,"AlternateId":"" </v>
      </c>
      <c r="U650" s="16" t="str">
        <f t="shared" si="230"/>
        <v>,"IssueYearStart":1991</v>
      </c>
      <c r="V650" s="16" t="str">
        <f t="shared" si="231"/>
        <v>,"IssueYearEnd":0</v>
      </c>
      <c r="W650" s="16" t="str">
        <f t="shared" si="232"/>
        <v xml:space="preserve">,"FirstDayOfIssue":" " </v>
      </c>
      <c r="X650" s="16" t="str">
        <f t="shared" si="223"/>
        <v xml:space="preserve">,"Perforation":"v10" </v>
      </c>
      <c r="Y650" s="16" t="str">
        <f t="shared" si="233"/>
        <v xml:space="preserve">,"IsWatermarked":false </v>
      </c>
      <c r="Z650" s="16" t="str">
        <f t="shared" si="234"/>
        <v xml:space="preserve">,"CatalogImageCode":"" </v>
      </c>
      <c r="AA650" s="16" t="str">
        <f t="shared" si="235"/>
        <v xml:space="preserve">,"Color":"" </v>
      </c>
      <c r="AB650" s="16" t="str">
        <f t="shared" si="236"/>
        <v xml:space="preserve">,"Denomination":"4" </v>
      </c>
      <c r="AD650" s="16" t="str">
        <f t="shared" si="237"/>
        <v>,"ItemInstances":[</v>
      </c>
      <c r="AE650" s="16" t="str">
        <f t="shared" si="238"/>
        <v>{"CollectableType":"HomeCollector.Models.StampBase, HomeCollector, Version=1.0.0.0, Culture=neutral, PublicKeyToken=null"</v>
      </c>
      <c r="AF650" s="16" t="str">
        <f t="shared" si="239"/>
        <v xml:space="preserve">,"ItemDetails":"" </v>
      </c>
      <c r="AG650" s="16" t="str">
        <f t="shared" si="240"/>
        <v xml:space="preserve">,"IsFavorite":false </v>
      </c>
      <c r="AH650" s="16" t="str">
        <f t="shared" si="241"/>
        <v xml:space="preserve">,"EstimatedValue":0 </v>
      </c>
      <c r="AI650" s="16" t="str">
        <f t="shared" si="242"/>
        <v xml:space="preserve">,"IsMintCondition":false </v>
      </c>
      <c r="AJ650" s="16" t="str">
        <f t="shared" si="243"/>
        <v xml:space="preserve">,"Condition":"UNDEFINED" </v>
      </c>
      <c r="AK650" s="16" t="str">
        <f xml:space="preserve"> IF($D650+$E650&gt;0,  CONCATENATE($AD650,$AE650,$AF650,$AG650,$AH650,$AI650,$AJ650)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0" s="16" t="str">
        <f t="shared" si="244"/>
        <v>,{"CollectableType":"HomeCollector.Models.StampBase, HomeCollector, Version=1.0.0.0, Culture=neutral, PublicKeyToken=null","DisplayName":"Steam Carriage" ,"Description":"" ,"Country":"USA" ,"IsPostageStamp":true ,"ScottNumber":"2451" ,"AlternateId":"" ,"IssueYearStart":1991,"IssueYearEnd":0,"FirstDayOfIssue":" " ,"Perforation":"v10" ,"IsWatermarked":false ,"CatalogImageCode":"" ,"Color":"" ,"Denomination":"4"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1" spans="1:38" x14ac:dyDescent="0.25">
      <c r="A651" s="34" t="s">
        <v>807</v>
      </c>
      <c r="B651" s="29" t="s">
        <v>16</v>
      </c>
      <c r="C651" s="19"/>
      <c r="D651" s="31"/>
      <c r="E651" s="32">
        <v>2</v>
      </c>
      <c r="F651" s="42" t="s">
        <v>41</v>
      </c>
      <c r="G651" s="30"/>
      <c r="H651" s="19" t="s">
        <v>1325</v>
      </c>
      <c r="I651" s="19" t="s">
        <v>47</v>
      </c>
      <c r="J651" s="19">
        <v>1990</v>
      </c>
      <c r="K651" s="21"/>
      <c r="L651" s="34">
        <v>2</v>
      </c>
      <c r="M651" s="29">
        <v>0.5</v>
      </c>
      <c r="N651" s="28" t="str">
        <f t="shared" si="245"/>
        <v>,{"CollectableType":"HomeCollector.Models.StampBase, HomeCollector, Version=1.0.0.0, Culture=neutral, PublicKeyToken=null"</v>
      </c>
      <c r="O651" s="16" t="str">
        <f t="shared" si="224"/>
        <v xml:space="preserve">,"DisplayName":"Circus Wagon" </v>
      </c>
      <c r="P651" s="16" t="str">
        <f t="shared" si="225"/>
        <v xml:space="preserve">,"Description":"" </v>
      </c>
      <c r="Q651" s="16" t="str">
        <f t="shared" si="226"/>
        <v xml:space="preserve">,"Country":"USA" </v>
      </c>
      <c r="R651" s="16" t="str">
        <f t="shared" si="227"/>
        <v xml:space="preserve">,"IsPostageStamp":true </v>
      </c>
      <c r="S651" s="16" t="str">
        <f t="shared" si="228"/>
        <v xml:space="preserve">,"ScottNumber":"2452" </v>
      </c>
      <c r="T651" s="16" t="str">
        <f t="shared" si="229"/>
        <v xml:space="preserve">,"AlternateId":"" </v>
      </c>
      <c r="U651" s="16" t="str">
        <f t="shared" si="230"/>
        <v>,"IssueYearStart":1990</v>
      </c>
      <c r="V651" s="16" t="str">
        <f t="shared" si="231"/>
        <v>,"IssueYearEnd":0</v>
      </c>
      <c r="W651" s="16" t="str">
        <f t="shared" si="232"/>
        <v xml:space="preserve">,"FirstDayOfIssue":" " </v>
      </c>
      <c r="X651" s="16" t="str">
        <f t="shared" si="223"/>
        <v xml:space="preserve">,"Perforation":"v10" </v>
      </c>
      <c r="Y651" s="16" t="str">
        <f t="shared" si="233"/>
        <v xml:space="preserve">,"IsWatermarked":false </v>
      </c>
      <c r="Z651" s="16" t="str">
        <f t="shared" si="234"/>
        <v xml:space="preserve">,"CatalogImageCode":"" </v>
      </c>
      <c r="AA651" s="16" t="str">
        <f t="shared" si="235"/>
        <v xml:space="preserve">,"Color":"" </v>
      </c>
      <c r="AB651" s="16" t="str">
        <f t="shared" si="236"/>
        <v xml:space="preserve">,"Denomination":"5" </v>
      </c>
      <c r="AD651" s="16" t="str">
        <f t="shared" si="237"/>
        <v>,"ItemInstances":[</v>
      </c>
      <c r="AE651" s="16" t="str">
        <f t="shared" si="238"/>
        <v>{"CollectableType":"HomeCollector.Models.StampBase, HomeCollector, Version=1.0.0.0, Culture=neutral, PublicKeyToken=null"</v>
      </c>
      <c r="AF651" s="16" t="str">
        <f t="shared" si="239"/>
        <v xml:space="preserve">,"ItemDetails":"" </v>
      </c>
      <c r="AG651" s="16" t="str">
        <f t="shared" si="240"/>
        <v xml:space="preserve">,"IsFavorite":false </v>
      </c>
      <c r="AH651" s="16" t="str">
        <f t="shared" si="241"/>
        <v xml:space="preserve">,"EstimatedValue":0 </v>
      </c>
      <c r="AI651" s="16" t="str">
        <f t="shared" si="242"/>
        <v xml:space="preserve">,"IsMintCondition":false </v>
      </c>
      <c r="AJ651" s="16" t="str">
        <f t="shared" si="243"/>
        <v xml:space="preserve">,"Condition":"UNDEFINED" </v>
      </c>
      <c r="AK651" s="16" t="str">
        <f xml:space="preserve"> IF($D651+$E651&gt;0,  CONCATENATE($AD651,$AE651,$AF651,$AG651,$AH651,$AI651,$AJ651)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1" s="16" t="str">
        <f t="shared" si="244"/>
        <v>,{"CollectableType":"HomeCollector.Models.StampBase, HomeCollector, Version=1.0.0.0, Culture=neutral, PublicKeyToken=null","DisplayName":"Circus Wagon" ,"Description":"" ,"Country":"USA" ,"IsPostageStamp":true ,"ScottNumber":"2452" ,"AlternateId":"" ,"IssueYearStart":1990,"IssueYearEnd":0,"FirstDayOfIssue":"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2" spans="1:38" x14ac:dyDescent="0.25">
      <c r="A652" s="34" t="s">
        <v>808</v>
      </c>
      <c r="B652" s="29" t="s">
        <v>16</v>
      </c>
      <c r="C652" s="19"/>
      <c r="D652" s="31"/>
      <c r="E652" s="32">
        <v>2</v>
      </c>
      <c r="F652" s="42" t="s">
        <v>41</v>
      </c>
      <c r="G652" s="30" t="s">
        <v>1326</v>
      </c>
      <c r="H652" s="19" t="s">
        <v>84</v>
      </c>
      <c r="I652" s="19" t="s">
        <v>47</v>
      </c>
      <c r="J652" s="19">
        <v>1991</v>
      </c>
      <c r="K652" s="21"/>
      <c r="L652" s="34">
        <v>0.15</v>
      </c>
      <c r="M652" s="29">
        <v>0.15</v>
      </c>
      <c r="N652" s="28" t="str">
        <f t="shared" si="245"/>
        <v>,{"CollectableType":"HomeCollector.Models.StampBase, HomeCollector, Version=1.0.0.0, Culture=neutral, PublicKeyToken=null"</v>
      </c>
      <c r="O652" s="16" t="str">
        <f t="shared" si="224"/>
        <v xml:space="preserve">,"DisplayName":"Canoe" </v>
      </c>
      <c r="P652" s="16" t="str">
        <f t="shared" si="225"/>
        <v xml:space="preserve">,"Description":"Intaglio" </v>
      </c>
      <c r="Q652" s="16" t="str">
        <f t="shared" si="226"/>
        <v xml:space="preserve">,"Country":"USA" </v>
      </c>
      <c r="R652" s="16" t="str">
        <f t="shared" si="227"/>
        <v xml:space="preserve">,"IsPostageStamp":true </v>
      </c>
      <c r="S652" s="16" t="str">
        <f t="shared" si="228"/>
        <v xml:space="preserve">,"ScottNumber":"2453" </v>
      </c>
      <c r="T652" s="16" t="str">
        <f t="shared" si="229"/>
        <v xml:space="preserve">,"AlternateId":"" </v>
      </c>
      <c r="U652" s="16" t="str">
        <f t="shared" si="230"/>
        <v>,"IssueYearStart":1991</v>
      </c>
      <c r="V652" s="16" t="str">
        <f t="shared" si="231"/>
        <v>,"IssueYearEnd":0</v>
      </c>
      <c r="W652" s="16" t="str">
        <f t="shared" si="232"/>
        <v xml:space="preserve">,"FirstDayOfIssue":" " </v>
      </c>
      <c r="X652" s="16" t="str">
        <f t="shared" si="223"/>
        <v xml:space="preserve">,"Perforation":"v10" </v>
      </c>
      <c r="Y652" s="16" t="str">
        <f t="shared" si="233"/>
        <v xml:space="preserve">,"IsWatermarked":false </v>
      </c>
      <c r="Z652" s="16" t="str">
        <f t="shared" si="234"/>
        <v xml:space="preserve">,"CatalogImageCode":"" </v>
      </c>
      <c r="AA652" s="16" t="str">
        <f t="shared" si="235"/>
        <v xml:space="preserve">,"Color":"" </v>
      </c>
      <c r="AB652" s="16" t="str">
        <f t="shared" si="236"/>
        <v xml:space="preserve">,"Denomination":"5" </v>
      </c>
      <c r="AD652" s="16" t="str">
        <f t="shared" si="237"/>
        <v>,"ItemInstances":[</v>
      </c>
      <c r="AE652" s="16" t="str">
        <f t="shared" si="238"/>
        <v>{"CollectableType":"HomeCollector.Models.StampBase, HomeCollector, Version=1.0.0.0, Culture=neutral, PublicKeyToken=null"</v>
      </c>
      <c r="AF652" s="16" t="str">
        <f t="shared" si="239"/>
        <v xml:space="preserve">,"ItemDetails":"Intaglio" </v>
      </c>
      <c r="AG652" s="16" t="str">
        <f t="shared" si="240"/>
        <v xml:space="preserve">,"IsFavorite":false </v>
      </c>
      <c r="AH652" s="16" t="str">
        <f t="shared" si="241"/>
        <v xml:space="preserve">,"EstimatedValue":0 </v>
      </c>
      <c r="AI652" s="16" t="str">
        <f t="shared" si="242"/>
        <v xml:space="preserve">,"IsMintCondition":false </v>
      </c>
      <c r="AJ652" s="16" t="str">
        <f t="shared" si="243"/>
        <v xml:space="preserve">,"Condition":"UNDEFINED" </v>
      </c>
      <c r="AK652" s="16" t="str">
        <f xml:space="preserve"> IF($D652+$E652&gt;0,  CONCATENATE($AD652,$AE652,$AF652,$AG652,$AH652,$AI652,$AJ652) &amp; "} ]}","}")</f>
        <v>,"ItemInstances":[{"CollectableType":"HomeCollector.Models.StampBase, HomeCollector, Version=1.0.0.0, Culture=neutral, PublicKeyToken=null","ItemDetails":"Intaglio" ,"IsFavorite":false ,"EstimatedValue":0 ,"IsMintCondition":false ,"Condition":"UNDEFINED" } ]}</v>
      </c>
      <c r="AL652" s="16" t="str">
        <f t="shared" si="244"/>
        <v>,{"CollectableType":"HomeCollector.Models.StampBase, HomeCollector, Version=1.0.0.0, Culture=neutral, PublicKeyToken=null","DisplayName":"Canoe" ,"Description":"Intaglio" ,"Country":"USA" ,"IsPostageStamp":true ,"ScottNumber":"2453" ,"AlternateId":"" ,"IssueYearStart":1991,"IssueYearEnd":0,"FirstDayOfIssue":" " ,"Perforation":"v10" ,"IsWatermarked":false ,"CatalogImageCode":"" ,"Color":"" ,"Denomination":"5" ,"ItemInstances":[{"CollectableType":"HomeCollector.Models.StampBase, HomeCollector, Version=1.0.0.0, Culture=neutral, PublicKeyToken=null","ItemDetails":"Intaglio" ,"IsFavorite":false ,"EstimatedValue":0 ,"IsMintCondition":false ,"Condition":"UNDEFINED" } ]}</v>
      </c>
    </row>
    <row r="653" spans="1:38" x14ac:dyDescent="0.25">
      <c r="A653" s="34" t="s">
        <v>809</v>
      </c>
      <c r="B653" s="29" t="s">
        <v>16</v>
      </c>
      <c r="C653" s="19"/>
      <c r="D653" s="31"/>
      <c r="E653" s="32"/>
      <c r="F653" s="42" t="s">
        <v>41</v>
      </c>
      <c r="G653" s="30" t="s">
        <v>1327</v>
      </c>
      <c r="H653" s="19" t="s">
        <v>84</v>
      </c>
      <c r="I653" s="19" t="s">
        <v>47</v>
      </c>
      <c r="J653" s="19">
        <v>1991</v>
      </c>
      <c r="K653" s="21"/>
      <c r="L653" s="34">
        <v>0.15</v>
      </c>
      <c r="M653" s="29">
        <v>0.15</v>
      </c>
      <c r="N653" s="28" t="str">
        <f t="shared" si="245"/>
        <v>,{"CollectableType":"HomeCollector.Models.StampBase, HomeCollector, Version=1.0.0.0, Culture=neutral, PublicKeyToken=null"</v>
      </c>
      <c r="O653" s="16" t="str">
        <f t="shared" si="224"/>
        <v xml:space="preserve">,"DisplayName":"Canoe" </v>
      </c>
      <c r="P653" s="16" t="str">
        <f t="shared" si="225"/>
        <v xml:space="preserve">,"Description":"Gravure" </v>
      </c>
      <c r="Q653" s="16" t="str">
        <f t="shared" si="226"/>
        <v xml:space="preserve">,"Country":"USA" </v>
      </c>
      <c r="R653" s="16" t="str">
        <f t="shared" si="227"/>
        <v xml:space="preserve">,"IsPostageStamp":true </v>
      </c>
      <c r="S653" s="16" t="str">
        <f t="shared" si="228"/>
        <v xml:space="preserve">,"ScottNumber":"2454" </v>
      </c>
      <c r="T653" s="16" t="str">
        <f t="shared" si="229"/>
        <v xml:space="preserve">,"AlternateId":"" </v>
      </c>
      <c r="U653" s="16" t="str">
        <f t="shared" si="230"/>
        <v>,"IssueYearStart":1991</v>
      </c>
      <c r="V653" s="16" t="str">
        <f t="shared" si="231"/>
        <v>,"IssueYearEnd":0</v>
      </c>
      <c r="W653" s="16" t="str">
        <f t="shared" si="232"/>
        <v xml:space="preserve">,"FirstDayOfIssue":" " </v>
      </c>
      <c r="X653" s="16" t="str">
        <f t="shared" si="223"/>
        <v xml:space="preserve">,"Perforation":"v10" </v>
      </c>
      <c r="Y653" s="16" t="str">
        <f t="shared" si="233"/>
        <v xml:space="preserve">,"IsWatermarked":false </v>
      </c>
      <c r="Z653" s="16" t="str">
        <f t="shared" si="234"/>
        <v xml:space="preserve">,"CatalogImageCode":"" </v>
      </c>
      <c r="AA653" s="16" t="str">
        <f t="shared" si="235"/>
        <v xml:space="preserve">,"Color":"" </v>
      </c>
      <c r="AB653" s="16" t="str">
        <f t="shared" si="236"/>
        <v xml:space="preserve">,"Denomination":"5" </v>
      </c>
      <c r="AD653" s="16" t="str">
        <f t="shared" si="237"/>
        <v/>
      </c>
      <c r="AE653" s="16" t="str">
        <f t="shared" si="238"/>
        <v>{"CollectableType":"HomeCollector.Models.StampBase, HomeCollector, Version=1.0.0.0, Culture=neutral, PublicKeyToken=null"</v>
      </c>
      <c r="AF653" s="16" t="str">
        <f t="shared" si="239"/>
        <v xml:space="preserve">,"ItemDetails":"Gravure" </v>
      </c>
      <c r="AG653" s="16" t="str">
        <f t="shared" si="240"/>
        <v xml:space="preserve">,"IsFavorite":false </v>
      </c>
      <c r="AH653" s="16" t="str">
        <f t="shared" si="241"/>
        <v xml:space="preserve">,"EstimatedValue":0 </v>
      </c>
      <c r="AI653" s="16" t="str">
        <f t="shared" si="242"/>
        <v xml:space="preserve">,"IsMintCondition":false </v>
      </c>
      <c r="AJ653" s="16" t="str">
        <f t="shared" si="243"/>
        <v xml:space="preserve">,"Condition":"UNDEFINED" </v>
      </c>
      <c r="AK653" s="16" t="str">
        <f xml:space="preserve"> IF($D653+$E653&gt;0,  CONCATENATE($AD653,$AE653,$AF653,$AG653,$AH653,$AI653,$AJ653) &amp; "} ]}","}")</f>
        <v>}</v>
      </c>
      <c r="AL653" s="16" t="str">
        <f t="shared" si="244"/>
        <v>,{"CollectableType":"HomeCollector.Models.StampBase, HomeCollector, Version=1.0.0.0, Culture=neutral, PublicKeyToken=null","DisplayName":"Canoe" ,"Description":"Gravure" ,"Country":"USA" ,"IsPostageStamp":true ,"ScottNumber":"2454" ,"AlternateId":"" ,"IssueYearStart":1991,"IssueYearEnd":0,"FirstDayOfIssue":" " ,"Perforation":"v10" ,"IsWatermarked":false ,"CatalogImageCode":"" ,"Color":"" ,"Denomination":"5" }</v>
      </c>
    </row>
    <row r="654" spans="1:38" x14ac:dyDescent="0.25">
      <c r="A654" s="34" t="s">
        <v>810</v>
      </c>
      <c r="B654" s="29" t="s">
        <v>148</v>
      </c>
      <c r="C654" s="19"/>
      <c r="D654" s="31"/>
      <c r="E654" s="32">
        <v>3</v>
      </c>
      <c r="F654" s="42" t="s">
        <v>41</v>
      </c>
      <c r="G654" s="30"/>
      <c r="H654" s="19" t="s">
        <v>1328</v>
      </c>
      <c r="I654" s="19" t="s">
        <v>47</v>
      </c>
      <c r="J654" s="19">
        <v>1991</v>
      </c>
      <c r="K654" s="21"/>
      <c r="L654" s="34">
        <v>0.25</v>
      </c>
      <c r="M654" s="29">
        <v>0.15</v>
      </c>
      <c r="N654" s="28" t="str">
        <f t="shared" si="245"/>
        <v>,{"CollectableType":"HomeCollector.Models.StampBase, HomeCollector, Version=1.0.0.0, Culture=neutral, PublicKeyToken=null"</v>
      </c>
      <c r="O654" s="16" t="str">
        <f t="shared" si="224"/>
        <v xml:space="preserve">,"DisplayName":"Tractor-Trailer" </v>
      </c>
      <c r="P654" s="16" t="str">
        <f t="shared" si="225"/>
        <v xml:space="preserve">,"Description":"" </v>
      </c>
      <c r="Q654" s="16" t="str">
        <f t="shared" si="226"/>
        <v xml:space="preserve">,"Country":"USA" </v>
      </c>
      <c r="R654" s="16" t="str">
        <f t="shared" si="227"/>
        <v xml:space="preserve">,"IsPostageStamp":true </v>
      </c>
      <c r="S654" s="16" t="str">
        <f t="shared" si="228"/>
        <v xml:space="preserve">,"ScottNumber":"2457" </v>
      </c>
      <c r="T654" s="16" t="str">
        <f t="shared" si="229"/>
        <v xml:space="preserve">,"AlternateId":"" </v>
      </c>
      <c r="U654" s="16" t="str">
        <f t="shared" si="230"/>
        <v>,"IssueYearStart":1991</v>
      </c>
      <c r="V654" s="16" t="str">
        <f t="shared" si="231"/>
        <v>,"IssueYearEnd":0</v>
      </c>
      <c r="W654" s="16" t="str">
        <f t="shared" si="232"/>
        <v xml:space="preserve">,"FirstDayOfIssue":" " </v>
      </c>
      <c r="X654" s="16" t="str">
        <f t="shared" si="223"/>
        <v xml:space="preserve">,"Perforation":"v10" </v>
      </c>
      <c r="Y654" s="16" t="str">
        <f t="shared" si="233"/>
        <v xml:space="preserve">,"IsWatermarked":false </v>
      </c>
      <c r="Z654" s="16" t="str">
        <f t="shared" si="234"/>
        <v xml:space="preserve">,"CatalogImageCode":"" </v>
      </c>
      <c r="AA654" s="16" t="str">
        <f t="shared" si="235"/>
        <v xml:space="preserve">,"Color":"" </v>
      </c>
      <c r="AB654" s="16" t="str">
        <f t="shared" si="236"/>
        <v xml:space="preserve">,"Denomination":"10" </v>
      </c>
      <c r="AD654" s="16" t="str">
        <f t="shared" si="237"/>
        <v>,"ItemInstances":[</v>
      </c>
      <c r="AE654" s="16" t="str">
        <f t="shared" si="238"/>
        <v>{"CollectableType":"HomeCollector.Models.StampBase, HomeCollector, Version=1.0.0.0, Culture=neutral, PublicKeyToken=null"</v>
      </c>
      <c r="AF654" s="16" t="str">
        <f t="shared" si="239"/>
        <v xml:space="preserve">,"ItemDetails":"" </v>
      </c>
      <c r="AG654" s="16" t="str">
        <f t="shared" si="240"/>
        <v xml:space="preserve">,"IsFavorite":false </v>
      </c>
      <c r="AH654" s="16" t="str">
        <f t="shared" si="241"/>
        <v xml:space="preserve">,"EstimatedValue":0 </v>
      </c>
      <c r="AI654" s="16" t="str">
        <f t="shared" si="242"/>
        <v xml:space="preserve">,"IsMintCondition":false </v>
      </c>
      <c r="AJ654" s="16" t="str">
        <f t="shared" si="243"/>
        <v xml:space="preserve">,"Condition":"UNDEFINED" </v>
      </c>
      <c r="AK654" s="16" t="str">
        <f xml:space="preserve"> IF($D654+$E654&gt;0,  CONCATENATE($AD654,$AE654,$AF654,$AG654,$AH654,$AI654,$AJ654)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4" s="16" t="str">
        <f t="shared" si="244"/>
        <v>,{"CollectableType":"HomeCollector.Models.StampBase, HomeCollector, Version=1.0.0.0, Culture=neutral, PublicKeyToken=null","DisplayName":"Tractor-Trailer" ,"Description":"" ,"Country":"USA" ,"IsPostageStamp":true ,"ScottNumber":"2457" ,"AlternateId":"" ,"IssueYearStart":1991,"IssueYearEnd":0,"FirstDayOfIssue":" " ,"Perforation":"v10" ,"IsWatermarked":false ,"CatalogImageCode":"" ,"Color":"" ,"Denomination":"10"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5" spans="1:38" x14ac:dyDescent="0.25">
      <c r="A655" s="34" t="s">
        <v>811</v>
      </c>
      <c r="B655" s="29" t="s">
        <v>158</v>
      </c>
      <c r="C655" s="19"/>
      <c r="D655" s="31"/>
      <c r="E655" s="32"/>
      <c r="F655" s="42" t="s">
        <v>41</v>
      </c>
      <c r="G655" s="30"/>
      <c r="H655" s="19" t="s">
        <v>1329</v>
      </c>
      <c r="I655" s="19" t="s">
        <v>47</v>
      </c>
      <c r="J655" s="19">
        <v>1991</v>
      </c>
      <c r="K655" s="21"/>
      <c r="L655" s="34">
        <v>0.5</v>
      </c>
      <c r="M655" s="29">
        <v>0.25</v>
      </c>
      <c r="N655" s="28" t="str">
        <f t="shared" si="245"/>
        <v>,{"CollectableType":"HomeCollector.Models.StampBase, HomeCollector, Version=1.0.0.0, Culture=neutral, PublicKeyToken=null"</v>
      </c>
      <c r="O655" s="16" t="str">
        <f t="shared" si="224"/>
        <v xml:space="preserve">,"DisplayName":"Lunch Wagon" </v>
      </c>
      <c r="P655" s="16" t="str">
        <f t="shared" si="225"/>
        <v xml:space="preserve">,"Description":"" </v>
      </c>
      <c r="Q655" s="16" t="str">
        <f t="shared" si="226"/>
        <v xml:space="preserve">,"Country":"USA" </v>
      </c>
      <c r="R655" s="16" t="str">
        <f t="shared" si="227"/>
        <v xml:space="preserve">,"IsPostageStamp":true </v>
      </c>
      <c r="S655" s="16" t="str">
        <f t="shared" si="228"/>
        <v xml:space="preserve">,"ScottNumber":"2464" </v>
      </c>
      <c r="T655" s="16" t="str">
        <f t="shared" si="229"/>
        <v xml:space="preserve">,"AlternateId":"" </v>
      </c>
      <c r="U655" s="16" t="str">
        <f t="shared" si="230"/>
        <v>,"IssueYearStart":1991</v>
      </c>
      <c r="V655" s="16" t="str">
        <f t="shared" si="231"/>
        <v>,"IssueYearEnd":0</v>
      </c>
      <c r="W655" s="16" t="str">
        <f t="shared" si="232"/>
        <v xml:space="preserve">,"FirstDayOfIssue":" " </v>
      </c>
      <c r="X655" s="16" t="str">
        <f t="shared" si="223"/>
        <v xml:space="preserve">,"Perforation":"v10" </v>
      </c>
      <c r="Y655" s="16" t="str">
        <f t="shared" si="233"/>
        <v xml:space="preserve">,"IsWatermarked":false </v>
      </c>
      <c r="Z655" s="16" t="str">
        <f t="shared" si="234"/>
        <v xml:space="preserve">,"CatalogImageCode":"" </v>
      </c>
      <c r="AA655" s="16" t="str">
        <f t="shared" si="235"/>
        <v xml:space="preserve">,"Color":"" </v>
      </c>
      <c r="AB655" s="16" t="str">
        <f t="shared" si="236"/>
        <v xml:space="preserve">,"Denomination":"23" </v>
      </c>
      <c r="AD655" s="16" t="str">
        <f t="shared" si="237"/>
        <v/>
      </c>
      <c r="AE655" s="16" t="str">
        <f t="shared" si="238"/>
        <v>{"CollectableType":"HomeCollector.Models.StampBase, HomeCollector, Version=1.0.0.0, Culture=neutral, PublicKeyToken=null"</v>
      </c>
      <c r="AF655" s="16" t="str">
        <f t="shared" si="239"/>
        <v xml:space="preserve">,"ItemDetails":"" </v>
      </c>
      <c r="AG655" s="16" t="str">
        <f t="shared" si="240"/>
        <v xml:space="preserve">,"IsFavorite":false </v>
      </c>
      <c r="AH655" s="16" t="str">
        <f t="shared" si="241"/>
        <v xml:space="preserve">,"EstimatedValue":0 </v>
      </c>
      <c r="AI655" s="16" t="str">
        <f t="shared" si="242"/>
        <v xml:space="preserve">,"IsMintCondition":false </v>
      </c>
      <c r="AJ655" s="16" t="str">
        <f t="shared" si="243"/>
        <v xml:space="preserve">,"Condition":"UNDEFINED" </v>
      </c>
      <c r="AK655" s="16" t="str">
        <f xml:space="preserve"> IF($D655+$E655&gt;0,  CONCATENATE($AD655,$AE655,$AF655,$AG655,$AH655,$AI655,$AJ655) &amp; "} ]}","}")</f>
        <v>}</v>
      </c>
      <c r="AL655" s="16" t="str">
        <f t="shared" si="244"/>
        <v>,{"CollectableType":"HomeCollector.Models.StampBase, HomeCollector, Version=1.0.0.0, Culture=neutral, PublicKeyToken=null","DisplayName":"Lunch Wagon" ,"Description":"" ,"Country":"USA" ,"IsPostageStamp":true ,"ScottNumber":"2464" ,"AlternateId":"" ,"IssueYearStart":1991,"IssueYearEnd":0,"FirstDayOfIssue":" " ,"Perforation":"v10" ,"IsWatermarked":false ,"CatalogImageCode":"" ,"Color":"" ,"Denomination":"23" }</v>
      </c>
    </row>
    <row r="656" spans="1:38" x14ac:dyDescent="0.25">
      <c r="A656" s="34" t="s">
        <v>812</v>
      </c>
      <c r="B656" s="29" t="s">
        <v>30</v>
      </c>
      <c r="C656" s="19"/>
      <c r="D656" s="31">
        <v>1</v>
      </c>
      <c r="E656" s="32"/>
      <c r="F656" s="42" t="s">
        <v>41</v>
      </c>
      <c r="G656" s="30"/>
      <c r="H656" s="19" t="s">
        <v>1330</v>
      </c>
      <c r="I656" s="19" t="s">
        <v>47</v>
      </c>
      <c r="J656" s="19">
        <v>1990</v>
      </c>
      <c r="K656" s="21"/>
      <c r="L656" s="34">
        <v>1.95</v>
      </c>
      <c r="M656" s="29">
        <v>0.5</v>
      </c>
      <c r="N656" s="28" t="str">
        <f t="shared" si="245"/>
        <v>,{"CollectableType":"HomeCollector.Models.StampBase, HomeCollector, Version=1.0.0.0, Culture=neutral, PublicKeyToken=null"</v>
      </c>
      <c r="O656" s="16" t="str">
        <f t="shared" si="224"/>
        <v xml:space="preserve">,"DisplayName":"Seaplane" </v>
      </c>
      <c r="P656" s="16" t="str">
        <f t="shared" si="225"/>
        <v xml:space="preserve">,"Description":"" </v>
      </c>
      <c r="Q656" s="16" t="str">
        <f t="shared" si="226"/>
        <v xml:space="preserve">,"Country":"USA" </v>
      </c>
      <c r="R656" s="16" t="str">
        <f t="shared" si="227"/>
        <v xml:space="preserve">,"IsPostageStamp":true </v>
      </c>
      <c r="S656" s="16" t="str">
        <f t="shared" si="228"/>
        <v xml:space="preserve">,"ScottNumber":"2468" </v>
      </c>
      <c r="T656" s="16" t="str">
        <f t="shared" si="229"/>
        <v xml:space="preserve">,"AlternateId":"" </v>
      </c>
      <c r="U656" s="16" t="str">
        <f t="shared" si="230"/>
        <v>,"IssueYearStart":1990</v>
      </c>
      <c r="V656" s="16" t="str">
        <f t="shared" si="231"/>
        <v>,"IssueYearEnd":0</v>
      </c>
      <c r="W656" s="16" t="str">
        <f t="shared" si="232"/>
        <v xml:space="preserve">,"FirstDayOfIssue":" " </v>
      </c>
      <c r="X656" s="16" t="str">
        <f t="shared" si="223"/>
        <v xml:space="preserve">,"Perforation":"v10" </v>
      </c>
      <c r="Y656" s="16" t="str">
        <f t="shared" si="233"/>
        <v xml:space="preserve">,"IsWatermarked":false </v>
      </c>
      <c r="Z656" s="16" t="str">
        <f t="shared" si="234"/>
        <v xml:space="preserve">,"CatalogImageCode":"" </v>
      </c>
      <c r="AA656" s="16" t="str">
        <f t="shared" si="235"/>
        <v xml:space="preserve">,"Color":"" </v>
      </c>
      <c r="AB656" s="16" t="str">
        <f t="shared" si="236"/>
        <v xml:space="preserve">,"Denomination":"$1" </v>
      </c>
      <c r="AD656" s="16" t="str">
        <f t="shared" si="237"/>
        <v>,"ItemInstances":[</v>
      </c>
      <c r="AE656" s="16" t="str">
        <f t="shared" si="238"/>
        <v>{"CollectableType":"HomeCollector.Models.StampBase, HomeCollector, Version=1.0.0.0, Culture=neutral, PublicKeyToken=null"</v>
      </c>
      <c r="AF656" s="16" t="str">
        <f t="shared" si="239"/>
        <v xml:space="preserve">,"ItemDetails":"" </v>
      </c>
      <c r="AG656" s="16" t="str">
        <f t="shared" si="240"/>
        <v xml:space="preserve">,"IsFavorite":false </v>
      </c>
      <c r="AH656" s="16" t="str">
        <f t="shared" si="241"/>
        <v xml:space="preserve">,"EstimatedValue":0 </v>
      </c>
      <c r="AI656" s="16" t="str">
        <f t="shared" si="242"/>
        <v xml:space="preserve">,"IsMintCondition":true </v>
      </c>
      <c r="AJ656" s="16" t="str">
        <f t="shared" si="243"/>
        <v xml:space="preserve">,"Condition":"UNDEFINED" </v>
      </c>
      <c r="AK656" s="16" t="str">
        <f xml:space="preserve"> IF($D656+$E656&gt;0,  CONCATENATE($AD656,$AE656,$AF656,$AG656,$AH656,$AI656,$AJ656)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656" s="16" t="str">
        <f t="shared" si="244"/>
        <v>,{"CollectableType":"HomeCollector.Models.StampBase, HomeCollector, Version=1.0.0.0, Culture=neutral, PublicKeyToken=null","DisplayName":"Seaplane" ,"Description":"" ,"Country":"USA" ,"IsPostageStamp":true ,"ScottNumber":"2468" ,"AlternateId":"" ,"IssueYearStart":1990,"IssueYearEnd":0,"FirstDayOfIssue":" " ,"Perforation":"v10" ,"IsWatermarked":false ,"CatalogImageCode":"" ,"Color":"" ,"Denomination":"$1"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657" spans="1:38" x14ac:dyDescent="0.25">
      <c r="A657" s="34" t="s">
        <v>813</v>
      </c>
      <c r="B657" s="29" t="s">
        <v>159</v>
      </c>
      <c r="C657" s="19"/>
      <c r="D657" s="31"/>
      <c r="E657" s="32">
        <v>2</v>
      </c>
      <c r="F657" s="42" t="s">
        <v>41</v>
      </c>
      <c r="G657" s="30"/>
      <c r="H657" s="19" t="s">
        <v>1331</v>
      </c>
      <c r="I657" s="19" t="s">
        <v>47</v>
      </c>
      <c r="J657" s="19">
        <v>1990</v>
      </c>
      <c r="K657" s="21"/>
      <c r="L657" s="34">
        <v>0.5</v>
      </c>
      <c r="M657" s="29">
        <v>0.15</v>
      </c>
      <c r="N657" s="28" t="str">
        <f t="shared" si="245"/>
        <v>,{"CollectableType":"HomeCollector.Models.StampBase, HomeCollector, Version=1.0.0.0, Culture=neutral, PublicKeyToken=null"</v>
      </c>
      <c r="O657" s="16" t="str">
        <f t="shared" si="224"/>
        <v xml:space="preserve">,"DisplayName":"Adm Head,WA" </v>
      </c>
      <c r="P657" s="16" t="str">
        <f t="shared" si="225"/>
        <v xml:space="preserve">,"Description":"" </v>
      </c>
      <c r="Q657" s="16" t="str">
        <f t="shared" si="226"/>
        <v xml:space="preserve">,"Country":"USA" </v>
      </c>
      <c r="R657" s="16" t="str">
        <f t="shared" si="227"/>
        <v xml:space="preserve">,"IsPostageStamp":true </v>
      </c>
      <c r="S657" s="16" t="str">
        <f t="shared" si="228"/>
        <v xml:space="preserve">,"ScottNumber":"2470" </v>
      </c>
      <c r="T657" s="16" t="str">
        <f t="shared" si="229"/>
        <v xml:space="preserve">,"AlternateId":"" </v>
      </c>
      <c r="U657" s="16" t="str">
        <f t="shared" si="230"/>
        <v>,"IssueYearStart":1990</v>
      </c>
      <c r="V657" s="16" t="str">
        <f t="shared" si="231"/>
        <v>,"IssueYearEnd":0</v>
      </c>
      <c r="W657" s="16" t="str">
        <f t="shared" si="232"/>
        <v xml:space="preserve">,"FirstDayOfIssue":" " </v>
      </c>
      <c r="X657" s="16" t="str">
        <f t="shared" si="223"/>
        <v xml:space="preserve">,"Perforation":"v10" </v>
      </c>
      <c r="Y657" s="16" t="str">
        <f t="shared" si="233"/>
        <v xml:space="preserve">,"IsWatermarked":false </v>
      </c>
      <c r="Z657" s="16" t="str">
        <f t="shared" si="234"/>
        <v xml:space="preserve">,"CatalogImageCode":"" </v>
      </c>
      <c r="AA657" s="16" t="str">
        <f t="shared" si="235"/>
        <v xml:space="preserve">,"Color":"" </v>
      </c>
      <c r="AB657" s="16" t="str">
        <f t="shared" si="236"/>
        <v xml:space="preserve">,"Denomination":"25" </v>
      </c>
      <c r="AD657" s="16" t="str">
        <f t="shared" si="237"/>
        <v>,"ItemInstances":[</v>
      </c>
      <c r="AE657" s="16" t="str">
        <f t="shared" si="238"/>
        <v>{"CollectableType":"HomeCollector.Models.StampBase, HomeCollector, Version=1.0.0.0, Culture=neutral, PublicKeyToken=null"</v>
      </c>
      <c r="AF657" s="16" t="str">
        <f t="shared" si="239"/>
        <v xml:space="preserve">,"ItemDetails":"" </v>
      </c>
      <c r="AG657" s="16" t="str">
        <f t="shared" si="240"/>
        <v xml:space="preserve">,"IsFavorite":false </v>
      </c>
      <c r="AH657" s="16" t="str">
        <f t="shared" si="241"/>
        <v xml:space="preserve">,"EstimatedValue":0 </v>
      </c>
      <c r="AI657" s="16" t="str">
        <f t="shared" si="242"/>
        <v xml:space="preserve">,"IsMintCondition":false </v>
      </c>
      <c r="AJ657" s="16" t="str">
        <f t="shared" si="243"/>
        <v xml:space="preserve">,"Condition":"UNDEFINED" </v>
      </c>
      <c r="AK657" s="16" t="str">
        <f xml:space="preserve"> IF($D657+$E657&gt;0,  CONCATENATE($AD657,$AE657,$AF657,$AG657,$AH657,$AI657,$AJ657)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7" s="16" t="str">
        <f t="shared" si="244"/>
        <v>,{"CollectableType":"HomeCollector.Models.StampBase, HomeCollector, Version=1.0.0.0, Culture=neutral, PublicKeyToken=null","DisplayName":"Adm Head,WA" ,"Description":"" ,"Country":"USA" ,"IsPostageStamp":true ,"ScottNumber":"2470" ,"AlternateId":"" ,"IssueYearStart":1990,"IssueYearEnd":0,"FirstDayOfIssue":"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8" spans="1:38" x14ac:dyDescent="0.25">
      <c r="A658" s="34" t="s">
        <v>814</v>
      </c>
      <c r="B658" s="29" t="s">
        <v>159</v>
      </c>
      <c r="C658" s="30"/>
      <c r="D658" s="31"/>
      <c r="E658" s="32">
        <v>2</v>
      </c>
      <c r="F658" s="43" t="s">
        <v>41</v>
      </c>
      <c r="G658" s="30"/>
      <c r="H658" s="19" t="s">
        <v>1332</v>
      </c>
      <c r="I658" s="29">
        <v>1927</v>
      </c>
      <c r="J658" s="29">
        <v>1990</v>
      </c>
      <c r="K658" s="33"/>
      <c r="L658" s="34">
        <v>0.5</v>
      </c>
      <c r="M658" s="29">
        <v>0.15</v>
      </c>
      <c r="N658" s="28" t="str">
        <f t="shared" si="245"/>
        <v>,{"CollectableType":"HomeCollector.Models.StampBase, HomeCollector, Version=1.0.0.0, Culture=neutral, PublicKeyToken=null"</v>
      </c>
      <c r="O658" s="16" t="str">
        <f t="shared" si="224"/>
        <v xml:space="preserve">,"DisplayName":"Cape Hatt,NC" </v>
      </c>
      <c r="P658" s="16" t="str">
        <f t="shared" si="225"/>
        <v xml:space="preserve">,"Description":"" </v>
      </c>
      <c r="Q658" s="16" t="str">
        <f t="shared" si="226"/>
        <v xml:space="preserve">,"Country":"USA" </v>
      </c>
      <c r="R658" s="16" t="str">
        <f t="shared" si="227"/>
        <v xml:space="preserve">,"IsPostageStamp":true </v>
      </c>
      <c r="S658" s="16" t="str">
        <f t="shared" si="228"/>
        <v xml:space="preserve">,"ScottNumber":"2471" </v>
      </c>
      <c r="T658" s="16" t="str">
        <f t="shared" si="229"/>
        <v xml:space="preserve">,"AlternateId":"" </v>
      </c>
      <c r="U658" s="16" t="str">
        <f t="shared" si="230"/>
        <v>,"IssueYearStart":1990</v>
      </c>
      <c r="V658" s="16" t="str">
        <f t="shared" si="231"/>
        <v>,"IssueYearEnd":0</v>
      </c>
      <c r="W658" s="16" t="str">
        <f t="shared" si="232"/>
        <v xml:space="preserve">,"FirstDayOfIssue":" " </v>
      </c>
      <c r="X658" s="16" t="str">
        <f t="shared" si="223"/>
        <v xml:space="preserve">,"Perforation":"v10" </v>
      </c>
      <c r="Y658" s="16" t="str">
        <f t="shared" si="233"/>
        <v xml:space="preserve">,"IsWatermarked":false </v>
      </c>
      <c r="Z658" s="16" t="str">
        <f t="shared" si="234"/>
        <v xml:space="preserve">,"CatalogImageCode":"" </v>
      </c>
      <c r="AA658" s="16" t="str">
        <f t="shared" si="235"/>
        <v xml:space="preserve">,"Color":"" </v>
      </c>
      <c r="AB658" s="16" t="str">
        <f t="shared" si="236"/>
        <v xml:space="preserve">,"Denomination":"25" </v>
      </c>
      <c r="AD658" s="16" t="str">
        <f t="shared" si="237"/>
        <v>,"ItemInstances":[</v>
      </c>
      <c r="AE658" s="16" t="str">
        <f t="shared" si="238"/>
        <v>{"CollectableType":"HomeCollector.Models.StampBase, HomeCollector, Version=1.0.0.0, Culture=neutral, PublicKeyToken=null"</v>
      </c>
      <c r="AF658" s="16" t="str">
        <f t="shared" si="239"/>
        <v xml:space="preserve">,"ItemDetails":"" </v>
      </c>
      <c r="AG658" s="16" t="str">
        <f t="shared" si="240"/>
        <v xml:space="preserve">,"IsFavorite":false </v>
      </c>
      <c r="AH658" s="16" t="str">
        <f t="shared" si="241"/>
        <v xml:space="preserve">,"EstimatedValue":0 </v>
      </c>
      <c r="AI658" s="16" t="str">
        <f t="shared" si="242"/>
        <v xml:space="preserve">,"IsMintCondition":false </v>
      </c>
      <c r="AJ658" s="16" t="str">
        <f t="shared" si="243"/>
        <v xml:space="preserve">,"Condition":"UNDEFINED" </v>
      </c>
      <c r="AK658" s="16" t="str">
        <f xml:space="preserve"> IF($D658+$E658&gt;0,  CONCATENATE($AD658,$AE658,$AF658,$AG658,$AH658,$AI658,$AJ658)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8" s="16" t="str">
        <f t="shared" si="244"/>
        <v>,{"CollectableType":"HomeCollector.Models.StampBase, HomeCollector, Version=1.0.0.0, Culture=neutral, PublicKeyToken=null","DisplayName":"Cape Hatt,NC" ,"Description":"" ,"Country":"USA" ,"IsPostageStamp":true ,"ScottNumber":"2471" ,"AlternateId":"" ,"IssueYearStart":1990,"IssueYearEnd":0,"FirstDayOfIssue":"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59" spans="1:38" x14ac:dyDescent="0.25">
      <c r="A659" s="34" t="s">
        <v>815</v>
      </c>
      <c r="B659" s="29" t="s">
        <v>159</v>
      </c>
      <c r="C659" s="30"/>
      <c r="D659" s="31"/>
      <c r="E659" s="32">
        <v>2</v>
      </c>
      <c r="F659" s="43" t="s">
        <v>41</v>
      </c>
      <c r="G659" s="30"/>
      <c r="H659" s="19" t="s">
        <v>1333</v>
      </c>
      <c r="I659" s="29">
        <v>1927</v>
      </c>
      <c r="J659" s="29">
        <v>1990</v>
      </c>
      <c r="K659" s="33"/>
      <c r="L659" s="34">
        <v>0.5</v>
      </c>
      <c r="M659" s="29">
        <v>0.15</v>
      </c>
      <c r="N659" s="28" t="str">
        <f t="shared" si="245"/>
        <v>,{"CollectableType":"HomeCollector.Models.StampBase, HomeCollector, Version=1.0.0.0, Culture=neutral, PublicKeyToken=null"</v>
      </c>
      <c r="O659" s="16" t="str">
        <f t="shared" si="224"/>
        <v xml:space="preserve">,"DisplayName":"W Quoddy, ME" </v>
      </c>
      <c r="P659" s="16" t="str">
        <f t="shared" si="225"/>
        <v xml:space="preserve">,"Description":"" </v>
      </c>
      <c r="Q659" s="16" t="str">
        <f t="shared" si="226"/>
        <v xml:space="preserve">,"Country":"USA" </v>
      </c>
      <c r="R659" s="16" t="str">
        <f t="shared" si="227"/>
        <v xml:space="preserve">,"IsPostageStamp":true </v>
      </c>
      <c r="S659" s="16" t="str">
        <f t="shared" si="228"/>
        <v xml:space="preserve">,"ScottNumber":"2472" </v>
      </c>
      <c r="T659" s="16" t="str">
        <f t="shared" si="229"/>
        <v xml:space="preserve">,"AlternateId":"" </v>
      </c>
      <c r="U659" s="16" t="str">
        <f t="shared" si="230"/>
        <v>,"IssueYearStart":1990</v>
      </c>
      <c r="V659" s="16" t="str">
        <f t="shared" si="231"/>
        <v>,"IssueYearEnd":0</v>
      </c>
      <c r="W659" s="16" t="str">
        <f t="shared" si="232"/>
        <v xml:space="preserve">,"FirstDayOfIssue":" " </v>
      </c>
      <c r="X659" s="16" t="str">
        <f t="shared" si="223"/>
        <v xml:space="preserve">,"Perforation":"v10" </v>
      </c>
      <c r="Y659" s="16" t="str">
        <f t="shared" si="233"/>
        <v xml:space="preserve">,"IsWatermarked":false </v>
      </c>
      <c r="Z659" s="16" t="str">
        <f t="shared" si="234"/>
        <v xml:space="preserve">,"CatalogImageCode":"" </v>
      </c>
      <c r="AA659" s="16" t="str">
        <f t="shared" si="235"/>
        <v xml:space="preserve">,"Color":"" </v>
      </c>
      <c r="AB659" s="16" t="str">
        <f t="shared" si="236"/>
        <v xml:space="preserve">,"Denomination":"25" </v>
      </c>
      <c r="AD659" s="16" t="str">
        <f t="shared" si="237"/>
        <v>,"ItemInstances":[</v>
      </c>
      <c r="AE659" s="16" t="str">
        <f t="shared" si="238"/>
        <v>{"CollectableType":"HomeCollector.Models.StampBase, HomeCollector, Version=1.0.0.0, Culture=neutral, PublicKeyToken=null"</v>
      </c>
      <c r="AF659" s="16" t="str">
        <f t="shared" si="239"/>
        <v xml:space="preserve">,"ItemDetails":"" </v>
      </c>
      <c r="AG659" s="16" t="str">
        <f t="shared" si="240"/>
        <v xml:space="preserve">,"IsFavorite":false </v>
      </c>
      <c r="AH659" s="16" t="str">
        <f t="shared" si="241"/>
        <v xml:space="preserve">,"EstimatedValue":0 </v>
      </c>
      <c r="AI659" s="16" t="str">
        <f t="shared" si="242"/>
        <v xml:space="preserve">,"IsMintCondition":false </v>
      </c>
      <c r="AJ659" s="16" t="str">
        <f t="shared" si="243"/>
        <v xml:space="preserve">,"Condition":"UNDEFINED" </v>
      </c>
      <c r="AK659" s="16" t="str">
        <f xml:space="preserve"> IF($D659+$E659&gt;0,  CONCATENATE($AD659,$AE659,$AF659,$AG659,$AH659,$AI659,$AJ659)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59" s="16" t="str">
        <f t="shared" si="244"/>
        <v>,{"CollectableType":"HomeCollector.Models.StampBase, HomeCollector, Version=1.0.0.0, Culture=neutral, PublicKeyToken=null","DisplayName":"W Quoddy, ME" ,"Description":"" ,"Country":"USA" ,"IsPostageStamp":true ,"ScottNumber":"2472" ,"AlternateId":"" ,"IssueYearStart":1990,"IssueYearEnd":0,"FirstDayOfIssue":"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0" spans="1:38" x14ac:dyDescent="0.25">
      <c r="A660" s="34" t="s">
        <v>816</v>
      </c>
      <c r="B660" s="29" t="s">
        <v>159</v>
      </c>
      <c r="C660" s="30"/>
      <c r="D660" s="31"/>
      <c r="E660" s="32">
        <v>2</v>
      </c>
      <c r="F660" s="28" t="s">
        <v>41</v>
      </c>
      <c r="G660" s="30"/>
      <c r="H660" s="19" t="s">
        <v>1334</v>
      </c>
      <c r="I660" s="29">
        <v>1928</v>
      </c>
      <c r="J660" s="29">
        <v>1990</v>
      </c>
      <c r="K660" s="33"/>
      <c r="L660" s="34">
        <v>0.5</v>
      </c>
      <c r="M660" s="29">
        <v>0.15</v>
      </c>
      <c r="N660" s="28" t="str">
        <f t="shared" si="245"/>
        <v>,{"CollectableType":"HomeCollector.Models.StampBase, HomeCollector, Version=1.0.0.0, Culture=neutral, PublicKeyToken=null"</v>
      </c>
      <c r="O660" s="16" t="str">
        <f t="shared" si="224"/>
        <v xml:space="preserve">,"DisplayName":"Am Shoals,FL" </v>
      </c>
      <c r="P660" s="16" t="str">
        <f t="shared" si="225"/>
        <v xml:space="preserve">,"Description":"" </v>
      </c>
      <c r="Q660" s="16" t="str">
        <f t="shared" si="226"/>
        <v xml:space="preserve">,"Country":"USA" </v>
      </c>
      <c r="R660" s="16" t="str">
        <f t="shared" si="227"/>
        <v xml:space="preserve">,"IsPostageStamp":true </v>
      </c>
      <c r="S660" s="16" t="str">
        <f t="shared" si="228"/>
        <v xml:space="preserve">,"ScottNumber":"2473" </v>
      </c>
      <c r="T660" s="16" t="str">
        <f t="shared" si="229"/>
        <v xml:space="preserve">,"AlternateId":"" </v>
      </c>
      <c r="U660" s="16" t="str">
        <f t="shared" si="230"/>
        <v>,"IssueYearStart":1990</v>
      </c>
      <c r="V660" s="16" t="str">
        <f t="shared" si="231"/>
        <v>,"IssueYearEnd":0</v>
      </c>
      <c r="W660" s="16" t="str">
        <f t="shared" si="232"/>
        <v xml:space="preserve">,"FirstDayOfIssue":" " </v>
      </c>
      <c r="X660" s="16" t="str">
        <f t="shared" si="223"/>
        <v xml:space="preserve">,"Perforation":"v10" </v>
      </c>
      <c r="Y660" s="16" t="str">
        <f t="shared" si="233"/>
        <v xml:space="preserve">,"IsWatermarked":false </v>
      </c>
      <c r="Z660" s="16" t="str">
        <f t="shared" si="234"/>
        <v xml:space="preserve">,"CatalogImageCode":"" </v>
      </c>
      <c r="AA660" s="16" t="str">
        <f t="shared" si="235"/>
        <v xml:space="preserve">,"Color":"" </v>
      </c>
      <c r="AB660" s="16" t="str">
        <f t="shared" si="236"/>
        <v xml:space="preserve">,"Denomination":"25" </v>
      </c>
      <c r="AD660" s="16" t="str">
        <f t="shared" si="237"/>
        <v>,"ItemInstances":[</v>
      </c>
      <c r="AE660" s="16" t="str">
        <f t="shared" si="238"/>
        <v>{"CollectableType":"HomeCollector.Models.StampBase, HomeCollector, Version=1.0.0.0, Culture=neutral, PublicKeyToken=null"</v>
      </c>
      <c r="AF660" s="16" t="str">
        <f t="shared" si="239"/>
        <v xml:space="preserve">,"ItemDetails":"" </v>
      </c>
      <c r="AG660" s="16" t="str">
        <f t="shared" si="240"/>
        <v xml:space="preserve">,"IsFavorite":false </v>
      </c>
      <c r="AH660" s="16" t="str">
        <f t="shared" si="241"/>
        <v xml:space="preserve">,"EstimatedValue":0 </v>
      </c>
      <c r="AI660" s="16" t="str">
        <f t="shared" si="242"/>
        <v xml:space="preserve">,"IsMintCondition":false </v>
      </c>
      <c r="AJ660" s="16" t="str">
        <f t="shared" si="243"/>
        <v xml:space="preserve">,"Condition":"UNDEFINED" </v>
      </c>
      <c r="AK660" s="16" t="str">
        <f xml:space="preserve"> IF($D660+$E660&gt;0,  CONCATENATE($AD660,$AE660,$AF660,$AG660,$AH660,$AI660,$AJ660)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0" s="16" t="str">
        <f t="shared" si="244"/>
        <v>,{"CollectableType":"HomeCollector.Models.StampBase, HomeCollector, Version=1.0.0.0, Culture=neutral, PublicKeyToken=null","DisplayName":"Am Shoals,FL" ,"Description":"" ,"Country":"USA" ,"IsPostageStamp":true ,"ScottNumber":"2473" ,"AlternateId":"" ,"IssueYearStart":1990,"IssueYearEnd":0,"FirstDayOfIssue":"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1" spans="1:38" x14ac:dyDescent="0.25">
      <c r="A661" s="34" t="s">
        <v>817</v>
      </c>
      <c r="B661" s="29" t="s">
        <v>159</v>
      </c>
      <c r="C661" s="30"/>
      <c r="D661" s="31"/>
      <c r="E661" s="32">
        <v>2</v>
      </c>
      <c r="F661" s="42" t="s">
        <v>41</v>
      </c>
      <c r="G661" s="38"/>
      <c r="H661" s="19" t="s">
        <v>1335</v>
      </c>
      <c r="I661" s="29">
        <v>1928</v>
      </c>
      <c r="J661" s="29">
        <v>1990</v>
      </c>
      <c r="K661" s="33"/>
      <c r="L661" s="34">
        <v>0.5</v>
      </c>
      <c r="M661" s="29">
        <v>0.15</v>
      </c>
      <c r="N661" s="28" t="str">
        <f t="shared" si="245"/>
        <v>,{"CollectableType":"HomeCollector.Models.StampBase, HomeCollector, Version=1.0.0.0, Culture=neutral, PublicKeyToken=null"</v>
      </c>
      <c r="O661" s="16" t="str">
        <f t="shared" si="224"/>
        <v xml:space="preserve">,"DisplayName":"Sandy Hook,NJ" </v>
      </c>
      <c r="P661" s="16" t="str">
        <f t="shared" si="225"/>
        <v xml:space="preserve">,"Description":"" </v>
      </c>
      <c r="Q661" s="16" t="str">
        <f t="shared" si="226"/>
        <v xml:space="preserve">,"Country":"USA" </v>
      </c>
      <c r="R661" s="16" t="str">
        <f t="shared" si="227"/>
        <v xml:space="preserve">,"IsPostageStamp":true </v>
      </c>
      <c r="S661" s="16" t="str">
        <f t="shared" si="228"/>
        <v xml:space="preserve">,"ScottNumber":"2474" </v>
      </c>
      <c r="T661" s="16" t="str">
        <f t="shared" si="229"/>
        <v xml:space="preserve">,"AlternateId":"" </v>
      </c>
      <c r="U661" s="16" t="str">
        <f t="shared" si="230"/>
        <v>,"IssueYearStart":1990</v>
      </c>
      <c r="V661" s="16" t="str">
        <f t="shared" si="231"/>
        <v>,"IssueYearEnd":0</v>
      </c>
      <c r="W661" s="16" t="str">
        <f t="shared" si="232"/>
        <v xml:space="preserve">,"FirstDayOfIssue":" " </v>
      </c>
      <c r="X661" s="16" t="str">
        <f t="shared" si="223"/>
        <v xml:space="preserve">,"Perforation":"v10" </v>
      </c>
      <c r="Y661" s="16" t="str">
        <f t="shared" si="233"/>
        <v xml:space="preserve">,"IsWatermarked":false </v>
      </c>
      <c r="Z661" s="16" t="str">
        <f t="shared" si="234"/>
        <v xml:space="preserve">,"CatalogImageCode":"" </v>
      </c>
      <c r="AA661" s="16" t="str">
        <f t="shared" si="235"/>
        <v xml:space="preserve">,"Color":"" </v>
      </c>
      <c r="AB661" s="16" t="str">
        <f t="shared" si="236"/>
        <v xml:space="preserve">,"Denomination":"25" </v>
      </c>
      <c r="AD661" s="16" t="str">
        <f t="shared" si="237"/>
        <v>,"ItemInstances":[</v>
      </c>
      <c r="AE661" s="16" t="str">
        <f t="shared" si="238"/>
        <v>{"CollectableType":"HomeCollector.Models.StampBase, HomeCollector, Version=1.0.0.0, Culture=neutral, PublicKeyToken=null"</v>
      </c>
      <c r="AF661" s="16" t="str">
        <f t="shared" si="239"/>
        <v xml:space="preserve">,"ItemDetails":"" </v>
      </c>
      <c r="AG661" s="16" t="str">
        <f t="shared" si="240"/>
        <v xml:space="preserve">,"IsFavorite":false </v>
      </c>
      <c r="AH661" s="16" t="str">
        <f t="shared" si="241"/>
        <v xml:space="preserve">,"EstimatedValue":0 </v>
      </c>
      <c r="AI661" s="16" t="str">
        <f t="shared" si="242"/>
        <v xml:space="preserve">,"IsMintCondition":false </v>
      </c>
      <c r="AJ661" s="16" t="str">
        <f t="shared" si="243"/>
        <v xml:space="preserve">,"Condition":"UNDEFINED" </v>
      </c>
      <c r="AK661" s="16" t="str">
        <f xml:space="preserve"> IF($D661+$E661&gt;0,  CONCATENATE($AD661,$AE661,$AF661,$AG661,$AH661,$AI661,$AJ661)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1" s="16" t="str">
        <f t="shared" si="244"/>
        <v>,{"CollectableType":"HomeCollector.Models.StampBase, HomeCollector, Version=1.0.0.0, Culture=neutral, PublicKeyToken=null","DisplayName":"Sandy Hook,NJ" ,"Description":"" ,"Country":"USA" ,"IsPostageStamp":true ,"ScottNumber":"2474" ,"AlternateId":"" ,"IssueYearStart":1990,"IssueYearEnd":0,"FirstDayOfIssue":" " ,"Perforation":"v10"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2" spans="1:38" x14ac:dyDescent="0.25">
      <c r="A662" s="34" t="s">
        <v>818</v>
      </c>
      <c r="B662" s="29" t="s">
        <v>159</v>
      </c>
      <c r="C662" s="30"/>
      <c r="D662" s="31"/>
      <c r="E662" s="32"/>
      <c r="F662" s="42" t="s">
        <v>41</v>
      </c>
      <c r="G662" s="38" t="s">
        <v>1142</v>
      </c>
      <c r="H662" s="19" t="s">
        <v>1336</v>
      </c>
      <c r="I662" s="29">
        <v>1928</v>
      </c>
      <c r="J662" s="29">
        <v>1990</v>
      </c>
      <c r="K662" s="33"/>
      <c r="L662" s="34">
        <v>2.5</v>
      </c>
      <c r="M662" s="29"/>
      <c r="N662" s="28" t="str">
        <f t="shared" si="245"/>
        <v>,{"CollectableType":"HomeCollector.Models.StampBase, HomeCollector, Version=1.0.0.0, Culture=neutral, PublicKeyToken=null"</v>
      </c>
      <c r="O662" s="16" t="str">
        <f t="shared" si="224"/>
        <v xml:space="preserve">,"DisplayName":"Lighthouses" </v>
      </c>
      <c r="P662" s="16" t="str">
        <f t="shared" si="225"/>
        <v xml:space="preserve">,"Description":"pane 5" </v>
      </c>
      <c r="Q662" s="16" t="str">
        <f t="shared" si="226"/>
        <v xml:space="preserve">,"Country":"USA" </v>
      </c>
      <c r="R662" s="16" t="str">
        <f t="shared" si="227"/>
        <v xml:space="preserve">,"IsPostageStamp":true </v>
      </c>
      <c r="S662" s="16" t="str">
        <f t="shared" si="228"/>
        <v xml:space="preserve">,"ScottNumber":"2474a" </v>
      </c>
      <c r="T662" s="16" t="str">
        <f t="shared" si="229"/>
        <v xml:space="preserve">,"AlternateId":"" </v>
      </c>
      <c r="U662" s="16" t="str">
        <f t="shared" si="230"/>
        <v>,"IssueYearStart":1990</v>
      </c>
      <c r="V662" s="16" t="str">
        <f t="shared" si="231"/>
        <v>,"IssueYearEnd":0</v>
      </c>
      <c r="W662" s="16" t="str">
        <f t="shared" si="232"/>
        <v xml:space="preserve">,"FirstDayOfIssue":" " </v>
      </c>
      <c r="X662" s="16" t="str">
        <f t="shared" si="223"/>
        <v xml:space="preserve">,"Perforation":"v10" </v>
      </c>
      <c r="Y662" s="16" t="str">
        <f t="shared" si="233"/>
        <v xml:space="preserve">,"IsWatermarked":false </v>
      </c>
      <c r="Z662" s="16" t="str">
        <f t="shared" si="234"/>
        <v xml:space="preserve">,"CatalogImageCode":"" </v>
      </c>
      <c r="AA662" s="16" t="str">
        <f t="shared" si="235"/>
        <v xml:space="preserve">,"Color":"" </v>
      </c>
      <c r="AB662" s="16" t="str">
        <f t="shared" si="236"/>
        <v xml:space="preserve">,"Denomination":"25" </v>
      </c>
      <c r="AD662" s="16" t="str">
        <f t="shared" si="237"/>
        <v/>
      </c>
      <c r="AE662" s="16" t="str">
        <f t="shared" si="238"/>
        <v>{"CollectableType":"HomeCollector.Models.StampBase, HomeCollector, Version=1.0.0.0, Culture=neutral, PublicKeyToken=null"</v>
      </c>
      <c r="AF662" s="16" t="str">
        <f t="shared" si="239"/>
        <v xml:space="preserve">,"ItemDetails":"pane 5" </v>
      </c>
      <c r="AG662" s="16" t="str">
        <f t="shared" si="240"/>
        <v xml:space="preserve">,"IsFavorite":false </v>
      </c>
      <c r="AH662" s="16" t="str">
        <f t="shared" si="241"/>
        <v xml:space="preserve">,"EstimatedValue":0 </v>
      </c>
      <c r="AI662" s="16" t="str">
        <f t="shared" si="242"/>
        <v xml:space="preserve">,"IsMintCondition":false </v>
      </c>
      <c r="AJ662" s="16" t="str">
        <f t="shared" si="243"/>
        <v xml:space="preserve">,"Condition":"UNDEFINED" </v>
      </c>
      <c r="AK662" s="16" t="str">
        <f xml:space="preserve"> IF($D662+$E662&gt;0,  CONCATENATE($AD662,$AE662,$AF662,$AG662,$AH662,$AI662,$AJ662) &amp; "} ]}","}")</f>
        <v>}</v>
      </c>
      <c r="AL662" s="16" t="str">
        <f t="shared" si="244"/>
        <v>,{"CollectableType":"HomeCollector.Models.StampBase, HomeCollector, Version=1.0.0.0, Culture=neutral, PublicKeyToken=null","DisplayName":"Lighthouses" ,"Description":"pane 5" ,"Country":"USA" ,"IsPostageStamp":true ,"ScottNumber":"2474a" ,"AlternateId":"" ,"IssueYearStart":1990,"IssueYearEnd":0,"FirstDayOfIssue":" " ,"Perforation":"v10" ,"IsWatermarked":false ,"CatalogImageCode":"" ,"Color":"" ,"Denomination":"25" }</v>
      </c>
    </row>
    <row r="663" spans="1:38" x14ac:dyDescent="0.25">
      <c r="A663" s="34" t="s">
        <v>819</v>
      </c>
      <c r="B663" s="29" t="s">
        <v>159</v>
      </c>
      <c r="C663" s="30"/>
      <c r="D663" s="31"/>
      <c r="E663" s="32">
        <v>3</v>
      </c>
      <c r="F663" s="42" t="s">
        <v>1337</v>
      </c>
      <c r="G663" s="38" t="s">
        <v>1338</v>
      </c>
      <c r="H663" s="19" t="s">
        <v>72</v>
      </c>
      <c r="I663" s="29">
        <v>1928</v>
      </c>
      <c r="J663" s="29">
        <v>1990</v>
      </c>
      <c r="K663" s="33"/>
      <c r="L663" s="34">
        <v>0.5</v>
      </c>
      <c r="M663" s="29">
        <v>0.25</v>
      </c>
      <c r="N663" s="28" t="str">
        <f t="shared" si="245"/>
        <v>,{"CollectableType":"HomeCollector.Models.StampBase, HomeCollector, Version=1.0.0.0, Culture=neutral, PublicKeyToken=null"</v>
      </c>
      <c r="O663" s="16" t="str">
        <f t="shared" si="224"/>
        <v xml:space="preserve">,"DisplayName":"Flag" </v>
      </c>
      <c r="P663" s="16" t="str">
        <f t="shared" si="225"/>
        <v xml:space="preserve">,"Description":"self-adhesive" </v>
      </c>
      <c r="Q663" s="16" t="str">
        <f t="shared" si="226"/>
        <v xml:space="preserve">,"Country":"USA" </v>
      </c>
      <c r="R663" s="16" t="str">
        <f t="shared" si="227"/>
        <v xml:space="preserve">,"IsPostageStamp":true </v>
      </c>
      <c r="S663" s="16" t="str">
        <f t="shared" si="228"/>
        <v xml:space="preserve">,"ScottNumber":"2475" </v>
      </c>
      <c r="T663" s="16" t="str">
        <f t="shared" si="229"/>
        <v xml:space="preserve">,"AlternateId":"" </v>
      </c>
      <c r="U663" s="16" t="str">
        <f t="shared" si="230"/>
        <v>,"IssueYearStart":1990</v>
      </c>
      <c r="V663" s="16" t="str">
        <f t="shared" si="231"/>
        <v>,"IssueYearEnd":0</v>
      </c>
      <c r="W663" s="16" t="str">
        <f t="shared" si="232"/>
        <v xml:space="preserve">,"FirstDayOfIssue":" " </v>
      </c>
      <c r="X663" s="16" t="str">
        <f t="shared" si="223"/>
        <v xml:space="preserve">,"Perforation":"imperf" </v>
      </c>
      <c r="Y663" s="16" t="str">
        <f t="shared" si="233"/>
        <v xml:space="preserve">,"IsWatermarked":false </v>
      </c>
      <c r="Z663" s="16" t="str">
        <f t="shared" si="234"/>
        <v xml:space="preserve">,"CatalogImageCode":"" </v>
      </c>
      <c r="AA663" s="16" t="str">
        <f t="shared" si="235"/>
        <v xml:space="preserve">,"Color":"" </v>
      </c>
      <c r="AB663" s="16" t="str">
        <f t="shared" si="236"/>
        <v xml:space="preserve">,"Denomination":"25" </v>
      </c>
      <c r="AD663" s="16" t="str">
        <f t="shared" si="237"/>
        <v>,"ItemInstances":[</v>
      </c>
      <c r="AE663" s="16" t="str">
        <f t="shared" si="238"/>
        <v>{"CollectableType":"HomeCollector.Models.StampBase, HomeCollector, Version=1.0.0.0, Culture=neutral, PublicKeyToken=null"</v>
      </c>
      <c r="AF663" s="16" t="str">
        <f t="shared" si="239"/>
        <v xml:space="preserve">,"ItemDetails":"self-adhesive" </v>
      </c>
      <c r="AG663" s="16" t="str">
        <f t="shared" si="240"/>
        <v xml:space="preserve">,"IsFavorite":false </v>
      </c>
      <c r="AH663" s="16" t="str">
        <f t="shared" si="241"/>
        <v xml:space="preserve">,"EstimatedValue":0 </v>
      </c>
      <c r="AI663" s="16" t="str">
        <f t="shared" si="242"/>
        <v xml:space="preserve">,"IsMintCondition":false </v>
      </c>
      <c r="AJ663" s="16" t="str">
        <f t="shared" si="243"/>
        <v xml:space="preserve">,"Condition":"UNDEFINED" </v>
      </c>
      <c r="AK663" s="16" t="str">
        <f xml:space="preserve"> IF($D663+$E663&gt;0,  CONCATENATE($AD663,$AE663,$AF663,$AG663,$AH663,$AI663,$AJ663) &amp; "} ]}","}")</f>
        <v>,"ItemInstances":[{"CollectableType":"HomeCollector.Models.StampBase, HomeCollector, Version=1.0.0.0, Culture=neutral, PublicKeyToken=null","ItemDetails":"self-adhesive" ,"IsFavorite":false ,"EstimatedValue":0 ,"IsMintCondition":false ,"Condition":"UNDEFINED" } ]}</v>
      </c>
      <c r="AL663" s="16" t="str">
        <f t="shared" si="244"/>
        <v>,{"CollectableType":"HomeCollector.Models.StampBase, HomeCollector, Version=1.0.0.0, Culture=neutral, PublicKeyToken=null","DisplayName":"Flag" ,"Description":"self-adhesive" ,"Country":"USA" ,"IsPostageStamp":true ,"ScottNumber":"2475" ,"AlternateId":"" ,"IssueYearStart":1990,"IssueYearEnd":0,"FirstDayOfIssue":" " ,"Perforation":"imperf" ,"IsWatermarked":false ,"CatalogImageCode":"" ,"Color":"" ,"Denomination":"25" ,"ItemInstances":[{"CollectableType":"HomeCollector.Models.StampBase, HomeCollector, Version=1.0.0.0, Culture=neutral, PublicKeyToken=null","ItemDetails":"self-adhesive" ,"IsFavorite":false ,"EstimatedValue":0 ,"IsMintCondition":false ,"Condition":"UNDEFINED" } ]}</v>
      </c>
    </row>
    <row r="664" spans="1:38" x14ac:dyDescent="0.25">
      <c r="A664" s="34" t="s">
        <v>820</v>
      </c>
      <c r="B664" s="29" t="s">
        <v>159</v>
      </c>
      <c r="C664" s="30"/>
      <c r="D664" s="31"/>
      <c r="E664" s="32"/>
      <c r="F664" s="28" t="s">
        <v>1337</v>
      </c>
      <c r="G664" s="30" t="s">
        <v>1339</v>
      </c>
      <c r="H664" s="19" t="s">
        <v>72</v>
      </c>
      <c r="I664" s="29">
        <v>1928</v>
      </c>
      <c r="J664" s="29">
        <v>1990</v>
      </c>
      <c r="K664" s="33"/>
      <c r="L664" s="34">
        <v>6</v>
      </c>
      <c r="M664" s="29"/>
      <c r="N664" s="28" t="str">
        <f t="shared" si="245"/>
        <v>,{"CollectableType":"HomeCollector.Models.StampBase, HomeCollector, Version=1.0.0.0, Culture=neutral, PublicKeyToken=null"</v>
      </c>
      <c r="O664" s="16" t="str">
        <f t="shared" si="224"/>
        <v xml:space="preserve">,"DisplayName":"Flag" </v>
      </c>
      <c r="P664" s="16" t="str">
        <f t="shared" si="225"/>
        <v xml:space="preserve">,"Description":"pane 12" </v>
      </c>
      <c r="Q664" s="16" t="str">
        <f t="shared" si="226"/>
        <v xml:space="preserve">,"Country":"USA" </v>
      </c>
      <c r="R664" s="16" t="str">
        <f t="shared" si="227"/>
        <v xml:space="preserve">,"IsPostageStamp":true </v>
      </c>
      <c r="S664" s="16" t="str">
        <f t="shared" si="228"/>
        <v xml:space="preserve">,"ScottNumber":"2475a" </v>
      </c>
      <c r="T664" s="16" t="str">
        <f t="shared" si="229"/>
        <v xml:space="preserve">,"AlternateId":"" </v>
      </c>
      <c r="U664" s="16" t="str">
        <f t="shared" si="230"/>
        <v>,"IssueYearStart":1990</v>
      </c>
      <c r="V664" s="16" t="str">
        <f t="shared" si="231"/>
        <v>,"IssueYearEnd":0</v>
      </c>
      <c r="W664" s="16" t="str">
        <f t="shared" si="232"/>
        <v xml:space="preserve">,"FirstDayOfIssue":" " </v>
      </c>
      <c r="X664" s="16" t="str">
        <f t="shared" si="223"/>
        <v xml:space="preserve">,"Perforation":"imperf" </v>
      </c>
      <c r="Y664" s="16" t="str">
        <f t="shared" si="233"/>
        <v xml:space="preserve">,"IsWatermarked":false </v>
      </c>
      <c r="Z664" s="16" t="str">
        <f t="shared" si="234"/>
        <v xml:space="preserve">,"CatalogImageCode":"" </v>
      </c>
      <c r="AA664" s="16" t="str">
        <f t="shared" si="235"/>
        <v xml:space="preserve">,"Color":"" </v>
      </c>
      <c r="AB664" s="16" t="str">
        <f t="shared" si="236"/>
        <v xml:space="preserve">,"Denomination":"25" </v>
      </c>
      <c r="AD664" s="16" t="str">
        <f t="shared" si="237"/>
        <v/>
      </c>
      <c r="AE664" s="16" t="str">
        <f t="shared" si="238"/>
        <v>{"CollectableType":"HomeCollector.Models.StampBase, HomeCollector, Version=1.0.0.0, Culture=neutral, PublicKeyToken=null"</v>
      </c>
      <c r="AF664" s="16" t="str">
        <f t="shared" si="239"/>
        <v xml:space="preserve">,"ItemDetails":"pane 12" </v>
      </c>
      <c r="AG664" s="16" t="str">
        <f t="shared" si="240"/>
        <v xml:space="preserve">,"IsFavorite":false </v>
      </c>
      <c r="AH664" s="16" t="str">
        <f t="shared" si="241"/>
        <v xml:space="preserve">,"EstimatedValue":0 </v>
      </c>
      <c r="AI664" s="16" t="str">
        <f t="shared" si="242"/>
        <v xml:space="preserve">,"IsMintCondition":false </v>
      </c>
      <c r="AJ664" s="16" t="str">
        <f t="shared" si="243"/>
        <v xml:space="preserve">,"Condition":"UNDEFINED" </v>
      </c>
      <c r="AK664" s="16" t="str">
        <f xml:space="preserve"> IF($D664+$E664&gt;0,  CONCATENATE($AD664,$AE664,$AF664,$AG664,$AH664,$AI664,$AJ664) &amp; "} ]}","}")</f>
        <v>}</v>
      </c>
      <c r="AL664" s="16" t="str">
        <f t="shared" si="244"/>
        <v>,{"CollectableType":"HomeCollector.Models.StampBase, HomeCollector, Version=1.0.0.0, Culture=neutral, PublicKeyToken=null","DisplayName":"Flag" ,"Description":"pane 12" ,"Country":"USA" ,"IsPostageStamp":true ,"ScottNumber":"2475a" ,"AlternateId":"" ,"IssueYearStart":1990,"IssueYearEnd":0,"FirstDayOfIssue":" " ,"Perforation":"imperf" ,"IsWatermarked":false ,"CatalogImageCode":"" ,"Color":"" ,"Denomination":"25" }</v>
      </c>
    </row>
    <row r="665" spans="1:38" x14ac:dyDescent="0.25">
      <c r="A665" s="34" t="s">
        <v>821</v>
      </c>
      <c r="B665" s="29" t="s">
        <v>31</v>
      </c>
      <c r="C665" s="30"/>
      <c r="D665" s="31"/>
      <c r="E665" s="32">
        <v>2</v>
      </c>
      <c r="F665" s="28"/>
      <c r="G665" s="30"/>
      <c r="H665" s="19" t="s">
        <v>1242</v>
      </c>
      <c r="I665" s="29">
        <v>1928</v>
      </c>
      <c r="J665" s="29">
        <v>1990</v>
      </c>
      <c r="K665" s="33"/>
      <c r="L665" s="34">
        <v>4</v>
      </c>
      <c r="M665" s="29">
        <v>0.95</v>
      </c>
      <c r="N665" s="28" t="str">
        <f t="shared" si="245"/>
        <v>,{"CollectableType":"HomeCollector.Models.StampBase, HomeCollector, Version=1.0.0.0, Culture=neutral, PublicKeyToken=null"</v>
      </c>
      <c r="O665" s="16" t="str">
        <f t="shared" si="224"/>
        <v xml:space="preserve">,"DisplayName":"Bobcat" </v>
      </c>
      <c r="P665" s="16" t="str">
        <f t="shared" si="225"/>
        <v xml:space="preserve">,"Description":"" </v>
      </c>
      <c r="Q665" s="16" t="str">
        <f t="shared" si="226"/>
        <v xml:space="preserve">,"Country":"USA" </v>
      </c>
      <c r="R665" s="16" t="str">
        <f t="shared" si="227"/>
        <v xml:space="preserve">,"IsPostageStamp":true </v>
      </c>
      <c r="S665" s="16" t="str">
        <f t="shared" si="228"/>
        <v xml:space="preserve">,"ScottNumber":"2476" </v>
      </c>
      <c r="T665" s="16" t="str">
        <f t="shared" si="229"/>
        <v xml:space="preserve">,"AlternateId":"" </v>
      </c>
      <c r="U665" s="16" t="str">
        <f t="shared" si="230"/>
        <v>,"IssueYearStart":1990</v>
      </c>
      <c r="V665" s="16" t="str">
        <f t="shared" si="231"/>
        <v>,"IssueYearEnd":0</v>
      </c>
      <c r="W665" s="16" t="str">
        <f t="shared" si="232"/>
        <v xml:space="preserve">,"FirstDayOfIssue":" " </v>
      </c>
      <c r="X665" s="16" t="str">
        <f t="shared" ref="X665:X728" si="246">",""Perforation"":""" &amp; IF(ISBLANK($F665)=1,"",$F665) &amp; """ "</f>
        <v xml:space="preserve">,"Perforation":"" </v>
      </c>
      <c r="Y665" s="16" t="str">
        <f t="shared" si="233"/>
        <v xml:space="preserve">,"IsWatermarked":false </v>
      </c>
      <c r="Z665" s="16" t="str">
        <f t="shared" si="234"/>
        <v xml:space="preserve">,"CatalogImageCode":"" </v>
      </c>
      <c r="AA665" s="16" t="str">
        <f t="shared" si="235"/>
        <v xml:space="preserve">,"Color":"" </v>
      </c>
      <c r="AB665" s="16" t="str">
        <f t="shared" si="236"/>
        <v xml:space="preserve">,"Denomination":"$2" </v>
      </c>
      <c r="AD665" s="16" t="str">
        <f t="shared" si="237"/>
        <v>,"ItemInstances":[</v>
      </c>
      <c r="AE665" s="16" t="str">
        <f t="shared" si="238"/>
        <v>{"CollectableType":"HomeCollector.Models.StampBase, HomeCollector, Version=1.0.0.0, Culture=neutral, PublicKeyToken=null"</v>
      </c>
      <c r="AF665" s="16" t="str">
        <f t="shared" si="239"/>
        <v xml:space="preserve">,"ItemDetails":"" </v>
      </c>
      <c r="AG665" s="16" t="str">
        <f t="shared" si="240"/>
        <v xml:space="preserve">,"IsFavorite":false </v>
      </c>
      <c r="AH665" s="16" t="str">
        <f t="shared" si="241"/>
        <v xml:space="preserve">,"EstimatedValue":0 </v>
      </c>
      <c r="AI665" s="16" t="str">
        <f t="shared" si="242"/>
        <v xml:space="preserve">,"IsMintCondition":false </v>
      </c>
      <c r="AJ665" s="16" t="str">
        <f t="shared" si="243"/>
        <v xml:space="preserve">,"Condition":"UNDEFINED" </v>
      </c>
      <c r="AK665" s="16" t="str">
        <f xml:space="preserve"> IF($D665+$E665&gt;0,  CONCATENATE($AD665,$AE665,$AF665,$AG665,$AH665,$AI665,$AJ665)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5" s="16" t="str">
        <f t="shared" si="244"/>
        <v>,{"CollectableType":"HomeCollector.Models.StampBase, HomeCollector, Version=1.0.0.0, Culture=neutral, PublicKeyToken=null","DisplayName":"Bobcat" ,"Description":"" ,"Country":"USA" ,"IsPostageStamp":true ,"ScottNumber":"2476" ,"AlternateId":"" ,"IssueYearStart":1990,"IssueYearEnd":0,"FirstDayOfIssue":" " ,"Perforation":"" ,"IsWatermarked":false ,"CatalogImageCode":"" ,"Color":"" ,"Denomination":"$2"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6" spans="1:38" x14ac:dyDescent="0.25">
      <c r="A666" s="34" t="s">
        <v>822</v>
      </c>
      <c r="B666" s="29" t="s">
        <v>11</v>
      </c>
      <c r="C666" s="30"/>
      <c r="D666" s="31"/>
      <c r="E666" s="32"/>
      <c r="F666" s="28"/>
      <c r="G666" s="30"/>
      <c r="H666" s="19" t="s">
        <v>1340</v>
      </c>
      <c r="I666" s="29">
        <v>1929</v>
      </c>
      <c r="J666" s="29">
        <v>1991</v>
      </c>
      <c r="K666" s="33"/>
      <c r="L666" s="34">
        <v>0.15</v>
      </c>
      <c r="M666" s="29">
        <v>0.15</v>
      </c>
      <c r="N666" s="28" t="str">
        <f t="shared" si="245"/>
        <v>,{"CollectableType":"HomeCollector.Models.StampBase, HomeCollector, Version=1.0.0.0, Culture=neutral, PublicKeyToken=null"</v>
      </c>
      <c r="O666" s="16" t="str">
        <f t="shared" si="224"/>
        <v xml:space="preserve">,"DisplayName":"Kestral" </v>
      </c>
      <c r="P666" s="16" t="str">
        <f t="shared" si="225"/>
        <v xml:space="preserve">,"Description":"" </v>
      </c>
      <c r="Q666" s="16" t="str">
        <f t="shared" si="226"/>
        <v xml:space="preserve">,"Country":"USA" </v>
      </c>
      <c r="R666" s="16" t="str">
        <f t="shared" si="227"/>
        <v xml:space="preserve">,"IsPostageStamp":true </v>
      </c>
      <c r="S666" s="16" t="str">
        <f t="shared" si="228"/>
        <v xml:space="preserve">,"ScottNumber":"2481" </v>
      </c>
      <c r="T666" s="16" t="str">
        <f t="shared" si="229"/>
        <v xml:space="preserve">,"AlternateId":"" </v>
      </c>
      <c r="U666" s="16" t="str">
        <f t="shared" si="230"/>
        <v>,"IssueYearStart":1991</v>
      </c>
      <c r="V666" s="16" t="str">
        <f t="shared" si="231"/>
        <v>,"IssueYearEnd":0</v>
      </c>
      <c r="W666" s="16" t="str">
        <f t="shared" si="232"/>
        <v xml:space="preserve">,"FirstDayOfIssue":" " </v>
      </c>
      <c r="X666" s="16" t="str">
        <f t="shared" si="246"/>
        <v xml:space="preserve">,"Perforation":"" </v>
      </c>
      <c r="Y666" s="16" t="str">
        <f t="shared" si="233"/>
        <v xml:space="preserve">,"IsWatermarked":false </v>
      </c>
      <c r="Z666" s="16" t="str">
        <f t="shared" si="234"/>
        <v xml:space="preserve">,"CatalogImageCode":"" </v>
      </c>
      <c r="AA666" s="16" t="str">
        <f t="shared" si="235"/>
        <v xml:space="preserve">,"Color":"" </v>
      </c>
      <c r="AB666" s="16" t="str">
        <f t="shared" si="236"/>
        <v xml:space="preserve">,"Denomination":"1" </v>
      </c>
      <c r="AD666" s="16" t="str">
        <f t="shared" si="237"/>
        <v/>
      </c>
      <c r="AE666" s="16" t="str">
        <f t="shared" si="238"/>
        <v>{"CollectableType":"HomeCollector.Models.StampBase, HomeCollector, Version=1.0.0.0, Culture=neutral, PublicKeyToken=null"</v>
      </c>
      <c r="AF666" s="16" t="str">
        <f t="shared" si="239"/>
        <v xml:space="preserve">,"ItemDetails":"" </v>
      </c>
      <c r="AG666" s="16" t="str">
        <f t="shared" si="240"/>
        <v xml:space="preserve">,"IsFavorite":false </v>
      </c>
      <c r="AH666" s="16" t="str">
        <f t="shared" si="241"/>
        <v xml:space="preserve">,"EstimatedValue":0 </v>
      </c>
      <c r="AI666" s="16" t="str">
        <f t="shared" si="242"/>
        <v xml:space="preserve">,"IsMintCondition":false </v>
      </c>
      <c r="AJ666" s="16" t="str">
        <f t="shared" si="243"/>
        <v xml:space="preserve">,"Condition":"UNDEFINED" </v>
      </c>
      <c r="AK666" s="16" t="str">
        <f xml:space="preserve"> IF($D666+$E666&gt;0,  CONCATENATE($AD666,$AE666,$AF666,$AG666,$AH666,$AI666,$AJ666) &amp; "} ]}","}")</f>
        <v>}</v>
      </c>
      <c r="AL666" s="16" t="str">
        <f t="shared" si="244"/>
        <v>,{"CollectableType":"HomeCollector.Models.StampBase, HomeCollector, Version=1.0.0.0, Culture=neutral, PublicKeyToken=null","DisplayName":"Kestral" ,"Description":"" ,"Country":"USA" ,"IsPostageStamp":true ,"ScottNumber":"2481" ,"AlternateId":"" ,"IssueYearStart":1991,"IssueYearEnd":0,"FirstDayOfIssue":" " ,"Perforation":"" ,"IsWatermarked":false ,"CatalogImageCode":"" ,"Color":"" ,"Denomination":"1" }</v>
      </c>
    </row>
    <row r="667" spans="1:38" x14ac:dyDescent="0.25">
      <c r="A667" s="34" t="s">
        <v>823</v>
      </c>
      <c r="B667" s="19" t="s">
        <v>14</v>
      </c>
      <c r="C667" s="30"/>
      <c r="D667" s="31"/>
      <c r="E667" s="32">
        <v>2</v>
      </c>
      <c r="F667" s="42"/>
      <c r="G667" s="30"/>
      <c r="H667" s="19" t="s">
        <v>1341</v>
      </c>
      <c r="I667" s="29">
        <v>1929</v>
      </c>
      <c r="J667" s="29">
        <v>1991</v>
      </c>
      <c r="K667" s="33"/>
      <c r="L667" s="34">
        <v>0.15</v>
      </c>
      <c r="M667" s="29">
        <v>0.15</v>
      </c>
      <c r="N667" s="28" t="str">
        <f t="shared" si="245"/>
        <v>,{"CollectableType":"HomeCollector.Models.StampBase, HomeCollector, Version=1.0.0.0, Culture=neutral, PublicKeyToken=null"</v>
      </c>
      <c r="O667" s="16" t="str">
        <f t="shared" si="224"/>
        <v xml:space="preserve">,"DisplayName":"Bluebird" </v>
      </c>
      <c r="P667" s="16" t="str">
        <f t="shared" si="225"/>
        <v xml:space="preserve">,"Description":"" </v>
      </c>
      <c r="Q667" s="16" t="str">
        <f t="shared" si="226"/>
        <v xml:space="preserve">,"Country":"USA" </v>
      </c>
      <c r="R667" s="16" t="str">
        <f t="shared" si="227"/>
        <v xml:space="preserve">,"IsPostageStamp":true </v>
      </c>
      <c r="S667" s="16" t="str">
        <f t="shared" si="228"/>
        <v xml:space="preserve">,"ScottNumber":"2482" </v>
      </c>
      <c r="T667" s="16" t="str">
        <f t="shared" si="229"/>
        <v xml:space="preserve">,"AlternateId":"" </v>
      </c>
      <c r="U667" s="16" t="str">
        <f t="shared" si="230"/>
        <v>,"IssueYearStart":1991</v>
      </c>
      <c r="V667" s="16" t="str">
        <f t="shared" si="231"/>
        <v>,"IssueYearEnd":0</v>
      </c>
      <c r="W667" s="16" t="str">
        <f t="shared" si="232"/>
        <v xml:space="preserve">,"FirstDayOfIssue":" " </v>
      </c>
      <c r="X667" s="16" t="str">
        <f t="shared" si="246"/>
        <v xml:space="preserve">,"Perforation":"" </v>
      </c>
      <c r="Y667" s="16" t="str">
        <f t="shared" si="233"/>
        <v xml:space="preserve">,"IsWatermarked":false </v>
      </c>
      <c r="Z667" s="16" t="str">
        <f t="shared" si="234"/>
        <v xml:space="preserve">,"CatalogImageCode":"" </v>
      </c>
      <c r="AA667" s="16" t="str">
        <f t="shared" si="235"/>
        <v xml:space="preserve">,"Color":"" </v>
      </c>
      <c r="AB667" s="16" t="str">
        <f t="shared" si="236"/>
        <v xml:space="preserve">,"Denomination":"3" </v>
      </c>
      <c r="AD667" s="16" t="str">
        <f t="shared" si="237"/>
        <v>,"ItemInstances":[</v>
      </c>
      <c r="AE667" s="16" t="str">
        <f t="shared" si="238"/>
        <v>{"CollectableType":"HomeCollector.Models.StampBase, HomeCollector, Version=1.0.0.0, Culture=neutral, PublicKeyToken=null"</v>
      </c>
      <c r="AF667" s="16" t="str">
        <f t="shared" si="239"/>
        <v xml:space="preserve">,"ItemDetails":"" </v>
      </c>
      <c r="AG667" s="16" t="str">
        <f t="shared" si="240"/>
        <v xml:space="preserve">,"IsFavorite":false </v>
      </c>
      <c r="AH667" s="16" t="str">
        <f t="shared" si="241"/>
        <v xml:space="preserve">,"EstimatedValue":0 </v>
      </c>
      <c r="AI667" s="16" t="str">
        <f t="shared" si="242"/>
        <v xml:space="preserve">,"IsMintCondition":false </v>
      </c>
      <c r="AJ667" s="16" t="str">
        <f t="shared" si="243"/>
        <v xml:space="preserve">,"Condition":"UNDEFINED" </v>
      </c>
      <c r="AK667" s="16" t="str">
        <f xml:space="preserve"> IF($D667+$E667&gt;0,  CONCATENATE($AD667,$AE667,$AF667,$AG667,$AH667,$AI667,$AJ667)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7" s="16" t="str">
        <f t="shared" si="244"/>
        <v>,{"CollectableType":"HomeCollector.Models.StampBase, HomeCollector, Version=1.0.0.0, Culture=neutral, PublicKeyToken=null","DisplayName":"Bluebird" ,"Description":"" ,"Country":"USA" ,"IsPostageStamp":true ,"ScottNumber":"2482" ,"AlternateId":"" ,"IssueYearStart":1991,"IssueYearEnd":0,"FirstDayOfIssue":" " ,"Perforation":"" ,"IsWatermarked":false ,"CatalogImageCode":"" ,"Color":"" ,"Denomination":"3"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8" spans="1:38" x14ac:dyDescent="0.25">
      <c r="A668" s="34" t="s">
        <v>824</v>
      </c>
      <c r="B668" s="29" t="s">
        <v>19</v>
      </c>
      <c r="C668" s="30"/>
      <c r="D668" s="31"/>
      <c r="E668" s="32">
        <v>3</v>
      </c>
      <c r="F668" s="43"/>
      <c r="G668" s="30"/>
      <c r="H668" s="19" t="s">
        <v>1342</v>
      </c>
      <c r="I668" s="29">
        <v>1929</v>
      </c>
      <c r="J668" s="29">
        <v>1991</v>
      </c>
      <c r="K668" s="33"/>
      <c r="L668" s="34">
        <v>0.45</v>
      </c>
      <c r="M668" s="29">
        <v>0.2</v>
      </c>
      <c r="N668" s="28" t="str">
        <f t="shared" si="245"/>
        <v>,{"CollectableType":"HomeCollector.Models.StampBase, HomeCollector, Version=1.0.0.0, Culture=neutral, PublicKeyToken=null"</v>
      </c>
      <c r="O668" s="16" t="str">
        <f t="shared" si="224"/>
        <v xml:space="preserve">,"DisplayName":"Fawn" </v>
      </c>
      <c r="P668" s="16" t="str">
        <f t="shared" si="225"/>
        <v xml:space="preserve">,"Description":"" </v>
      </c>
      <c r="Q668" s="16" t="str">
        <f t="shared" si="226"/>
        <v xml:space="preserve">,"Country":"USA" </v>
      </c>
      <c r="R668" s="16" t="str">
        <f t="shared" si="227"/>
        <v xml:space="preserve">,"IsPostageStamp":true </v>
      </c>
      <c r="S668" s="16" t="str">
        <f t="shared" si="228"/>
        <v xml:space="preserve">,"ScottNumber":"2487" </v>
      </c>
      <c r="T668" s="16" t="str">
        <f t="shared" si="229"/>
        <v xml:space="preserve">,"AlternateId":"" </v>
      </c>
      <c r="U668" s="16" t="str">
        <f t="shared" si="230"/>
        <v>,"IssueYearStart":1991</v>
      </c>
      <c r="V668" s="16" t="str">
        <f t="shared" si="231"/>
        <v>,"IssueYearEnd":0</v>
      </c>
      <c r="W668" s="16" t="str">
        <f t="shared" si="232"/>
        <v xml:space="preserve">,"FirstDayOfIssue":" " </v>
      </c>
      <c r="X668" s="16" t="str">
        <f t="shared" si="246"/>
        <v xml:space="preserve">,"Perforation":"" </v>
      </c>
      <c r="Y668" s="16" t="str">
        <f t="shared" si="233"/>
        <v xml:space="preserve">,"IsWatermarked":false </v>
      </c>
      <c r="Z668" s="16" t="str">
        <f t="shared" si="234"/>
        <v xml:space="preserve">,"CatalogImageCode":"" </v>
      </c>
      <c r="AA668" s="16" t="str">
        <f t="shared" si="235"/>
        <v xml:space="preserve">,"Color":"" </v>
      </c>
      <c r="AB668" s="16" t="str">
        <f t="shared" si="236"/>
        <v xml:space="preserve">,"Denomination":"19" </v>
      </c>
      <c r="AD668" s="16" t="str">
        <f t="shared" si="237"/>
        <v>,"ItemInstances":[</v>
      </c>
      <c r="AE668" s="16" t="str">
        <f t="shared" si="238"/>
        <v>{"CollectableType":"HomeCollector.Models.StampBase, HomeCollector, Version=1.0.0.0, Culture=neutral, PublicKeyToken=null"</v>
      </c>
      <c r="AF668" s="16" t="str">
        <f t="shared" si="239"/>
        <v xml:space="preserve">,"ItemDetails":"" </v>
      </c>
      <c r="AG668" s="16" t="str">
        <f t="shared" si="240"/>
        <v xml:space="preserve">,"IsFavorite":false </v>
      </c>
      <c r="AH668" s="16" t="str">
        <f t="shared" si="241"/>
        <v xml:space="preserve">,"EstimatedValue":0 </v>
      </c>
      <c r="AI668" s="16" t="str">
        <f t="shared" si="242"/>
        <v xml:space="preserve">,"IsMintCondition":false </v>
      </c>
      <c r="AJ668" s="16" t="str">
        <f t="shared" si="243"/>
        <v xml:space="preserve">,"Condition":"UNDEFINED" </v>
      </c>
      <c r="AK668" s="16" t="str">
        <f xml:space="preserve"> IF($D668+$E668&gt;0,  CONCATENATE($AD668,$AE668,$AF668,$AG668,$AH668,$AI668,$AJ668)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8" s="16" t="str">
        <f t="shared" si="244"/>
        <v>,{"CollectableType":"HomeCollector.Models.StampBase, HomeCollector, Version=1.0.0.0, Culture=neutral, PublicKeyToken=null","DisplayName":"Fawn" ,"Description":"" ,"Country":"USA" ,"IsPostageStamp":true ,"ScottNumber":"2487" ,"AlternateId":"" ,"IssueYearStart":1991,"IssueYearEnd":0,"FirstDayOfIssue":" " ,"Perforation":"" ,"IsWatermarked":false ,"CatalogImageCode":"" ,"Color":"" ,"Denomination":"19"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69" spans="1:38" x14ac:dyDescent="0.25">
      <c r="A669" s="34" t="s">
        <v>825</v>
      </c>
      <c r="B669" s="29" t="s">
        <v>162</v>
      </c>
      <c r="C669" s="19"/>
      <c r="D669" s="31"/>
      <c r="E669" s="32">
        <v>1</v>
      </c>
      <c r="F669" s="42"/>
      <c r="G669" s="30"/>
      <c r="H669" s="19" t="s">
        <v>1343</v>
      </c>
      <c r="I669" s="29">
        <v>1929</v>
      </c>
      <c r="J669" s="29">
        <v>1991</v>
      </c>
      <c r="K669" s="33"/>
      <c r="L669" s="34">
        <v>0.65</v>
      </c>
      <c r="M669" s="29">
        <v>0.25</v>
      </c>
      <c r="N669" s="28" t="str">
        <f t="shared" si="245"/>
        <v>,{"CollectableType":"HomeCollector.Models.StampBase, HomeCollector, Version=1.0.0.0, Culture=neutral, PublicKeyToken=null"</v>
      </c>
      <c r="O669" s="16" t="str">
        <f t="shared" si="224"/>
        <v xml:space="preserve">,"DisplayName":"Cardinal" </v>
      </c>
      <c r="P669" s="16" t="str">
        <f t="shared" si="225"/>
        <v xml:space="preserve">,"Description":"" </v>
      </c>
      <c r="Q669" s="16" t="str">
        <f t="shared" si="226"/>
        <v xml:space="preserve">,"Country":"USA" </v>
      </c>
      <c r="R669" s="16" t="str">
        <f t="shared" si="227"/>
        <v xml:space="preserve">,"IsPostageStamp":true </v>
      </c>
      <c r="S669" s="16" t="str">
        <f t="shared" si="228"/>
        <v xml:space="preserve">,"ScottNumber":"2489" </v>
      </c>
      <c r="T669" s="16" t="str">
        <f t="shared" si="229"/>
        <v xml:space="preserve">,"AlternateId":"" </v>
      </c>
      <c r="U669" s="16" t="str">
        <f t="shared" si="230"/>
        <v>,"IssueYearStart":1991</v>
      </c>
      <c r="V669" s="16" t="str">
        <f t="shared" si="231"/>
        <v>,"IssueYearEnd":0</v>
      </c>
      <c r="W669" s="16" t="str">
        <f t="shared" si="232"/>
        <v xml:space="preserve">,"FirstDayOfIssue":" " </v>
      </c>
      <c r="X669" s="16" t="str">
        <f t="shared" si="246"/>
        <v xml:space="preserve">,"Perforation":"" </v>
      </c>
      <c r="Y669" s="16" t="str">
        <f t="shared" si="233"/>
        <v xml:space="preserve">,"IsWatermarked":false </v>
      </c>
      <c r="Z669" s="16" t="str">
        <f t="shared" si="234"/>
        <v xml:space="preserve">,"CatalogImageCode":"" </v>
      </c>
      <c r="AA669" s="16" t="str">
        <f t="shared" si="235"/>
        <v xml:space="preserve">,"Color":"" </v>
      </c>
      <c r="AB669" s="16" t="str">
        <f t="shared" si="236"/>
        <v xml:space="preserve">,"Denomination":"30" </v>
      </c>
      <c r="AD669" s="16" t="str">
        <f t="shared" si="237"/>
        <v>,"ItemInstances":[</v>
      </c>
      <c r="AE669" s="16" t="str">
        <f t="shared" si="238"/>
        <v>{"CollectableType":"HomeCollector.Models.StampBase, HomeCollector, Version=1.0.0.0, Culture=neutral, PublicKeyToken=null"</v>
      </c>
      <c r="AF669" s="16" t="str">
        <f t="shared" si="239"/>
        <v xml:space="preserve">,"ItemDetails":"" </v>
      </c>
      <c r="AG669" s="16" t="str">
        <f t="shared" si="240"/>
        <v xml:space="preserve">,"IsFavorite":false </v>
      </c>
      <c r="AH669" s="16" t="str">
        <f t="shared" si="241"/>
        <v xml:space="preserve">,"EstimatedValue":0 </v>
      </c>
      <c r="AI669" s="16" t="str">
        <f t="shared" si="242"/>
        <v xml:space="preserve">,"IsMintCondition":false </v>
      </c>
      <c r="AJ669" s="16" t="str">
        <f t="shared" si="243"/>
        <v xml:space="preserve">,"Condition":"UNDEFINED" </v>
      </c>
      <c r="AK669" s="16" t="str">
        <f xml:space="preserve"> IF($D669+$E669&gt;0,  CONCATENATE($AD669,$AE669,$AF669,$AG669,$AH669,$AI669,$AJ669)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69" s="16" t="str">
        <f t="shared" si="244"/>
        <v>,{"CollectableType":"HomeCollector.Models.StampBase, HomeCollector, Version=1.0.0.0, Culture=neutral, PublicKeyToken=null","DisplayName":"Cardinal" ,"Description":"" ,"Country":"USA" ,"IsPostageStamp":true ,"ScottNumber":"2489" ,"AlternateId":"" ,"IssueYearStart":1991,"IssueYearEnd":0,"FirstDayOfIssue":" " ,"Perforation":"" ,"IsWatermarked":false ,"CatalogImageCode":"" ,"Color":"" ,"Denomination":"30"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0" spans="1:38" x14ac:dyDescent="0.25">
      <c r="A670" s="34" t="s">
        <v>826</v>
      </c>
      <c r="B670" s="29" t="s">
        <v>161</v>
      </c>
      <c r="C670" s="19"/>
      <c r="D670" s="31"/>
      <c r="E670" s="32">
        <v>6</v>
      </c>
      <c r="F670" s="42"/>
      <c r="G670" s="30" t="s">
        <v>21</v>
      </c>
      <c r="H670" s="19" t="s">
        <v>1344</v>
      </c>
      <c r="I670" s="29">
        <v>1929</v>
      </c>
      <c r="J670" s="29">
        <v>1991</v>
      </c>
      <c r="K670" s="33"/>
      <c r="L670" s="34">
        <v>0.6</v>
      </c>
      <c r="M670" s="29">
        <v>0.15</v>
      </c>
      <c r="N670" s="28" t="str">
        <f t="shared" si="245"/>
        <v>,{"CollectableType":"HomeCollector.Models.StampBase, HomeCollector, Version=1.0.0.0, Culture=neutral, PublicKeyToken=null"</v>
      </c>
      <c r="O670" s="16" t="str">
        <f t="shared" si="224"/>
        <v xml:space="preserve">,"DisplayName":"Wd Duck-BEP" </v>
      </c>
      <c r="P670" s="16" t="str">
        <f t="shared" si="225"/>
        <v xml:space="preserve">,"Description":"black" </v>
      </c>
      <c r="Q670" s="16" t="str">
        <f t="shared" si="226"/>
        <v xml:space="preserve">,"Country":"USA" </v>
      </c>
      <c r="R670" s="16" t="str">
        <f t="shared" si="227"/>
        <v xml:space="preserve">,"IsPostageStamp":true </v>
      </c>
      <c r="S670" s="16" t="str">
        <f t="shared" si="228"/>
        <v xml:space="preserve">,"ScottNumber":"2493" </v>
      </c>
      <c r="T670" s="16" t="str">
        <f t="shared" si="229"/>
        <v xml:space="preserve">,"AlternateId":"" </v>
      </c>
      <c r="U670" s="16" t="str">
        <f t="shared" si="230"/>
        <v>,"IssueYearStart":1991</v>
      </c>
      <c r="V670" s="16" t="str">
        <f t="shared" si="231"/>
        <v>,"IssueYearEnd":0</v>
      </c>
      <c r="W670" s="16" t="str">
        <f t="shared" si="232"/>
        <v xml:space="preserve">,"FirstDayOfIssue":" " </v>
      </c>
      <c r="X670" s="16" t="str">
        <f t="shared" si="246"/>
        <v xml:space="preserve">,"Perforation":"" </v>
      </c>
      <c r="Y670" s="16" t="str">
        <f t="shared" si="233"/>
        <v xml:space="preserve">,"IsWatermarked":false </v>
      </c>
      <c r="Z670" s="16" t="str">
        <f t="shared" si="234"/>
        <v xml:space="preserve">,"CatalogImageCode":"" </v>
      </c>
      <c r="AA670" s="16" t="str">
        <f t="shared" si="235"/>
        <v xml:space="preserve">,"Color":"" </v>
      </c>
      <c r="AB670" s="16" t="str">
        <f t="shared" si="236"/>
        <v xml:space="preserve">,"Denomination":"29" </v>
      </c>
      <c r="AD670" s="16" t="str">
        <f t="shared" si="237"/>
        <v>,"ItemInstances":[</v>
      </c>
      <c r="AE670" s="16" t="str">
        <f t="shared" si="238"/>
        <v>{"CollectableType":"HomeCollector.Models.StampBase, HomeCollector, Version=1.0.0.0, Culture=neutral, PublicKeyToken=null"</v>
      </c>
      <c r="AF670" s="16" t="str">
        <f t="shared" si="239"/>
        <v xml:space="preserve">,"ItemDetails":"black" </v>
      </c>
      <c r="AG670" s="16" t="str">
        <f t="shared" si="240"/>
        <v xml:space="preserve">,"IsFavorite":false </v>
      </c>
      <c r="AH670" s="16" t="str">
        <f t="shared" si="241"/>
        <v xml:space="preserve">,"EstimatedValue":0 </v>
      </c>
      <c r="AI670" s="16" t="str">
        <f t="shared" si="242"/>
        <v xml:space="preserve">,"IsMintCondition":false </v>
      </c>
      <c r="AJ670" s="16" t="str">
        <f t="shared" si="243"/>
        <v xml:space="preserve">,"Condition":"UNDEFINED" </v>
      </c>
      <c r="AK670" s="16" t="str">
        <f xml:space="preserve"> IF($D670+$E670&gt;0,  CONCATENATE($AD670,$AE670,$AF670,$AG670,$AH670,$AI670,$AJ670) &amp; "} ]}","}")</f>
        <v>,"ItemInstances":[{"CollectableType":"HomeCollector.Models.StampBase, HomeCollector, Version=1.0.0.0, Culture=neutral, PublicKeyToken=null","ItemDetails":"black" ,"IsFavorite":false ,"EstimatedValue":0 ,"IsMintCondition":false ,"Condition":"UNDEFINED" } ]}</v>
      </c>
      <c r="AL670" s="16" t="str">
        <f t="shared" si="244"/>
        <v>,{"CollectableType":"HomeCollector.Models.StampBase, HomeCollector, Version=1.0.0.0, Culture=neutral, PublicKeyToken=null","DisplayName":"Wd Duck-BEP" ,"Description":"black" ,"Country":"USA" ,"IsPostageStamp":true ,"ScottNumber":"2493"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PublicKeyToken=null","ItemDetails":"black" ,"IsFavorite":false ,"EstimatedValue":0 ,"IsMintCondition":false ,"Condition":"UNDEFINED" } ]}</v>
      </c>
    </row>
    <row r="671" spans="1:38" x14ac:dyDescent="0.25">
      <c r="A671" s="34" t="s">
        <v>827</v>
      </c>
      <c r="B671" s="29" t="s">
        <v>161</v>
      </c>
      <c r="C671" s="30"/>
      <c r="D671" s="31"/>
      <c r="E671" s="32"/>
      <c r="F671" s="28"/>
      <c r="G671" s="30" t="s">
        <v>1081</v>
      </c>
      <c r="H671" s="19" t="s">
        <v>1344</v>
      </c>
      <c r="I671" s="29">
        <v>1929</v>
      </c>
      <c r="J671" s="29">
        <v>1991</v>
      </c>
      <c r="K671" s="33"/>
      <c r="L671" s="34">
        <v>2.9</v>
      </c>
      <c r="M671" s="29"/>
      <c r="N671" s="28" t="str">
        <f t="shared" si="245"/>
        <v>,{"CollectableType":"HomeCollector.Models.StampBase, HomeCollector, Version=1.0.0.0, Culture=neutral, PublicKeyToken=null"</v>
      </c>
      <c r="O671" s="16" t="str">
        <f t="shared" si="224"/>
        <v xml:space="preserve">,"DisplayName":"Wd Duck-BEP" </v>
      </c>
      <c r="P671" s="16" t="str">
        <f t="shared" si="225"/>
        <v xml:space="preserve">,"Description":"pane 10" </v>
      </c>
      <c r="Q671" s="16" t="str">
        <f t="shared" si="226"/>
        <v xml:space="preserve">,"Country":"USA" </v>
      </c>
      <c r="R671" s="16" t="str">
        <f t="shared" si="227"/>
        <v xml:space="preserve">,"IsPostageStamp":true </v>
      </c>
      <c r="S671" s="16" t="str">
        <f t="shared" si="228"/>
        <v xml:space="preserve">,"ScottNumber":"2493a" </v>
      </c>
      <c r="T671" s="16" t="str">
        <f t="shared" si="229"/>
        <v xml:space="preserve">,"AlternateId":"" </v>
      </c>
      <c r="U671" s="16" t="str">
        <f t="shared" si="230"/>
        <v>,"IssueYearStart":1991</v>
      </c>
      <c r="V671" s="16" t="str">
        <f t="shared" si="231"/>
        <v>,"IssueYearEnd":0</v>
      </c>
      <c r="W671" s="16" t="str">
        <f t="shared" si="232"/>
        <v xml:space="preserve">,"FirstDayOfIssue":" " </v>
      </c>
      <c r="X671" s="16" t="str">
        <f t="shared" si="246"/>
        <v xml:space="preserve">,"Perforation":"" </v>
      </c>
      <c r="Y671" s="16" t="str">
        <f t="shared" si="233"/>
        <v xml:space="preserve">,"IsWatermarked":false </v>
      </c>
      <c r="Z671" s="16" t="str">
        <f t="shared" si="234"/>
        <v xml:space="preserve">,"CatalogImageCode":"" </v>
      </c>
      <c r="AA671" s="16" t="str">
        <f t="shared" si="235"/>
        <v xml:space="preserve">,"Color":"" </v>
      </c>
      <c r="AB671" s="16" t="str">
        <f t="shared" si="236"/>
        <v xml:space="preserve">,"Denomination":"29" </v>
      </c>
      <c r="AD671" s="16" t="str">
        <f t="shared" si="237"/>
        <v/>
      </c>
      <c r="AE671" s="16" t="str">
        <f t="shared" si="238"/>
        <v>{"CollectableType":"HomeCollector.Models.StampBase, HomeCollector, Version=1.0.0.0, Culture=neutral, PublicKeyToken=null"</v>
      </c>
      <c r="AF671" s="16" t="str">
        <f t="shared" si="239"/>
        <v xml:space="preserve">,"ItemDetails":"pane 10" </v>
      </c>
      <c r="AG671" s="16" t="str">
        <f t="shared" si="240"/>
        <v xml:space="preserve">,"IsFavorite":false </v>
      </c>
      <c r="AH671" s="16" t="str">
        <f t="shared" si="241"/>
        <v xml:space="preserve">,"EstimatedValue":0 </v>
      </c>
      <c r="AI671" s="16" t="str">
        <f t="shared" si="242"/>
        <v xml:space="preserve">,"IsMintCondition":false </v>
      </c>
      <c r="AJ671" s="16" t="str">
        <f t="shared" si="243"/>
        <v xml:space="preserve">,"Condition":"UNDEFINED" </v>
      </c>
      <c r="AK671" s="16" t="str">
        <f xml:space="preserve"> IF($D671+$E671&gt;0,  CONCATENATE($AD671,$AE671,$AF671,$AG671,$AH671,$AI671,$AJ671) &amp; "} ]}","}")</f>
        <v>}</v>
      </c>
      <c r="AL671" s="16" t="str">
        <f t="shared" si="244"/>
        <v>,{"CollectableType":"HomeCollector.Models.StampBase, HomeCollector, Version=1.0.0.0, Culture=neutral, PublicKeyToken=null","DisplayName":"Wd Duck-BEP" ,"Description":"pane 10" ,"Country":"USA" ,"IsPostageStamp":true ,"ScottNumber":"2493a" ,"AlternateId":"" ,"IssueYearStart":1991,"IssueYearEnd":0,"FirstDayOfIssue":" " ,"Perforation":"" ,"IsWatermarked":false ,"CatalogImageCode":"" ,"Color":"" ,"Denomination":"29" }</v>
      </c>
    </row>
    <row r="672" spans="1:38" x14ac:dyDescent="0.25">
      <c r="A672" s="34" t="s">
        <v>828</v>
      </c>
      <c r="B672" s="29" t="s">
        <v>161</v>
      </c>
      <c r="C672" s="19"/>
      <c r="D672" s="31"/>
      <c r="E672" s="32">
        <v>6</v>
      </c>
      <c r="F672" s="42"/>
      <c r="G672" s="38" t="s">
        <v>26</v>
      </c>
      <c r="H672" s="19" t="s">
        <v>1345</v>
      </c>
      <c r="I672" s="29">
        <v>1929</v>
      </c>
      <c r="J672" s="29">
        <v>1991</v>
      </c>
      <c r="K672" s="33"/>
      <c r="L672" s="34">
        <v>0.6</v>
      </c>
      <c r="M672" s="29">
        <v>0.15</v>
      </c>
      <c r="N672" s="28" t="str">
        <f t="shared" si="245"/>
        <v>,{"CollectableType":"HomeCollector.Models.StampBase, HomeCollector, Version=1.0.0.0, Culture=neutral, PublicKeyToken=null"</v>
      </c>
      <c r="O672" s="16" t="str">
        <f t="shared" si="224"/>
        <v xml:space="preserve">,"DisplayName":"Wd Duck-KCS" </v>
      </c>
      <c r="P672" s="16" t="str">
        <f t="shared" si="225"/>
        <v xml:space="preserve">,"Description":"red" </v>
      </c>
      <c r="Q672" s="16" t="str">
        <f t="shared" si="226"/>
        <v xml:space="preserve">,"Country":"USA" </v>
      </c>
      <c r="R672" s="16" t="str">
        <f t="shared" si="227"/>
        <v xml:space="preserve">,"IsPostageStamp":true </v>
      </c>
      <c r="S672" s="16" t="str">
        <f t="shared" si="228"/>
        <v xml:space="preserve">,"ScottNumber":"2494" </v>
      </c>
      <c r="T672" s="16" t="str">
        <f t="shared" si="229"/>
        <v xml:space="preserve">,"AlternateId":"" </v>
      </c>
      <c r="U672" s="16" t="str">
        <f t="shared" si="230"/>
        <v>,"IssueYearStart":1991</v>
      </c>
      <c r="V672" s="16" t="str">
        <f t="shared" si="231"/>
        <v>,"IssueYearEnd":0</v>
      </c>
      <c r="W672" s="16" t="str">
        <f t="shared" si="232"/>
        <v xml:space="preserve">,"FirstDayOfIssue":" " </v>
      </c>
      <c r="X672" s="16" t="str">
        <f t="shared" si="246"/>
        <v xml:space="preserve">,"Perforation":"" </v>
      </c>
      <c r="Y672" s="16" t="str">
        <f t="shared" si="233"/>
        <v xml:space="preserve">,"IsWatermarked":false </v>
      </c>
      <c r="Z672" s="16" t="str">
        <f t="shared" si="234"/>
        <v xml:space="preserve">,"CatalogImageCode":"" </v>
      </c>
      <c r="AA672" s="16" t="str">
        <f t="shared" si="235"/>
        <v xml:space="preserve">,"Color":"" </v>
      </c>
      <c r="AB672" s="16" t="str">
        <f t="shared" si="236"/>
        <v xml:space="preserve">,"Denomination":"29" </v>
      </c>
      <c r="AD672" s="16" t="str">
        <f t="shared" si="237"/>
        <v>,"ItemInstances":[</v>
      </c>
      <c r="AE672" s="16" t="str">
        <f t="shared" si="238"/>
        <v>{"CollectableType":"HomeCollector.Models.StampBase, HomeCollector, Version=1.0.0.0, Culture=neutral, PublicKeyToken=null"</v>
      </c>
      <c r="AF672" s="16" t="str">
        <f t="shared" si="239"/>
        <v xml:space="preserve">,"ItemDetails":"red" </v>
      </c>
      <c r="AG672" s="16" t="str">
        <f t="shared" si="240"/>
        <v xml:space="preserve">,"IsFavorite":false </v>
      </c>
      <c r="AH672" s="16" t="str">
        <f t="shared" si="241"/>
        <v xml:space="preserve">,"EstimatedValue":0 </v>
      </c>
      <c r="AI672" s="16" t="str">
        <f t="shared" si="242"/>
        <v xml:space="preserve">,"IsMintCondition":false </v>
      </c>
      <c r="AJ672" s="16" t="str">
        <f t="shared" si="243"/>
        <v xml:space="preserve">,"Condition":"UNDEFINED" </v>
      </c>
      <c r="AK672" s="16" t="str">
        <f xml:space="preserve"> IF($D672+$E672&gt;0,  CONCATENATE($AD672,$AE672,$AF672,$AG672,$AH672,$AI672,$AJ672) &amp; "} ]}","}")</f>
        <v>,"ItemInstances":[{"CollectableType":"HomeCollector.Models.StampBase, HomeCollector, Version=1.0.0.0, Culture=neutral, PublicKeyToken=null","ItemDetails":"red" ,"IsFavorite":false ,"EstimatedValue":0 ,"IsMintCondition":false ,"Condition":"UNDEFINED" } ]}</v>
      </c>
      <c r="AL672" s="16" t="str">
        <f t="shared" si="244"/>
        <v>,{"CollectableType":"HomeCollector.Models.StampBase, HomeCollector, Version=1.0.0.0, Culture=neutral, PublicKeyToken=null","DisplayName":"Wd Duck-KCS" ,"Description":"red" ,"Country":"USA" ,"IsPostageStamp":true ,"ScottNumber":"2494"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PublicKeyToken=null","ItemDetails":"red" ,"IsFavorite":false ,"EstimatedValue":0 ,"IsMintCondition":false ,"Condition":"UNDEFINED" } ]}</v>
      </c>
    </row>
    <row r="673" spans="1:38" x14ac:dyDescent="0.25">
      <c r="A673" s="34" t="s">
        <v>829</v>
      </c>
      <c r="B673" s="19" t="s">
        <v>161</v>
      </c>
      <c r="C673" s="19"/>
      <c r="D673" s="31"/>
      <c r="E673" s="32"/>
      <c r="F673" s="42"/>
      <c r="G673" s="38" t="s">
        <v>1081</v>
      </c>
      <c r="H673" s="19" t="s">
        <v>1345</v>
      </c>
      <c r="I673" s="29">
        <v>1929</v>
      </c>
      <c r="J673" s="29">
        <v>1991</v>
      </c>
      <c r="K673" s="33"/>
      <c r="L673" s="34">
        <v>2.9</v>
      </c>
      <c r="M673" s="29"/>
      <c r="N673" s="28" t="str">
        <f t="shared" si="245"/>
        <v>,{"CollectableType":"HomeCollector.Models.StampBase, HomeCollector, Version=1.0.0.0, Culture=neutral, PublicKeyToken=null"</v>
      </c>
      <c r="O673" s="16" t="str">
        <f t="shared" si="224"/>
        <v xml:space="preserve">,"DisplayName":"Wd Duck-KCS" </v>
      </c>
      <c r="P673" s="16" t="str">
        <f t="shared" si="225"/>
        <v xml:space="preserve">,"Description":"pane 10" </v>
      </c>
      <c r="Q673" s="16" t="str">
        <f t="shared" si="226"/>
        <v xml:space="preserve">,"Country":"USA" </v>
      </c>
      <c r="R673" s="16" t="str">
        <f t="shared" si="227"/>
        <v xml:space="preserve">,"IsPostageStamp":true </v>
      </c>
      <c r="S673" s="16" t="str">
        <f t="shared" si="228"/>
        <v xml:space="preserve">,"ScottNumber":"2494a" </v>
      </c>
      <c r="T673" s="16" t="str">
        <f t="shared" si="229"/>
        <v xml:space="preserve">,"AlternateId":"" </v>
      </c>
      <c r="U673" s="16" t="str">
        <f t="shared" si="230"/>
        <v>,"IssueYearStart":1991</v>
      </c>
      <c r="V673" s="16" t="str">
        <f t="shared" si="231"/>
        <v>,"IssueYearEnd":0</v>
      </c>
      <c r="W673" s="16" t="str">
        <f t="shared" si="232"/>
        <v xml:space="preserve">,"FirstDayOfIssue":" " </v>
      </c>
      <c r="X673" s="16" t="str">
        <f t="shared" si="246"/>
        <v xml:space="preserve">,"Perforation":"" </v>
      </c>
      <c r="Y673" s="16" t="str">
        <f t="shared" si="233"/>
        <v xml:space="preserve">,"IsWatermarked":false </v>
      </c>
      <c r="Z673" s="16" t="str">
        <f t="shared" si="234"/>
        <v xml:space="preserve">,"CatalogImageCode":"" </v>
      </c>
      <c r="AA673" s="16" t="str">
        <f t="shared" si="235"/>
        <v xml:space="preserve">,"Color":"" </v>
      </c>
      <c r="AB673" s="16" t="str">
        <f t="shared" si="236"/>
        <v xml:space="preserve">,"Denomination":"29" </v>
      </c>
      <c r="AD673" s="16" t="str">
        <f t="shared" si="237"/>
        <v/>
      </c>
      <c r="AE673" s="16" t="str">
        <f t="shared" si="238"/>
        <v>{"CollectableType":"HomeCollector.Models.StampBase, HomeCollector, Version=1.0.0.0, Culture=neutral, PublicKeyToken=null"</v>
      </c>
      <c r="AF673" s="16" t="str">
        <f t="shared" si="239"/>
        <v xml:space="preserve">,"ItemDetails":"pane 10" </v>
      </c>
      <c r="AG673" s="16" t="str">
        <f t="shared" si="240"/>
        <v xml:space="preserve">,"IsFavorite":false </v>
      </c>
      <c r="AH673" s="16" t="str">
        <f t="shared" si="241"/>
        <v xml:space="preserve">,"EstimatedValue":0 </v>
      </c>
      <c r="AI673" s="16" t="str">
        <f t="shared" si="242"/>
        <v xml:space="preserve">,"IsMintCondition":false </v>
      </c>
      <c r="AJ673" s="16" t="str">
        <f t="shared" si="243"/>
        <v xml:space="preserve">,"Condition":"UNDEFINED" </v>
      </c>
      <c r="AK673" s="16" t="str">
        <f xml:space="preserve"> IF($D673+$E673&gt;0,  CONCATENATE($AD673,$AE673,$AF673,$AG673,$AH673,$AI673,$AJ673) &amp; "} ]}","}")</f>
        <v>}</v>
      </c>
      <c r="AL673" s="16" t="str">
        <f t="shared" si="244"/>
        <v>,{"CollectableType":"HomeCollector.Models.StampBase, HomeCollector, Version=1.0.0.0, Culture=neutral, PublicKeyToken=null","DisplayName":"Wd Duck-KCS" ,"Description":"pane 10" ,"Country":"USA" ,"IsPostageStamp":true ,"ScottNumber":"2494a" ,"AlternateId":"" ,"IssueYearStart":1991,"IssueYearEnd":0,"FirstDayOfIssue":" " ,"Perforation":"" ,"IsWatermarked":false ,"CatalogImageCode":"" ,"Color":"" ,"Denomination":"29" }</v>
      </c>
    </row>
    <row r="674" spans="1:38" x14ac:dyDescent="0.25">
      <c r="A674" s="34" t="s">
        <v>830</v>
      </c>
      <c r="B674" s="29" t="s">
        <v>159</v>
      </c>
      <c r="C674" s="19"/>
      <c r="D674" s="31"/>
      <c r="E674" s="32">
        <v>2</v>
      </c>
      <c r="F674" s="42"/>
      <c r="G674" s="38"/>
      <c r="H674" s="19" t="s">
        <v>1346</v>
      </c>
      <c r="I674" s="29">
        <v>1929</v>
      </c>
      <c r="J674" s="29">
        <v>1990</v>
      </c>
      <c r="K674" s="33"/>
      <c r="L674" s="34">
        <v>0.5</v>
      </c>
      <c r="M674" s="29">
        <v>0.15</v>
      </c>
      <c r="N674" s="28" t="str">
        <f t="shared" si="245"/>
        <v>,{"CollectableType":"HomeCollector.Models.StampBase, HomeCollector, Version=1.0.0.0, Culture=neutral, PublicKeyToken=null"</v>
      </c>
      <c r="O674" s="16" t="str">
        <f t="shared" si="224"/>
        <v xml:space="preserve">,"DisplayName":"Owens" </v>
      </c>
      <c r="P674" s="16" t="str">
        <f t="shared" si="225"/>
        <v xml:space="preserve">,"Description":"" </v>
      </c>
      <c r="Q674" s="16" t="str">
        <f t="shared" si="226"/>
        <v xml:space="preserve">,"Country":"USA" </v>
      </c>
      <c r="R674" s="16" t="str">
        <f t="shared" si="227"/>
        <v xml:space="preserve">,"IsPostageStamp":true </v>
      </c>
      <c r="S674" s="16" t="str">
        <f t="shared" si="228"/>
        <v xml:space="preserve">,"ScottNumber":"2496" </v>
      </c>
      <c r="T674" s="16" t="str">
        <f t="shared" si="229"/>
        <v xml:space="preserve">,"AlternateId":"" </v>
      </c>
      <c r="U674" s="16" t="str">
        <f t="shared" si="230"/>
        <v>,"IssueYearStart":1990</v>
      </c>
      <c r="V674" s="16" t="str">
        <f t="shared" si="231"/>
        <v>,"IssueYearEnd":0</v>
      </c>
      <c r="W674" s="16" t="str">
        <f t="shared" si="232"/>
        <v xml:space="preserve">,"FirstDayOfIssue":" " </v>
      </c>
      <c r="X674" s="16" t="str">
        <f t="shared" si="246"/>
        <v xml:space="preserve">,"Perforation":"" </v>
      </c>
      <c r="Y674" s="16" t="str">
        <f t="shared" si="233"/>
        <v xml:space="preserve">,"IsWatermarked":false </v>
      </c>
      <c r="Z674" s="16" t="str">
        <f t="shared" si="234"/>
        <v xml:space="preserve">,"CatalogImageCode":"" </v>
      </c>
      <c r="AA674" s="16" t="str">
        <f t="shared" si="235"/>
        <v xml:space="preserve">,"Color":"" </v>
      </c>
      <c r="AB674" s="16" t="str">
        <f t="shared" si="236"/>
        <v xml:space="preserve">,"Denomination":"25" </v>
      </c>
      <c r="AD674" s="16" t="str">
        <f t="shared" si="237"/>
        <v>,"ItemInstances":[</v>
      </c>
      <c r="AE674" s="16" t="str">
        <f t="shared" si="238"/>
        <v>{"CollectableType":"HomeCollector.Models.StampBase, HomeCollector, Version=1.0.0.0, Culture=neutral, PublicKeyToken=null"</v>
      </c>
      <c r="AF674" s="16" t="str">
        <f t="shared" si="239"/>
        <v xml:space="preserve">,"ItemDetails":"" </v>
      </c>
      <c r="AG674" s="16" t="str">
        <f t="shared" si="240"/>
        <v xml:space="preserve">,"IsFavorite":false </v>
      </c>
      <c r="AH674" s="16" t="str">
        <f t="shared" si="241"/>
        <v xml:space="preserve">,"EstimatedValue":0 </v>
      </c>
      <c r="AI674" s="16" t="str">
        <f t="shared" si="242"/>
        <v xml:space="preserve">,"IsMintCondition":false </v>
      </c>
      <c r="AJ674" s="16" t="str">
        <f t="shared" si="243"/>
        <v xml:space="preserve">,"Condition":"UNDEFINED" </v>
      </c>
      <c r="AK674" s="16" t="str">
        <f xml:space="preserve"> IF($D674+$E674&gt;0,  CONCATENATE($AD674,$AE674,$AF674,$AG674,$AH674,$AI674,$AJ674)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4" s="16" t="str">
        <f t="shared" si="244"/>
        <v>,{"CollectableType":"HomeCollector.Models.StampBase, HomeCollector, Version=1.0.0.0, Culture=neutral, PublicKeyToken=null","DisplayName":"Owens" ,"Description":"" ,"Country":"USA" ,"IsPostageStamp":true ,"ScottNumber":"2496"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5" spans="1:38" x14ac:dyDescent="0.25">
      <c r="A675" s="34" t="s">
        <v>831</v>
      </c>
      <c r="B675" s="29" t="s">
        <v>159</v>
      </c>
      <c r="C675" s="19"/>
      <c r="D675" s="31"/>
      <c r="E675" s="32">
        <v>2</v>
      </c>
      <c r="F675" s="42"/>
      <c r="G675" s="38"/>
      <c r="H675" s="19" t="s">
        <v>1347</v>
      </c>
      <c r="I675" s="29">
        <v>1929</v>
      </c>
      <c r="J675" s="29">
        <v>1990</v>
      </c>
      <c r="K675" s="33"/>
      <c r="L675" s="34">
        <v>0.5</v>
      </c>
      <c r="M675" s="29">
        <v>0.15</v>
      </c>
      <c r="N675" s="28" t="str">
        <f t="shared" si="245"/>
        <v>,{"CollectableType":"HomeCollector.Models.StampBase, HomeCollector, Version=1.0.0.0, Culture=neutral, PublicKeyToken=null"</v>
      </c>
      <c r="O675" s="16" t="str">
        <f t="shared" si="224"/>
        <v xml:space="preserve">,"DisplayName":"Ewry" </v>
      </c>
      <c r="P675" s="16" t="str">
        <f t="shared" si="225"/>
        <v xml:space="preserve">,"Description":"" </v>
      </c>
      <c r="Q675" s="16" t="str">
        <f t="shared" si="226"/>
        <v xml:space="preserve">,"Country":"USA" </v>
      </c>
      <c r="R675" s="16" t="str">
        <f t="shared" si="227"/>
        <v xml:space="preserve">,"IsPostageStamp":true </v>
      </c>
      <c r="S675" s="16" t="str">
        <f t="shared" si="228"/>
        <v xml:space="preserve">,"ScottNumber":"2497" </v>
      </c>
      <c r="T675" s="16" t="str">
        <f t="shared" si="229"/>
        <v xml:space="preserve">,"AlternateId":"" </v>
      </c>
      <c r="U675" s="16" t="str">
        <f t="shared" si="230"/>
        <v>,"IssueYearStart":1990</v>
      </c>
      <c r="V675" s="16" t="str">
        <f t="shared" si="231"/>
        <v>,"IssueYearEnd":0</v>
      </c>
      <c r="W675" s="16" t="str">
        <f t="shared" si="232"/>
        <v xml:space="preserve">,"FirstDayOfIssue":" " </v>
      </c>
      <c r="X675" s="16" t="str">
        <f t="shared" si="246"/>
        <v xml:space="preserve">,"Perforation":"" </v>
      </c>
      <c r="Y675" s="16" t="str">
        <f t="shared" si="233"/>
        <v xml:space="preserve">,"IsWatermarked":false </v>
      </c>
      <c r="Z675" s="16" t="str">
        <f t="shared" si="234"/>
        <v xml:space="preserve">,"CatalogImageCode":"" </v>
      </c>
      <c r="AA675" s="16" t="str">
        <f t="shared" si="235"/>
        <v xml:space="preserve">,"Color":"" </v>
      </c>
      <c r="AB675" s="16" t="str">
        <f t="shared" si="236"/>
        <v xml:space="preserve">,"Denomination":"25" </v>
      </c>
      <c r="AD675" s="16" t="str">
        <f t="shared" si="237"/>
        <v>,"ItemInstances":[</v>
      </c>
      <c r="AE675" s="16" t="str">
        <f t="shared" si="238"/>
        <v>{"CollectableType":"HomeCollector.Models.StampBase, HomeCollector, Version=1.0.0.0, Culture=neutral, PublicKeyToken=null"</v>
      </c>
      <c r="AF675" s="16" t="str">
        <f t="shared" si="239"/>
        <v xml:space="preserve">,"ItemDetails":"" </v>
      </c>
      <c r="AG675" s="16" t="str">
        <f t="shared" si="240"/>
        <v xml:space="preserve">,"IsFavorite":false </v>
      </c>
      <c r="AH675" s="16" t="str">
        <f t="shared" si="241"/>
        <v xml:space="preserve">,"EstimatedValue":0 </v>
      </c>
      <c r="AI675" s="16" t="str">
        <f t="shared" si="242"/>
        <v xml:space="preserve">,"IsMintCondition":false </v>
      </c>
      <c r="AJ675" s="16" t="str">
        <f t="shared" si="243"/>
        <v xml:space="preserve">,"Condition":"UNDEFINED" </v>
      </c>
      <c r="AK675" s="16" t="str">
        <f xml:space="preserve"> IF($D675+$E675&gt;0,  CONCATENATE($AD675,$AE675,$AF675,$AG675,$AH675,$AI675,$AJ675)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5" s="16" t="str">
        <f t="shared" si="244"/>
        <v>,{"CollectableType":"HomeCollector.Models.StampBase, HomeCollector, Version=1.0.0.0, Culture=neutral, PublicKeyToken=null","DisplayName":"Ewry" ,"Description":"" ,"Country":"USA" ,"IsPostageStamp":true ,"ScottNumber":"2497"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6" spans="1:38" x14ac:dyDescent="0.25">
      <c r="A676" s="34" t="s">
        <v>832</v>
      </c>
      <c r="B676" s="29" t="s">
        <v>159</v>
      </c>
      <c r="C676" s="19"/>
      <c r="D676" s="31"/>
      <c r="E676" s="32">
        <v>2</v>
      </c>
      <c r="F676" s="42"/>
      <c r="G676" s="38"/>
      <c r="H676" s="19" t="s">
        <v>1348</v>
      </c>
      <c r="I676" s="29">
        <v>1929</v>
      </c>
      <c r="J676" s="29">
        <v>1990</v>
      </c>
      <c r="K676" s="33"/>
      <c r="L676" s="34">
        <v>0.5</v>
      </c>
      <c r="M676" s="29">
        <v>0.15</v>
      </c>
      <c r="N676" s="28" t="str">
        <f t="shared" si="245"/>
        <v>,{"CollectableType":"HomeCollector.Models.StampBase, HomeCollector, Version=1.0.0.0, Culture=neutral, PublicKeyToken=null"</v>
      </c>
      <c r="O676" s="16" t="str">
        <f t="shared" si="224"/>
        <v xml:space="preserve">,"DisplayName":"Wightman" </v>
      </c>
      <c r="P676" s="16" t="str">
        <f t="shared" si="225"/>
        <v xml:space="preserve">,"Description":"" </v>
      </c>
      <c r="Q676" s="16" t="str">
        <f t="shared" si="226"/>
        <v xml:space="preserve">,"Country":"USA" </v>
      </c>
      <c r="R676" s="16" t="str">
        <f t="shared" si="227"/>
        <v xml:space="preserve">,"IsPostageStamp":true </v>
      </c>
      <c r="S676" s="16" t="str">
        <f t="shared" si="228"/>
        <v xml:space="preserve">,"ScottNumber":"2498" </v>
      </c>
      <c r="T676" s="16" t="str">
        <f t="shared" si="229"/>
        <v xml:space="preserve">,"AlternateId":"" </v>
      </c>
      <c r="U676" s="16" t="str">
        <f t="shared" si="230"/>
        <v>,"IssueYearStart":1990</v>
      </c>
      <c r="V676" s="16" t="str">
        <f t="shared" si="231"/>
        <v>,"IssueYearEnd":0</v>
      </c>
      <c r="W676" s="16" t="str">
        <f t="shared" si="232"/>
        <v xml:space="preserve">,"FirstDayOfIssue":" " </v>
      </c>
      <c r="X676" s="16" t="str">
        <f t="shared" si="246"/>
        <v xml:space="preserve">,"Perforation":"" </v>
      </c>
      <c r="Y676" s="16" t="str">
        <f t="shared" si="233"/>
        <v xml:space="preserve">,"IsWatermarked":false </v>
      </c>
      <c r="Z676" s="16" t="str">
        <f t="shared" si="234"/>
        <v xml:space="preserve">,"CatalogImageCode":"" </v>
      </c>
      <c r="AA676" s="16" t="str">
        <f t="shared" si="235"/>
        <v xml:space="preserve">,"Color":"" </v>
      </c>
      <c r="AB676" s="16" t="str">
        <f t="shared" si="236"/>
        <v xml:space="preserve">,"Denomination":"25" </v>
      </c>
      <c r="AD676" s="16" t="str">
        <f t="shared" si="237"/>
        <v>,"ItemInstances":[</v>
      </c>
      <c r="AE676" s="16" t="str">
        <f t="shared" si="238"/>
        <v>{"CollectableType":"HomeCollector.Models.StampBase, HomeCollector, Version=1.0.0.0, Culture=neutral, PublicKeyToken=null"</v>
      </c>
      <c r="AF676" s="16" t="str">
        <f t="shared" si="239"/>
        <v xml:space="preserve">,"ItemDetails":"" </v>
      </c>
      <c r="AG676" s="16" t="str">
        <f t="shared" si="240"/>
        <v xml:space="preserve">,"IsFavorite":false </v>
      </c>
      <c r="AH676" s="16" t="str">
        <f t="shared" si="241"/>
        <v xml:space="preserve">,"EstimatedValue":0 </v>
      </c>
      <c r="AI676" s="16" t="str">
        <f t="shared" si="242"/>
        <v xml:space="preserve">,"IsMintCondition":false </v>
      </c>
      <c r="AJ676" s="16" t="str">
        <f t="shared" si="243"/>
        <v xml:space="preserve">,"Condition":"UNDEFINED" </v>
      </c>
      <c r="AK676" s="16" t="str">
        <f xml:space="preserve"> IF($D676+$E676&gt;0,  CONCATENATE($AD676,$AE676,$AF676,$AG676,$AH676,$AI676,$AJ676)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6" s="16" t="str">
        <f t="shared" si="244"/>
        <v>,{"CollectableType":"HomeCollector.Models.StampBase, HomeCollector, Version=1.0.0.0, Culture=neutral, PublicKeyToken=null","DisplayName":"Wightman" ,"Description":"" ,"Country":"USA" ,"IsPostageStamp":true ,"ScottNumber":"2498"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7" spans="1:38" x14ac:dyDescent="0.25">
      <c r="A677" s="34" t="s">
        <v>833</v>
      </c>
      <c r="B677" s="29" t="s">
        <v>159</v>
      </c>
      <c r="C677" s="19"/>
      <c r="D677" s="31"/>
      <c r="E677" s="32">
        <v>2</v>
      </c>
      <c r="F677" s="42"/>
      <c r="G677" s="38"/>
      <c r="H677" s="19" t="s">
        <v>1349</v>
      </c>
      <c r="I677" s="29">
        <v>1929</v>
      </c>
      <c r="J677" s="29">
        <v>1990</v>
      </c>
      <c r="K677" s="33"/>
      <c r="L677" s="34">
        <v>0.5</v>
      </c>
      <c r="M677" s="29">
        <v>0.15</v>
      </c>
      <c r="N677" s="28" t="str">
        <f t="shared" si="245"/>
        <v>,{"CollectableType":"HomeCollector.Models.StampBase, HomeCollector, Version=1.0.0.0, Culture=neutral, PublicKeyToken=null"</v>
      </c>
      <c r="O677" s="16" t="str">
        <f t="shared" si="224"/>
        <v xml:space="preserve">,"DisplayName":"Eagan" </v>
      </c>
      <c r="P677" s="16" t="str">
        <f t="shared" si="225"/>
        <v xml:space="preserve">,"Description":"" </v>
      </c>
      <c r="Q677" s="16" t="str">
        <f t="shared" si="226"/>
        <v xml:space="preserve">,"Country":"USA" </v>
      </c>
      <c r="R677" s="16" t="str">
        <f t="shared" si="227"/>
        <v xml:space="preserve">,"IsPostageStamp":true </v>
      </c>
      <c r="S677" s="16" t="str">
        <f t="shared" si="228"/>
        <v xml:space="preserve">,"ScottNumber":"2499" </v>
      </c>
      <c r="T677" s="16" t="str">
        <f t="shared" si="229"/>
        <v xml:space="preserve">,"AlternateId":"" </v>
      </c>
      <c r="U677" s="16" t="str">
        <f t="shared" si="230"/>
        <v>,"IssueYearStart":1990</v>
      </c>
      <c r="V677" s="16" t="str">
        <f t="shared" si="231"/>
        <v>,"IssueYearEnd":0</v>
      </c>
      <c r="W677" s="16" t="str">
        <f t="shared" si="232"/>
        <v xml:space="preserve">,"FirstDayOfIssue":" " </v>
      </c>
      <c r="X677" s="16" t="str">
        <f t="shared" si="246"/>
        <v xml:space="preserve">,"Perforation":"" </v>
      </c>
      <c r="Y677" s="16" t="str">
        <f t="shared" si="233"/>
        <v xml:space="preserve">,"IsWatermarked":false </v>
      </c>
      <c r="Z677" s="16" t="str">
        <f t="shared" si="234"/>
        <v xml:space="preserve">,"CatalogImageCode":"" </v>
      </c>
      <c r="AA677" s="16" t="str">
        <f t="shared" si="235"/>
        <v xml:space="preserve">,"Color":"" </v>
      </c>
      <c r="AB677" s="16" t="str">
        <f t="shared" si="236"/>
        <v xml:space="preserve">,"Denomination":"25" </v>
      </c>
      <c r="AD677" s="16" t="str">
        <f t="shared" si="237"/>
        <v>,"ItemInstances":[</v>
      </c>
      <c r="AE677" s="16" t="str">
        <f t="shared" si="238"/>
        <v>{"CollectableType":"HomeCollector.Models.StampBase, HomeCollector, Version=1.0.0.0, Culture=neutral, PublicKeyToken=null"</v>
      </c>
      <c r="AF677" s="16" t="str">
        <f t="shared" si="239"/>
        <v xml:space="preserve">,"ItemDetails":"" </v>
      </c>
      <c r="AG677" s="16" t="str">
        <f t="shared" si="240"/>
        <v xml:space="preserve">,"IsFavorite":false </v>
      </c>
      <c r="AH677" s="16" t="str">
        <f t="shared" si="241"/>
        <v xml:space="preserve">,"EstimatedValue":0 </v>
      </c>
      <c r="AI677" s="16" t="str">
        <f t="shared" si="242"/>
        <v xml:space="preserve">,"IsMintCondition":false </v>
      </c>
      <c r="AJ677" s="16" t="str">
        <f t="shared" si="243"/>
        <v xml:space="preserve">,"Condition":"UNDEFINED" </v>
      </c>
      <c r="AK677" s="16" t="str">
        <f xml:space="preserve"> IF($D677+$E677&gt;0,  CONCATENATE($AD677,$AE677,$AF677,$AG677,$AH677,$AI677,$AJ677)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7" s="16" t="str">
        <f t="shared" si="244"/>
        <v>,{"CollectableType":"HomeCollector.Models.StampBase, HomeCollector, Version=1.0.0.0, Culture=neutral, PublicKeyToken=null","DisplayName":"Eagan" ,"Description":"" ,"Country":"USA" ,"IsPostageStamp":true ,"ScottNumber":"2499"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8" spans="1:38" x14ac:dyDescent="0.25">
      <c r="A678" s="34" t="s">
        <v>834</v>
      </c>
      <c r="B678" s="29" t="s">
        <v>159</v>
      </c>
      <c r="C678" s="19"/>
      <c r="D678" s="31"/>
      <c r="E678" s="32">
        <v>2</v>
      </c>
      <c r="F678" s="42"/>
      <c r="G678" s="38"/>
      <c r="H678" s="19" t="s">
        <v>33</v>
      </c>
      <c r="I678" s="29">
        <v>1929</v>
      </c>
      <c r="J678" s="29">
        <v>1990</v>
      </c>
      <c r="K678" s="33"/>
      <c r="L678" s="34">
        <v>0.5</v>
      </c>
      <c r="M678" s="29">
        <v>0.15</v>
      </c>
      <c r="N678" s="28" t="str">
        <f t="shared" si="245"/>
        <v>,{"CollectableType":"HomeCollector.Models.StampBase, HomeCollector, Version=1.0.0.0, Culture=neutral, PublicKeyToken=null"</v>
      </c>
      <c r="O678" s="16" t="str">
        <f t="shared" si="224"/>
        <v xml:space="preserve">,"DisplayName":"Madison" </v>
      </c>
      <c r="P678" s="16" t="str">
        <f t="shared" si="225"/>
        <v xml:space="preserve">,"Description":"" </v>
      </c>
      <c r="Q678" s="16" t="str">
        <f t="shared" si="226"/>
        <v xml:space="preserve">,"Country":"USA" </v>
      </c>
      <c r="R678" s="16" t="str">
        <f t="shared" si="227"/>
        <v xml:space="preserve">,"IsPostageStamp":true </v>
      </c>
      <c r="S678" s="16" t="str">
        <f t="shared" si="228"/>
        <v xml:space="preserve">,"ScottNumber":"2500" </v>
      </c>
      <c r="T678" s="16" t="str">
        <f t="shared" si="229"/>
        <v xml:space="preserve">,"AlternateId":"" </v>
      </c>
      <c r="U678" s="16" t="str">
        <f t="shared" si="230"/>
        <v>,"IssueYearStart":1990</v>
      </c>
      <c r="V678" s="16" t="str">
        <f t="shared" si="231"/>
        <v>,"IssueYearEnd":0</v>
      </c>
      <c r="W678" s="16" t="str">
        <f t="shared" si="232"/>
        <v xml:space="preserve">,"FirstDayOfIssue":" " </v>
      </c>
      <c r="X678" s="16" t="str">
        <f t="shared" si="246"/>
        <v xml:space="preserve">,"Perforation":"" </v>
      </c>
      <c r="Y678" s="16" t="str">
        <f t="shared" si="233"/>
        <v xml:space="preserve">,"IsWatermarked":false </v>
      </c>
      <c r="Z678" s="16" t="str">
        <f t="shared" si="234"/>
        <v xml:space="preserve">,"CatalogImageCode":"" </v>
      </c>
      <c r="AA678" s="16" t="str">
        <f t="shared" si="235"/>
        <v xml:space="preserve">,"Color":"" </v>
      </c>
      <c r="AB678" s="16" t="str">
        <f t="shared" si="236"/>
        <v xml:space="preserve">,"Denomination":"25" </v>
      </c>
      <c r="AD678" s="16" t="str">
        <f t="shared" si="237"/>
        <v>,"ItemInstances":[</v>
      </c>
      <c r="AE678" s="16" t="str">
        <f t="shared" si="238"/>
        <v>{"CollectableType":"HomeCollector.Models.StampBase, HomeCollector, Version=1.0.0.0, Culture=neutral, PublicKeyToken=null"</v>
      </c>
      <c r="AF678" s="16" t="str">
        <f t="shared" si="239"/>
        <v xml:space="preserve">,"ItemDetails":"" </v>
      </c>
      <c r="AG678" s="16" t="str">
        <f t="shared" si="240"/>
        <v xml:space="preserve">,"IsFavorite":false </v>
      </c>
      <c r="AH678" s="16" t="str">
        <f t="shared" si="241"/>
        <v xml:space="preserve">,"EstimatedValue":0 </v>
      </c>
      <c r="AI678" s="16" t="str">
        <f t="shared" si="242"/>
        <v xml:space="preserve">,"IsMintCondition":false </v>
      </c>
      <c r="AJ678" s="16" t="str">
        <f t="shared" si="243"/>
        <v xml:space="preserve">,"Condition":"UNDEFINED" </v>
      </c>
      <c r="AK678" s="16" t="str">
        <f xml:space="preserve"> IF($D678+$E678&gt;0,  CONCATENATE($AD678,$AE678,$AF678,$AG678,$AH678,$AI678,$AJ678)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78" s="16" t="str">
        <f t="shared" si="244"/>
        <v>,{"CollectableType":"HomeCollector.Models.StampBase, HomeCollector, Version=1.0.0.0, Culture=neutral, PublicKeyToken=null","DisplayName":"Madison" ,"Description":"" ,"Country":"USA" ,"IsPostageStamp":true ,"ScottNumber":"2500"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79" spans="1:38" x14ac:dyDescent="0.25">
      <c r="A679" s="34" t="s">
        <v>835</v>
      </c>
      <c r="B679" s="29" t="s">
        <v>159</v>
      </c>
      <c r="C679" s="19"/>
      <c r="D679" s="31"/>
      <c r="E679" s="32"/>
      <c r="F679" s="42"/>
      <c r="G679" s="38" t="s">
        <v>1350</v>
      </c>
      <c r="H679" s="19" t="s">
        <v>1351</v>
      </c>
      <c r="I679" s="29">
        <v>1929</v>
      </c>
      <c r="J679" s="29">
        <v>1990</v>
      </c>
      <c r="K679" s="33"/>
      <c r="L679" s="34">
        <v>2.5</v>
      </c>
      <c r="M679" s="29"/>
      <c r="N679" s="28" t="str">
        <f t="shared" si="245"/>
        <v>,{"CollectableType":"HomeCollector.Models.StampBase, HomeCollector, Version=1.0.0.0, Culture=neutral, PublicKeyToken=null"</v>
      </c>
      <c r="O679" s="16" t="str">
        <f t="shared" si="224"/>
        <v xml:space="preserve">,"DisplayName":"Olympians" </v>
      </c>
      <c r="P679" s="16" t="str">
        <f t="shared" si="225"/>
        <v xml:space="preserve">,"Description":"strip 5" </v>
      </c>
      <c r="Q679" s="16" t="str">
        <f t="shared" si="226"/>
        <v xml:space="preserve">,"Country":"USA" </v>
      </c>
      <c r="R679" s="16" t="str">
        <f t="shared" si="227"/>
        <v xml:space="preserve">,"IsPostageStamp":true </v>
      </c>
      <c r="S679" s="16" t="str">
        <f t="shared" si="228"/>
        <v xml:space="preserve">,"ScottNumber":"2500a" </v>
      </c>
      <c r="T679" s="16" t="str">
        <f t="shared" si="229"/>
        <v xml:space="preserve">,"AlternateId":"" </v>
      </c>
      <c r="U679" s="16" t="str">
        <f t="shared" si="230"/>
        <v>,"IssueYearStart":1990</v>
      </c>
      <c r="V679" s="16" t="str">
        <f t="shared" si="231"/>
        <v>,"IssueYearEnd":0</v>
      </c>
      <c r="W679" s="16" t="str">
        <f t="shared" si="232"/>
        <v xml:space="preserve">,"FirstDayOfIssue":" " </v>
      </c>
      <c r="X679" s="16" t="str">
        <f t="shared" si="246"/>
        <v xml:space="preserve">,"Perforation":"" </v>
      </c>
      <c r="Y679" s="16" t="str">
        <f t="shared" si="233"/>
        <v xml:space="preserve">,"IsWatermarked":false </v>
      </c>
      <c r="Z679" s="16" t="str">
        <f t="shared" si="234"/>
        <v xml:space="preserve">,"CatalogImageCode":"" </v>
      </c>
      <c r="AA679" s="16" t="str">
        <f t="shared" si="235"/>
        <v xml:space="preserve">,"Color":"" </v>
      </c>
      <c r="AB679" s="16" t="str">
        <f t="shared" si="236"/>
        <v xml:space="preserve">,"Denomination":"25" </v>
      </c>
      <c r="AD679" s="16" t="str">
        <f t="shared" si="237"/>
        <v/>
      </c>
      <c r="AE679" s="16" t="str">
        <f t="shared" si="238"/>
        <v>{"CollectableType":"HomeCollector.Models.StampBase, HomeCollector, Version=1.0.0.0, Culture=neutral, PublicKeyToken=null"</v>
      </c>
      <c r="AF679" s="16" t="str">
        <f t="shared" si="239"/>
        <v xml:space="preserve">,"ItemDetails":"strip 5" </v>
      </c>
      <c r="AG679" s="16" t="str">
        <f t="shared" si="240"/>
        <v xml:space="preserve">,"IsFavorite":false </v>
      </c>
      <c r="AH679" s="16" t="str">
        <f t="shared" si="241"/>
        <v xml:space="preserve">,"EstimatedValue":0 </v>
      </c>
      <c r="AI679" s="16" t="str">
        <f t="shared" si="242"/>
        <v xml:space="preserve">,"IsMintCondition":false </v>
      </c>
      <c r="AJ679" s="16" t="str">
        <f t="shared" si="243"/>
        <v xml:space="preserve">,"Condition":"UNDEFINED" </v>
      </c>
      <c r="AK679" s="16" t="str">
        <f xml:space="preserve"> IF($D679+$E679&gt;0,  CONCATENATE($AD679,$AE679,$AF679,$AG679,$AH679,$AI679,$AJ679) &amp; "} ]}","}")</f>
        <v>}</v>
      </c>
      <c r="AL679" s="16" t="str">
        <f t="shared" si="244"/>
        <v>,{"CollectableType":"HomeCollector.Models.StampBase, HomeCollector, Version=1.0.0.0, Culture=neutral, PublicKeyToken=null","DisplayName":"Olympians" ,"Description":"strip 5" ,"Country":"USA" ,"IsPostageStamp":true ,"ScottNumber":"2500a" ,"AlternateId":"" ,"IssueYearStart":1990,"IssueYearEnd":0,"FirstDayOfIssue":" " ,"Perforation":"" ,"IsWatermarked":false ,"CatalogImageCode":"" ,"Color":"" ,"Denomination":"25" }</v>
      </c>
    </row>
    <row r="680" spans="1:38" x14ac:dyDescent="0.25">
      <c r="A680" s="34" t="s">
        <v>836</v>
      </c>
      <c r="B680" s="29" t="s">
        <v>159</v>
      </c>
      <c r="C680" s="19"/>
      <c r="D680" s="31"/>
      <c r="E680" s="32">
        <v>2</v>
      </c>
      <c r="F680" s="42"/>
      <c r="G680" s="38"/>
      <c r="H680" s="19" t="s">
        <v>1352</v>
      </c>
      <c r="I680" s="29">
        <v>1929</v>
      </c>
      <c r="J680" s="29">
        <v>1990</v>
      </c>
      <c r="K680" s="33"/>
      <c r="L680" s="34">
        <v>0.5</v>
      </c>
      <c r="M680" s="29">
        <v>0.15</v>
      </c>
      <c r="N680" s="28" t="str">
        <f t="shared" si="245"/>
        <v>,{"CollectableType":"HomeCollector.Models.StampBase, HomeCollector, Version=1.0.0.0, Culture=neutral, PublicKeyToken=null"</v>
      </c>
      <c r="O680" s="16" t="str">
        <f t="shared" si="224"/>
        <v xml:space="preserve">,"DisplayName":"Assiniboine" </v>
      </c>
      <c r="P680" s="16" t="str">
        <f t="shared" si="225"/>
        <v xml:space="preserve">,"Description":"" </v>
      </c>
      <c r="Q680" s="16" t="str">
        <f t="shared" si="226"/>
        <v xml:space="preserve">,"Country":"USA" </v>
      </c>
      <c r="R680" s="16" t="str">
        <f t="shared" si="227"/>
        <v xml:space="preserve">,"IsPostageStamp":true </v>
      </c>
      <c r="S680" s="16" t="str">
        <f t="shared" si="228"/>
        <v xml:space="preserve">,"ScottNumber":"2501" </v>
      </c>
      <c r="T680" s="16" t="str">
        <f t="shared" si="229"/>
        <v xml:space="preserve">,"AlternateId":"" </v>
      </c>
      <c r="U680" s="16" t="str">
        <f t="shared" si="230"/>
        <v>,"IssueYearStart":1990</v>
      </c>
      <c r="V680" s="16" t="str">
        <f t="shared" si="231"/>
        <v>,"IssueYearEnd":0</v>
      </c>
      <c r="W680" s="16" t="str">
        <f t="shared" si="232"/>
        <v xml:space="preserve">,"FirstDayOfIssue":" " </v>
      </c>
      <c r="X680" s="16" t="str">
        <f t="shared" si="246"/>
        <v xml:space="preserve">,"Perforation":"" </v>
      </c>
      <c r="Y680" s="16" t="str">
        <f t="shared" si="233"/>
        <v xml:space="preserve">,"IsWatermarked":false </v>
      </c>
      <c r="Z680" s="16" t="str">
        <f t="shared" si="234"/>
        <v xml:space="preserve">,"CatalogImageCode":"" </v>
      </c>
      <c r="AA680" s="16" t="str">
        <f t="shared" si="235"/>
        <v xml:space="preserve">,"Color":"" </v>
      </c>
      <c r="AB680" s="16" t="str">
        <f t="shared" si="236"/>
        <v xml:space="preserve">,"Denomination":"25" </v>
      </c>
      <c r="AD680" s="16" t="str">
        <f t="shared" si="237"/>
        <v>,"ItemInstances":[</v>
      </c>
      <c r="AE680" s="16" t="str">
        <f t="shared" si="238"/>
        <v>{"CollectableType":"HomeCollector.Models.StampBase, HomeCollector, Version=1.0.0.0, Culture=neutral, PublicKeyToken=null"</v>
      </c>
      <c r="AF680" s="16" t="str">
        <f t="shared" si="239"/>
        <v xml:space="preserve">,"ItemDetails":"" </v>
      </c>
      <c r="AG680" s="16" t="str">
        <f t="shared" si="240"/>
        <v xml:space="preserve">,"IsFavorite":false </v>
      </c>
      <c r="AH680" s="16" t="str">
        <f t="shared" si="241"/>
        <v xml:space="preserve">,"EstimatedValue":0 </v>
      </c>
      <c r="AI680" s="16" t="str">
        <f t="shared" si="242"/>
        <v xml:space="preserve">,"IsMintCondition":false </v>
      </c>
      <c r="AJ680" s="16" t="str">
        <f t="shared" si="243"/>
        <v xml:space="preserve">,"Condition":"UNDEFINED" </v>
      </c>
      <c r="AK680" s="16" t="str">
        <f xml:space="preserve"> IF($D680+$E680&gt;0,  CONCATENATE($AD680,$AE680,$AF680,$AG680,$AH680,$AI680,$AJ680)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0" s="16" t="str">
        <f t="shared" si="244"/>
        <v>,{"CollectableType":"HomeCollector.Models.StampBase, HomeCollector, Version=1.0.0.0, Culture=neutral, PublicKeyToken=null","DisplayName":"Assiniboine" ,"Description":"" ,"Country":"USA" ,"IsPostageStamp":true ,"ScottNumber":"2501"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1" spans="1:38" x14ac:dyDescent="0.25">
      <c r="A681" s="34" t="s">
        <v>837</v>
      </c>
      <c r="B681" s="29" t="s">
        <v>159</v>
      </c>
      <c r="C681" s="19"/>
      <c r="D681" s="31"/>
      <c r="E681" s="32">
        <v>2</v>
      </c>
      <c r="F681" s="42"/>
      <c r="G681" s="38"/>
      <c r="H681" s="19" t="s">
        <v>1353</v>
      </c>
      <c r="I681" s="29">
        <v>1929</v>
      </c>
      <c r="J681" s="29">
        <v>1990</v>
      </c>
      <c r="K681" s="33"/>
      <c r="L681" s="34">
        <v>0.5</v>
      </c>
      <c r="M681" s="29">
        <v>0.15</v>
      </c>
      <c r="N681" s="28" t="str">
        <f t="shared" si="245"/>
        <v>,{"CollectableType":"HomeCollector.Models.StampBase, HomeCollector, Version=1.0.0.0, Culture=neutral, PublicKeyToken=null"</v>
      </c>
      <c r="O681" s="16" t="str">
        <f t="shared" si="224"/>
        <v xml:space="preserve">,"DisplayName":"Cheyenne" </v>
      </c>
      <c r="P681" s="16" t="str">
        <f t="shared" si="225"/>
        <v xml:space="preserve">,"Description":"" </v>
      </c>
      <c r="Q681" s="16" t="str">
        <f t="shared" si="226"/>
        <v xml:space="preserve">,"Country":"USA" </v>
      </c>
      <c r="R681" s="16" t="str">
        <f t="shared" si="227"/>
        <v xml:space="preserve">,"IsPostageStamp":true </v>
      </c>
      <c r="S681" s="16" t="str">
        <f t="shared" si="228"/>
        <v xml:space="preserve">,"ScottNumber":"2502" </v>
      </c>
      <c r="T681" s="16" t="str">
        <f t="shared" si="229"/>
        <v xml:space="preserve">,"AlternateId":"" </v>
      </c>
      <c r="U681" s="16" t="str">
        <f t="shared" si="230"/>
        <v>,"IssueYearStart":1990</v>
      </c>
      <c r="V681" s="16" t="str">
        <f t="shared" si="231"/>
        <v>,"IssueYearEnd":0</v>
      </c>
      <c r="W681" s="16" t="str">
        <f t="shared" si="232"/>
        <v xml:space="preserve">,"FirstDayOfIssue":" " </v>
      </c>
      <c r="X681" s="16" t="str">
        <f t="shared" si="246"/>
        <v xml:space="preserve">,"Perforation":"" </v>
      </c>
      <c r="Y681" s="16" t="str">
        <f t="shared" si="233"/>
        <v xml:space="preserve">,"IsWatermarked":false </v>
      </c>
      <c r="Z681" s="16" t="str">
        <f t="shared" si="234"/>
        <v xml:space="preserve">,"CatalogImageCode":"" </v>
      </c>
      <c r="AA681" s="16" t="str">
        <f t="shared" si="235"/>
        <v xml:space="preserve">,"Color":"" </v>
      </c>
      <c r="AB681" s="16" t="str">
        <f t="shared" si="236"/>
        <v xml:space="preserve">,"Denomination":"25" </v>
      </c>
      <c r="AD681" s="16" t="str">
        <f t="shared" si="237"/>
        <v>,"ItemInstances":[</v>
      </c>
      <c r="AE681" s="16" t="str">
        <f t="shared" si="238"/>
        <v>{"CollectableType":"HomeCollector.Models.StampBase, HomeCollector, Version=1.0.0.0, Culture=neutral, PublicKeyToken=null"</v>
      </c>
      <c r="AF681" s="16" t="str">
        <f t="shared" si="239"/>
        <v xml:space="preserve">,"ItemDetails":"" </v>
      </c>
      <c r="AG681" s="16" t="str">
        <f t="shared" si="240"/>
        <v xml:space="preserve">,"IsFavorite":false </v>
      </c>
      <c r="AH681" s="16" t="str">
        <f t="shared" si="241"/>
        <v xml:space="preserve">,"EstimatedValue":0 </v>
      </c>
      <c r="AI681" s="16" t="str">
        <f t="shared" si="242"/>
        <v xml:space="preserve">,"IsMintCondition":false </v>
      </c>
      <c r="AJ681" s="16" t="str">
        <f t="shared" si="243"/>
        <v xml:space="preserve">,"Condition":"UNDEFINED" </v>
      </c>
      <c r="AK681" s="16" t="str">
        <f xml:space="preserve"> IF($D681+$E681&gt;0,  CONCATENATE($AD681,$AE681,$AF681,$AG681,$AH681,$AI681,$AJ681)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1" s="16" t="str">
        <f t="shared" si="244"/>
        <v>,{"CollectableType":"HomeCollector.Models.StampBase, HomeCollector, Version=1.0.0.0, Culture=neutral, PublicKeyToken=null","DisplayName":"Cheyenne" ,"Description":"" ,"Country":"USA" ,"IsPostageStamp":true ,"ScottNumber":"2502"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2" spans="1:38" x14ac:dyDescent="0.25">
      <c r="A682" s="34" t="s">
        <v>838</v>
      </c>
      <c r="B682" s="29" t="s">
        <v>159</v>
      </c>
      <c r="C682" s="19"/>
      <c r="D682" s="31"/>
      <c r="E682" s="32">
        <v>2</v>
      </c>
      <c r="F682" s="42"/>
      <c r="G682" s="38"/>
      <c r="H682" s="19" t="s">
        <v>1354</v>
      </c>
      <c r="I682" s="29">
        <v>1929</v>
      </c>
      <c r="J682" s="29">
        <v>1990</v>
      </c>
      <c r="K682" s="33"/>
      <c r="L682" s="34">
        <v>0.5</v>
      </c>
      <c r="M682" s="29">
        <v>0.15</v>
      </c>
      <c r="N682" s="28" t="str">
        <f t="shared" si="245"/>
        <v>,{"CollectableType":"HomeCollector.Models.StampBase, HomeCollector, Version=1.0.0.0, Culture=neutral, PublicKeyToken=null"</v>
      </c>
      <c r="O682" s="16" t="str">
        <f t="shared" si="224"/>
        <v xml:space="preserve">,"DisplayName":"Comanche" </v>
      </c>
      <c r="P682" s="16" t="str">
        <f t="shared" si="225"/>
        <v xml:space="preserve">,"Description":"" </v>
      </c>
      <c r="Q682" s="16" t="str">
        <f t="shared" si="226"/>
        <v xml:space="preserve">,"Country":"USA" </v>
      </c>
      <c r="R682" s="16" t="str">
        <f t="shared" si="227"/>
        <v xml:space="preserve">,"IsPostageStamp":true </v>
      </c>
      <c r="S682" s="16" t="str">
        <f t="shared" si="228"/>
        <v xml:space="preserve">,"ScottNumber":"2503" </v>
      </c>
      <c r="T682" s="16" t="str">
        <f t="shared" si="229"/>
        <v xml:space="preserve">,"AlternateId":"" </v>
      </c>
      <c r="U682" s="16" t="str">
        <f t="shared" si="230"/>
        <v>,"IssueYearStart":1990</v>
      </c>
      <c r="V682" s="16" t="str">
        <f t="shared" si="231"/>
        <v>,"IssueYearEnd":0</v>
      </c>
      <c r="W682" s="16" t="str">
        <f t="shared" si="232"/>
        <v xml:space="preserve">,"FirstDayOfIssue":" " </v>
      </c>
      <c r="X682" s="16" t="str">
        <f t="shared" si="246"/>
        <v xml:space="preserve">,"Perforation":"" </v>
      </c>
      <c r="Y682" s="16" t="str">
        <f t="shared" si="233"/>
        <v xml:space="preserve">,"IsWatermarked":false </v>
      </c>
      <c r="Z682" s="16" t="str">
        <f t="shared" si="234"/>
        <v xml:space="preserve">,"CatalogImageCode":"" </v>
      </c>
      <c r="AA682" s="16" t="str">
        <f t="shared" si="235"/>
        <v xml:space="preserve">,"Color":"" </v>
      </c>
      <c r="AB682" s="16" t="str">
        <f t="shared" si="236"/>
        <v xml:space="preserve">,"Denomination":"25" </v>
      </c>
      <c r="AD682" s="16" t="str">
        <f t="shared" si="237"/>
        <v>,"ItemInstances":[</v>
      </c>
      <c r="AE682" s="16" t="str">
        <f t="shared" si="238"/>
        <v>{"CollectableType":"HomeCollector.Models.StampBase, HomeCollector, Version=1.0.0.0, Culture=neutral, PublicKeyToken=null"</v>
      </c>
      <c r="AF682" s="16" t="str">
        <f t="shared" si="239"/>
        <v xml:space="preserve">,"ItemDetails":"" </v>
      </c>
      <c r="AG682" s="16" t="str">
        <f t="shared" si="240"/>
        <v xml:space="preserve">,"IsFavorite":false </v>
      </c>
      <c r="AH682" s="16" t="str">
        <f t="shared" si="241"/>
        <v xml:space="preserve">,"EstimatedValue":0 </v>
      </c>
      <c r="AI682" s="16" t="str">
        <f t="shared" si="242"/>
        <v xml:space="preserve">,"IsMintCondition":false </v>
      </c>
      <c r="AJ682" s="16" t="str">
        <f t="shared" si="243"/>
        <v xml:space="preserve">,"Condition":"UNDEFINED" </v>
      </c>
      <c r="AK682" s="16" t="str">
        <f xml:space="preserve"> IF($D682+$E682&gt;0,  CONCATENATE($AD682,$AE682,$AF682,$AG682,$AH682,$AI682,$AJ682)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2" s="16" t="str">
        <f t="shared" si="244"/>
        <v>,{"CollectableType":"HomeCollector.Models.StampBase, HomeCollector, Version=1.0.0.0, Culture=neutral, PublicKeyToken=null","DisplayName":"Comanche" ,"Description":"" ,"Country":"USA" ,"IsPostageStamp":true ,"ScottNumber":"2503"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3" spans="1:38" x14ac:dyDescent="0.25">
      <c r="A683" s="34" t="s">
        <v>839</v>
      </c>
      <c r="B683" s="29" t="s">
        <v>159</v>
      </c>
      <c r="C683" s="19"/>
      <c r="D683" s="31"/>
      <c r="E683" s="32">
        <v>2</v>
      </c>
      <c r="F683" s="42"/>
      <c r="G683" s="38"/>
      <c r="H683" s="19" t="s">
        <v>1355</v>
      </c>
      <c r="I683" s="29">
        <v>1929</v>
      </c>
      <c r="J683" s="29">
        <v>1990</v>
      </c>
      <c r="K683" s="33"/>
      <c r="L683" s="34">
        <v>0.5</v>
      </c>
      <c r="M683" s="29">
        <v>0.15</v>
      </c>
      <c r="N683" s="28" t="str">
        <f t="shared" si="245"/>
        <v>,{"CollectableType":"HomeCollector.Models.StampBase, HomeCollector, Version=1.0.0.0, Culture=neutral, PublicKeyToken=null"</v>
      </c>
      <c r="O683" s="16" t="str">
        <f t="shared" si="224"/>
        <v xml:space="preserve">,"DisplayName":"Flathead" </v>
      </c>
      <c r="P683" s="16" t="str">
        <f t="shared" si="225"/>
        <v xml:space="preserve">,"Description":"" </v>
      </c>
      <c r="Q683" s="16" t="str">
        <f t="shared" si="226"/>
        <v xml:space="preserve">,"Country":"USA" </v>
      </c>
      <c r="R683" s="16" t="str">
        <f t="shared" si="227"/>
        <v xml:space="preserve">,"IsPostageStamp":true </v>
      </c>
      <c r="S683" s="16" t="str">
        <f t="shared" si="228"/>
        <v xml:space="preserve">,"ScottNumber":"2504" </v>
      </c>
      <c r="T683" s="16" t="str">
        <f t="shared" si="229"/>
        <v xml:space="preserve">,"AlternateId":"" </v>
      </c>
      <c r="U683" s="16" t="str">
        <f t="shared" si="230"/>
        <v>,"IssueYearStart":1990</v>
      </c>
      <c r="V683" s="16" t="str">
        <f t="shared" si="231"/>
        <v>,"IssueYearEnd":0</v>
      </c>
      <c r="W683" s="16" t="str">
        <f t="shared" si="232"/>
        <v xml:space="preserve">,"FirstDayOfIssue":" " </v>
      </c>
      <c r="X683" s="16" t="str">
        <f t="shared" si="246"/>
        <v xml:space="preserve">,"Perforation":"" </v>
      </c>
      <c r="Y683" s="16" t="str">
        <f t="shared" si="233"/>
        <v xml:space="preserve">,"IsWatermarked":false </v>
      </c>
      <c r="Z683" s="16" t="str">
        <f t="shared" si="234"/>
        <v xml:space="preserve">,"CatalogImageCode":"" </v>
      </c>
      <c r="AA683" s="16" t="str">
        <f t="shared" si="235"/>
        <v xml:space="preserve">,"Color":"" </v>
      </c>
      <c r="AB683" s="16" t="str">
        <f t="shared" si="236"/>
        <v xml:space="preserve">,"Denomination":"25" </v>
      </c>
      <c r="AD683" s="16" t="str">
        <f t="shared" si="237"/>
        <v>,"ItemInstances":[</v>
      </c>
      <c r="AE683" s="16" t="str">
        <f t="shared" si="238"/>
        <v>{"CollectableType":"HomeCollector.Models.StampBase, HomeCollector, Version=1.0.0.0, Culture=neutral, PublicKeyToken=null"</v>
      </c>
      <c r="AF683" s="16" t="str">
        <f t="shared" si="239"/>
        <v xml:space="preserve">,"ItemDetails":"" </v>
      </c>
      <c r="AG683" s="16" t="str">
        <f t="shared" si="240"/>
        <v xml:space="preserve">,"IsFavorite":false </v>
      </c>
      <c r="AH683" s="16" t="str">
        <f t="shared" si="241"/>
        <v xml:space="preserve">,"EstimatedValue":0 </v>
      </c>
      <c r="AI683" s="16" t="str">
        <f t="shared" si="242"/>
        <v xml:space="preserve">,"IsMintCondition":false </v>
      </c>
      <c r="AJ683" s="16" t="str">
        <f t="shared" si="243"/>
        <v xml:space="preserve">,"Condition":"UNDEFINED" </v>
      </c>
      <c r="AK683" s="16" t="str">
        <f xml:space="preserve"> IF($D683+$E683&gt;0,  CONCATENATE($AD683,$AE683,$AF683,$AG683,$AH683,$AI683,$AJ683)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3" s="16" t="str">
        <f t="shared" si="244"/>
        <v>,{"CollectableType":"HomeCollector.Models.StampBase, HomeCollector, Version=1.0.0.0, Culture=neutral, PublicKeyToken=null","DisplayName":"Flathead" ,"Description":"" ,"Country":"USA" ,"IsPostageStamp":true ,"ScottNumber":"2504"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4" spans="1:38" x14ac:dyDescent="0.25">
      <c r="A684" s="34" t="s">
        <v>840</v>
      </c>
      <c r="B684" s="19" t="s">
        <v>159</v>
      </c>
      <c r="C684" s="19"/>
      <c r="D684" s="31"/>
      <c r="E684" s="32">
        <v>2</v>
      </c>
      <c r="F684" s="42"/>
      <c r="G684" s="38"/>
      <c r="H684" s="19" t="s">
        <v>1356</v>
      </c>
      <c r="I684" s="29">
        <v>1929</v>
      </c>
      <c r="J684" s="29">
        <v>1990</v>
      </c>
      <c r="K684" s="33"/>
      <c r="L684" s="34">
        <v>0.5</v>
      </c>
      <c r="M684" s="29">
        <v>0.15</v>
      </c>
      <c r="N684" s="28" t="str">
        <f t="shared" si="245"/>
        <v>,{"CollectableType":"HomeCollector.Models.StampBase, HomeCollector, Version=1.0.0.0, Culture=neutral, PublicKeyToken=null"</v>
      </c>
      <c r="O684" s="16" t="str">
        <f t="shared" si="224"/>
        <v xml:space="preserve">,"DisplayName":"Shoshone" </v>
      </c>
      <c r="P684" s="16" t="str">
        <f t="shared" si="225"/>
        <v xml:space="preserve">,"Description":"" </v>
      </c>
      <c r="Q684" s="16" t="str">
        <f t="shared" si="226"/>
        <v xml:space="preserve">,"Country":"USA" </v>
      </c>
      <c r="R684" s="16" t="str">
        <f t="shared" si="227"/>
        <v xml:space="preserve">,"IsPostageStamp":true </v>
      </c>
      <c r="S684" s="16" t="str">
        <f t="shared" si="228"/>
        <v xml:space="preserve">,"ScottNumber":"2505" </v>
      </c>
      <c r="T684" s="16" t="str">
        <f t="shared" si="229"/>
        <v xml:space="preserve">,"AlternateId":"" </v>
      </c>
      <c r="U684" s="16" t="str">
        <f t="shared" si="230"/>
        <v>,"IssueYearStart":1990</v>
      </c>
      <c r="V684" s="16" t="str">
        <f t="shared" si="231"/>
        <v>,"IssueYearEnd":0</v>
      </c>
      <c r="W684" s="16" t="str">
        <f t="shared" si="232"/>
        <v xml:space="preserve">,"FirstDayOfIssue":" " </v>
      </c>
      <c r="X684" s="16" t="str">
        <f t="shared" si="246"/>
        <v xml:space="preserve">,"Perforation":"" </v>
      </c>
      <c r="Y684" s="16" t="str">
        <f t="shared" si="233"/>
        <v xml:space="preserve">,"IsWatermarked":false </v>
      </c>
      <c r="Z684" s="16" t="str">
        <f t="shared" si="234"/>
        <v xml:space="preserve">,"CatalogImageCode":"" </v>
      </c>
      <c r="AA684" s="16" t="str">
        <f t="shared" si="235"/>
        <v xml:space="preserve">,"Color":"" </v>
      </c>
      <c r="AB684" s="16" t="str">
        <f t="shared" si="236"/>
        <v xml:space="preserve">,"Denomination":"25" </v>
      </c>
      <c r="AD684" s="16" t="str">
        <f t="shared" si="237"/>
        <v>,"ItemInstances":[</v>
      </c>
      <c r="AE684" s="16" t="str">
        <f t="shared" si="238"/>
        <v>{"CollectableType":"HomeCollector.Models.StampBase, HomeCollector, Version=1.0.0.0, Culture=neutral, PublicKeyToken=null"</v>
      </c>
      <c r="AF684" s="16" t="str">
        <f t="shared" si="239"/>
        <v xml:space="preserve">,"ItemDetails":"" </v>
      </c>
      <c r="AG684" s="16" t="str">
        <f t="shared" si="240"/>
        <v xml:space="preserve">,"IsFavorite":false </v>
      </c>
      <c r="AH684" s="16" t="str">
        <f t="shared" si="241"/>
        <v xml:space="preserve">,"EstimatedValue":0 </v>
      </c>
      <c r="AI684" s="16" t="str">
        <f t="shared" si="242"/>
        <v xml:space="preserve">,"IsMintCondition":false </v>
      </c>
      <c r="AJ684" s="16" t="str">
        <f t="shared" si="243"/>
        <v xml:space="preserve">,"Condition":"UNDEFINED" </v>
      </c>
      <c r="AK684" s="16" t="str">
        <f xml:space="preserve"> IF($D684+$E684&gt;0,  CONCATENATE($AD684,$AE684,$AF684,$AG684,$AH684,$AI684,$AJ684)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4" s="16" t="str">
        <f t="shared" si="244"/>
        <v>,{"CollectableType":"HomeCollector.Models.StampBase, HomeCollector, Version=1.0.0.0, Culture=neutral, PublicKeyToken=null","DisplayName":"Shoshone" ,"Description":"" ,"Country":"USA" ,"IsPostageStamp":true ,"ScottNumber":"2505"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5" spans="1:38" x14ac:dyDescent="0.25">
      <c r="A685" s="34" t="s">
        <v>841</v>
      </c>
      <c r="B685" s="29" t="s">
        <v>159</v>
      </c>
      <c r="C685" s="19"/>
      <c r="D685" s="31"/>
      <c r="E685" s="32"/>
      <c r="F685" s="42"/>
      <c r="G685" s="38" t="s">
        <v>1081</v>
      </c>
      <c r="H685" s="19" t="s">
        <v>1357</v>
      </c>
      <c r="I685" s="29">
        <v>1929</v>
      </c>
      <c r="J685" s="29">
        <v>1990</v>
      </c>
      <c r="K685" s="33"/>
      <c r="L685" s="34">
        <v>5</v>
      </c>
      <c r="M685" s="29"/>
      <c r="N685" s="28" t="str">
        <f t="shared" si="245"/>
        <v>,{"CollectableType":"HomeCollector.Models.StampBase, HomeCollector, Version=1.0.0.0, Culture=neutral, PublicKeyToken=null"</v>
      </c>
      <c r="O685" s="16" t="str">
        <f t="shared" si="224"/>
        <v xml:space="preserve">,"DisplayName":"Headdresses" </v>
      </c>
      <c r="P685" s="16" t="str">
        <f t="shared" si="225"/>
        <v xml:space="preserve">,"Description":"pane 10" </v>
      </c>
      <c r="Q685" s="16" t="str">
        <f t="shared" si="226"/>
        <v xml:space="preserve">,"Country":"USA" </v>
      </c>
      <c r="R685" s="16" t="str">
        <f t="shared" si="227"/>
        <v xml:space="preserve">,"IsPostageStamp":true </v>
      </c>
      <c r="S685" s="16" t="str">
        <f t="shared" si="228"/>
        <v xml:space="preserve">,"ScottNumber":"2505a" </v>
      </c>
      <c r="T685" s="16" t="str">
        <f t="shared" si="229"/>
        <v xml:space="preserve">,"AlternateId":"" </v>
      </c>
      <c r="U685" s="16" t="str">
        <f t="shared" si="230"/>
        <v>,"IssueYearStart":1990</v>
      </c>
      <c r="V685" s="16" t="str">
        <f t="shared" si="231"/>
        <v>,"IssueYearEnd":0</v>
      </c>
      <c r="W685" s="16" t="str">
        <f t="shared" si="232"/>
        <v xml:space="preserve">,"FirstDayOfIssue":" " </v>
      </c>
      <c r="X685" s="16" t="str">
        <f t="shared" si="246"/>
        <v xml:space="preserve">,"Perforation":"" </v>
      </c>
      <c r="Y685" s="16" t="str">
        <f t="shared" si="233"/>
        <v xml:space="preserve">,"IsWatermarked":false </v>
      </c>
      <c r="Z685" s="16" t="str">
        <f t="shared" si="234"/>
        <v xml:space="preserve">,"CatalogImageCode":"" </v>
      </c>
      <c r="AA685" s="16" t="str">
        <f t="shared" si="235"/>
        <v xml:space="preserve">,"Color":"" </v>
      </c>
      <c r="AB685" s="16" t="str">
        <f t="shared" si="236"/>
        <v xml:space="preserve">,"Denomination":"25" </v>
      </c>
      <c r="AD685" s="16" t="str">
        <f t="shared" si="237"/>
        <v/>
      </c>
      <c r="AE685" s="16" t="str">
        <f t="shared" si="238"/>
        <v>{"CollectableType":"HomeCollector.Models.StampBase, HomeCollector, Version=1.0.0.0, Culture=neutral, PublicKeyToken=null"</v>
      </c>
      <c r="AF685" s="16" t="str">
        <f t="shared" si="239"/>
        <v xml:space="preserve">,"ItemDetails":"pane 10" </v>
      </c>
      <c r="AG685" s="16" t="str">
        <f t="shared" si="240"/>
        <v xml:space="preserve">,"IsFavorite":false </v>
      </c>
      <c r="AH685" s="16" t="str">
        <f t="shared" si="241"/>
        <v xml:space="preserve">,"EstimatedValue":0 </v>
      </c>
      <c r="AI685" s="16" t="str">
        <f t="shared" si="242"/>
        <v xml:space="preserve">,"IsMintCondition":false </v>
      </c>
      <c r="AJ685" s="16" t="str">
        <f t="shared" si="243"/>
        <v xml:space="preserve">,"Condition":"UNDEFINED" </v>
      </c>
      <c r="AK685" s="16" t="str">
        <f xml:space="preserve"> IF($D685+$E685&gt;0,  CONCATENATE($AD685,$AE685,$AF685,$AG685,$AH685,$AI685,$AJ685) &amp; "} ]}","}")</f>
        <v>}</v>
      </c>
      <c r="AL685" s="16" t="str">
        <f t="shared" si="244"/>
        <v>,{"CollectableType":"HomeCollector.Models.StampBase, HomeCollector, Version=1.0.0.0, Culture=neutral, PublicKeyToken=null","DisplayName":"Headdresses" ,"Description":"pane 10" ,"Country":"USA" ,"IsPostageStamp":true ,"ScottNumber":"2505a" ,"AlternateId":"" ,"IssueYearStart":1990,"IssueYearEnd":0,"FirstDayOfIssue":" " ,"Perforation":"" ,"IsWatermarked":false ,"CatalogImageCode":"" ,"Color":"" ,"Denomination":"25" }</v>
      </c>
    </row>
    <row r="686" spans="1:38" x14ac:dyDescent="0.25">
      <c r="A686" s="34" t="s">
        <v>842</v>
      </c>
      <c r="B686" s="29" t="s">
        <v>159</v>
      </c>
      <c r="C686" s="19"/>
      <c r="D686" s="31"/>
      <c r="E686" s="32">
        <v>2</v>
      </c>
      <c r="F686" s="42"/>
      <c r="G686" s="38"/>
      <c r="H686" s="19" t="s">
        <v>1358</v>
      </c>
      <c r="I686" s="29">
        <v>1929</v>
      </c>
      <c r="J686" s="29">
        <v>1990</v>
      </c>
      <c r="K686" s="33"/>
      <c r="L686" s="34">
        <v>0.5</v>
      </c>
      <c r="M686" s="29">
        <v>0.15</v>
      </c>
      <c r="N686" s="28" t="str">
        <f t="shared" si="245"/>
        <v>,{"CollectableType":"HomeCollector.Models.StampBase, HomeCollector, Version=1.0.0.0, Culture=neutral, PublicKeyToken=null"</v>
      </c>
      <c r="O686" s="16" t="str">
        <f t="shared" si="224"/>
        <v xml:space="preserve">,"DisplayName":"Micronesia" </v>
      </c>
      <c r="P686" s="16" t="str">
        <f t="shared" si="225"/>
        <v xml:space="preserve">,"Description":"" </v>
      </c>
      <c r="Q686" s="16" t="str">
        <f t="shared" si="226"/>
        <v xml:space="preserve">,"Country":"USA" </v>
      </c>
      <c r="R686" s="16" t="str">
        <f t="shared" si="227"/>
        <v xml:space="preserve">,"IsPostageStamp":true </v>
      </c>
      <c r="S686" s="16" t="str">
        <f t="shared" si="228"/>
        <v xml:space="preserve">,"ScottNumber":"2506" </v>
      </c>
      <c r="T686" s="16" t="str">
        <f t="shared" si="229"/>
        <v xml:space="preserve">,"AlternateId":"" </v>
      </c>
      <c r="U686" s="16" t="str">
        <f t="shared" si="230"/>
        <v>,"IssueYearStart":1990</v>
      </c>
      <c r="V686" s="16" t="str">
        <f t="shared" si="231"/>
        <v>,"IssueYearEnd":0</v>
      </c>
      <c r="W686" s="16" t="str">
        <f t="shared" si="232"/>
        <v xml:space="preserve">,"FirstDayOfIssue":" " </v>
      </c>
      <c r="X686" s="16" t="str">
        <f t="shared" si="246"/>
        <v xml:space="preserve">,"Perforation":"" </v>
      </c>
      <c r="Y686" s="16" t="str">
        <f t="shared" si="233"/>
        <v xml:space="preserve">,"IsWatermarked":false </v>
      </c>
      <c r="Z686" s="16" t="str">
        <f t="shared" si="234"/>
        <v xml:space="preserve">,"CatalogImageCode":"" </v>
      </c>
      <c r="AA686" s="16" t="str">
        <f t="shared" si="235"/>
        <v xml:space="preserve">,"Color":"" </v>
      </c>
      <c r="AB686" s="16" t="str">
        <f t="shared" si="236"/>
        <v xml:space="preserve">,"Denomination":"25" </v>
      </c>
      <c r="AD686" s="16" t="str">
        <f t="shared" si="237"/>
        <v>,"ItemInstances":[</v>
      </c>
      <c r="AE686" s="16" t="str">
        <f t="shared" si="238"/>
        <v>{"CollectableType":"HomeCollector.Models.StampBase, HomeCollector, Version=1.0.0.0, Culture=neutral, PublicKeyToken=null"</v>
      </c>
      <c r="AF686" s="16" t="str">
        <f t="shared" si="239"/>
        <v xml:space="preserve">,"ItemDetails":"" </v>
      </c>
      <c r="AG686" s="16" t="str">
        <f t="shared" si="240"/>
        <v xml:space="preserve">,"IsFavorite":false </v>
      </c>
      <c r="AH686" s="16" t="str">
        <f t="shared" si="241"/>
        <v xml:space="preserve">,"EstimatedValue":0 </v>
      </c>
      <c r="AI686" s="16" t="str">
        <f t="shared" si="242"/>
        <v xml:space="preserve">,"IsMintCondition":false </v>
      </c>
      <c r="AJ686" s="16" t="str">
        <f t="shared" si="243"/>
        <v xml:space="preserve">,"Condition":"UNDEFINED" </v>
      </c>
      <c r="AK686" s="16" t="str">
        <f xml:space="preserve"> IF($D686+$E686&gt;0,  CONCATENATE($AD686,$AE686,$AF686,$AG686,$AH686,$AI686,$AJ686)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6" s="16" t="str">
        <f t="shared" si="244"/>
        <v>,{"CollectableType":"HomeCollector.Models.StampBase, HomeCollector, Version=1.0.0.0, Culture=neutral, PublicKeyToken=null","DisplayName":"Micronesia" ,"Description":"" ,"Country":"USA" ,"IsPostageStamp":true ,"ScottNumber":"2506"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7" spans="1:38" x14ac:dyDescent="0.25">
      <c r="A687" s="34" t="s">
        <v>843</v>
      </c>
      <c r="B687" s="29" t="s">
        <v>159</v>
      </c>
      <c r="C687" s="19"/>
      <c r="D687" s="31"/>
      <c r="E687" s="32">
        <v>2</v>
      </c>
      <c r="F687" s="42"/>
      <c r="G687" s="38"/>
      <c r="H687" s="19" t="s">
        <v>1359</v>
      </c>
      <c r="I687" s="29">
        <v>1929</v>
      </c>
      <c r="J687" s="29">
        <v>1990</v>
      </c>
      <c r="K687" s="33"/>
      <c r="L687" s="34">
        <v>0.5</v>
      </c>
      <c r="M687" s="29">
        <v>0.15</v>
      </c>
      <c r="N687" s="28" t="str">
        <f t="shared" si="245"/>
        <v>,{"CollectableType":"HomeCollector.Models.StampBase, HomeCollector, Version=1.0.0.0, Culture=neutral, PublicKeyToken=null"</v>
      </c>
      <c r="O687" s="16" t="str">
        <f t="shared" si="224"/>
        <v xml:space="preserve">,"DisplayName":"Marshal Islands" </v>
      </c>
      <c r="P687" s="16" t="str">
        <f t="shared" si="225"/>
        <v xml:space="preserve">,"Description":"" </v>
      </c>
      <c r="Q687" s="16" t="str">
        <f t="shared" si="226"/>
        <v xml:space="preserve">,"Country":"USA" </v>
      </c>
      <c r="R687" s="16" t="str">
        <f t="shared" si="227"/>
        <v xml:space="preserve">,"IsPostageStamp":true </v>
      </c>
      <c r="S687" s="16" t="str">
        <f t="shared" si="228"/>
        <v xml:space="preserve">,"ScottNumber":"2507" </v>
      </c>
      <c r="T687" s="16" t="str">
        <f t="shared" si="229"/>
        <v xml:space="preserve">,"AlternateId":"" </v>
      </c>
      <c r="U687" s="16" t="str">
        <f t="shared" si="230"/>
        <v>,"IssueYearStart":1990</v>
      </c>
      <c r="V687" s="16" t="str">
        <f t="shared" si="231"/>
        <v>,"IssueYearEnd":0</v>
      </c>
      <c r="W687" s="16" t="str">
        <f t="shared" si="232"/>
        <v xml:space="preserve">,"FirstDayOfIssue":" " </v>
      </c>
      <c r="X687" s="16" t="str">
        <f t="shared" si="246"/>
        <v xml:space="preserve">,"Perforation":"" </v>
      </c>
      <c r="Y687" s="16" t="str">
        <f t="shared" si="233"/>
        <v xml:space="preserve">,"IsWatermarked":false </v>
      </c>
      <c r="Z687" s="16" t="str">
        <f t="shared" si="234"/>
        <v xml:space="preserve">,"CatalogImageCode":"" </v>
      </c>
      <c r="AA687" s="16" t="str">
        <f t="shared" si="235"/>
        <v xml:space="preserve">,"Color":"" </v>
      </c>
      <c r="AB687" s="16" t="str">
        <f t="shared" si="236"/>
        <v xml:space="preserve">,"Denomination":"25" </v>
      </c>
      <c r="AD687" s="16" t="str">
        <f t="shared" si="237"/>
        <v>,"ItemInstances":[</v>
      </c>
      <c r="AE687" s="16" t="str">
        <f t="shared" si="238"/>
        <v>{"CollectableType":"HomeCollector.Models.StampBase, HomeCollector, Version=1.0.0.0, Culture=neutral, PublicKeyToken=null"</v>
      </c>
      <c r="AF687" s="16" t="str">
        <f t="shared" si="239"/>
        <v xml:space="preserve">,"ItemDetails":"" </v>
      </c>
      <c r="AG687" s="16" t="str">
        <f t="shared" si="240"/>
        <v xml:space="preserve">,"IsFavorite":false </v>
      </c>
      <c r="AH687" s="16" t="str">
        <f t="shared" si="241"/>
        <v xml:space="preserve">,"EstimatedValue":0 </v>
      </c>
      <c r="AI687" s="16" t="str">
        <f t="shared" si="242"/>
        <v xml:space="preserve">,"IsMintCondition":false </v>
      </c>
      <c r="AJ687" s="16" t="str">
        <f t="shared" si="243"/>
        <v xml:space="preserve">,"Condition":"UNDEFINED" </v>
      </c>
      <c r="AK687" s="16" t="str">
        <f xml:space="preserve"> IF($D687+$E687&gt;0,  CONCATENATE($AD687,$AE687,$AF687,$AG687,$AH687,$AI687,$AJ687)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7" s="16" t="str">
        <f t="shared" si="244"/>
        <v>,{"CollectableType":"HomeCollector.Models.StampBase, HomeCollector, Version=1.0.0.0, Culture=neutral, PublicKeyToken=null","DisplayName":"Marshal Islands" ,"Description":"" ,"Country":"USA" ,"IsPostageStamp":true ,"ScottNumber":"2507"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88" spans="1:38" x14ac:dyDescent="0.25">
      <c r="A688" s="34" t="s">
        <v>844</v>
      </c>
      <c r="B688" s="29" t="s">
        <v>159</v>
      </c>
      <c r="C688" s="19"/>
      <c r="D688" s="31"/>
      <c r="E688" s="32"/>
      <c r="F688" s="42"/>
      <c r="G688" s="38" t="s">
        <v>36</v>
      </c>
      <c r="H688" s="19" t="s">
        <v>1360</v>
      </c>
      <c r="I688" s="29">
        <v>1929</v>
      </c>
      <c r="J688" s="29">
        <v>1990</v>
      </c>
      <c r="K688" s="33"/>
      <c r="L688" s="34">
        <v>1</v>
      </c>
      <c r="M688" s="29">
        <v>0.16</v>
      </c>
      <c r="N688" s="28" t="str">
        <f t="shared" si="245"/>
        <v>,{"CollectableType":"HomeCollector.Models.StampBase, HomeCollector, Version=1.0.0.0, Culture=neutral, PublicKeyToken=null"</v>
      </c>
      <c r="O688" s="16" t="str">
        <f t="shared" si="224"/>
        <v xml:space="preserve">,"DisplayName":"Micro&amp;Marshal" </v>
      </c>
      <c r="P688" s="16" t="str">
        <f t="shared" si="225"/>
        <v xml:space="preserve">,"Description":"pair" </v>
      </c>
      <c r="Q688" s="16" t="str">
        <f t="shared" si="226"/>
        <v xml:space="preserve">,"Country":"USA" </v>
      </c>
      <c r="R688" s="16" t="str">
        <f t="shared" si="227"/>
        <v xml:space="preserve">,"IsPostageStamp":true </v>
      </c>
      <c r="S688" s="16" t="str">
        <f t="shared" si="228"/>
        <v xml:space="preserve">,"ScottNumber":"2507a" </v>
      </c>
      <c r="T688" s="16" t="str">
        <f t="shared" si="229"/>
        <v xml:space="preserve">,"AlternateId":"" </v>
      </c>
      <c r="U688" s="16" t="str">
        <f t="shared" si="230"/>
        <v>,"IssueYearStart":1990</v>
      </c>
      <c r="V688" s="16" t="str">
        <f t="shared" si="231"/>
        <v>,"IssueYearEnd":0</v>
      </c>
      <c r="W688" s="16" t="str">
        <f t="shared" si="232"/>
        <v xml:space="preserve">,"FirstDayOfIssue":" " </v>
      </c>
      <c r="X688" s="16" t="str">
        <f t="shared" si="246"/>
        <v xml:space="preserve">,"Perforation":"" </v>
      </c>
      <c r="Y688" s="16" t="str">
        <f t="shared" si="233"/>
        <v xml:space="preserve">,"IsWatermarked":false </v>
      </c>
      <c r="Z688" s="16" t="str">
        <f t="shared" si="234"/>
        <v xml:space="preserve">,"CatalogImageCode":"" </v>
      </c>
      <c r="AA688" s="16" t="str">
        <f t="shared" si="235"/>
        <v xml:space="preserve">,"Color":"" </v>
      </c>
      <c r="AB688" s="16" t="str">
        <f t="shared" si="236"/>
        <v xml:space="preserve">,"Denomination":"25" </v>
      </c>
      <c r="AD688" s="16" t="str">
        <f t="shared" si="237"/>
        <v/>
      </c>
      <c r="AE688" s="16" t="str">
        <f t="shared" si="238"/>
        <v>{"CollectableType":"HomeCollector.Models.StampBase, HomeCollector, Version=1.0.0.0, Culture=neutral, PublicKeyToken=null"</v>
      </c>
      <c r="AF688" s="16" t="str">
        <f t="shared" si="239"/>
        <v xml:space="preserve">,"ItemDetails":"pair" </v>
      </c>
      <c r="AG688" s="16" t="str">
        <f t="shared" si="240"/>
        <v xml:space="preserve">,"IsFavorite":false </v>
      </c>
      <c r="AH688" s="16" t="str">
        <f t="shared" si="241"/>
        <v xml:space="preserve">,"EstimatedValue":0 </v>
      </c>
      <c r="AI688" s="16" t="str">
        <f t="shared" si="242"/>
        <v xml:space="preserve">,"IsMintCondition":false </v>
      </c>
      <c r="AJ688" s="16" t="str">
        <f t="shared" si="243"/>
        <v xml:space="preserve">,"Condition":"UNDEFINED" </v>
      </c>
      <c r="AK688" s="16" t="str">
        <f xml:space="preserve"> IF($D688+$E688&gt;0,  CONCATENATE($AD688,$AE688,$AF688,$AG688,$AH688,$AI688,$AJ688) &amp; "} ]}","}")</f>
        <v>}</v>
      </c>
      <c r="AL688" s="16" t="str">
        <f t="shared" si="244"/>
        <v>,{"CollectableType":"HomeCollector.Models.StampBase, HomeCollector, Version=1.0.0.0, Culture=neutral, PublicKeyToken=null","DisplayName":"Micro&amp;Marshal" ,"Description":"pair" ,"Country":"USA" ,"IsPostageStamp":true ,"ScottNumber":"2507a" ,"AlternateId":"" ,"IssueYearStart":1990,"IssueYearEnd":0,"FirstDayOfIssue":" " ,"Perforation":"" ,"IsWatermarked":false ,"CatalogImageCode":"" ,"Color":"" ,"Denomination":"25" }</v>
      </c>
    </row>
    <row r="689" spans="1:38" x14ac:dyDescent="0.25">
      <c r="A689" s="34" t="s">
        <v>845</v>
      </c>
      <c r="B689" s="29" t="s">
        <v>159</v>
      </c>
      <c r="C689" s="19"/>
      <c r="D689" s="31"/>
      <c r="E689" s="32">
        <v>2</v>
      </c>
      <c r="F689" s="42"/>
      <c r="G689" s="38"/>
      <c r="H689" s="19" t="s">
        <v>1361</v>
      </c>
      <c r="I689" s="29">
        <v>1929</v>
      </c>
      <c r="J689" s="29">
        <v>1990</v>
      </c>
      <c r="K689" s="33"/>
      <c r="L689" s="34">
        <v>0.5</v>
      </c>
      <c r="M689" s="29">
        <v>0.15</v>
      </c>
      <c r="N689" s="28" t="str">
        <f t="shared" si="245"/>
        <v>,{"CollectableType":"HomeCollector.Models.StampBase, HomeCollector, Version=1.0.0.0, Culture=neutral, PublicKeyToken=null"</v>
      </c>
      <c r="O689" s="16" t="str">
        <f t="shared" si="224"/>
        <v xml:space="preserve">,"DisplayName":"Killer Whale" </v>
      </c>
      <c r="P689" s="16" t="str">
        <f t="shared" si="225"/>
        <v xml:space="preserve">,"Description":"" </v>
      </c>
      <c r="Q689" s="16" t="str">
        <f t="shared" si="226"/>
        <v xml:space="preserve">,"Country":"USA" </v>
      </c>
      <c r="R689" s="16" t="str">
        <f t="shared" si="227"/>
        <v xml:space="preserve">,"IsPostageStamp":true </v>
      </c>
      <c r="S689" s="16" t="str">
        <f t="shared" si="228"/>
        <v xml:space="preserve">,"ScottNumber":"2508" </v>
      </c>
      <c r="T689" s="16" t="str">
        <f t="shared" si="229"/>
        <v xml:space="preserve">,"AlternateId":"" </v>
      </c>
      <c r="U689" s="16" t="str">
        <f t="shared" si="230"/>
        <v>,"IssueYearStart":1990</v>
      </c>
      <c r="V689" s="16" t="str">
        <f t="shared" si="231"/>
        <v>,"IssueYearEnd":0</v>
      </c>
      <c r="W689" s="16" t="str">
        <f t="shared" si="232"/>
        <v xml:space="preserve">,"FirstDayOfIssue":" " </v>
      </c>
      <c r="X689" s="16" t="str">
        <f t="shared" si="246"/>
        <v xml:space="preserve">,"Perforation":"" </v>
      </c>
      <c r="Y689" s="16" t="str">
        <f t="shared" si="233"/>
        <v xml:space="preserve">,"IsWatermarked":false </v>
      </c>
      <c r="Z689" s="16" t="str">
        <f t="shared" si="234"/>
        <v xml:space="preserve">,"CatalogImageCode":"" </v>
      </c>
      <c r="AA689" s="16" t="str">
        <f t="shared" si="235"/>
        <v xml:space="preserve">,"Color":"" </v>
      </c>
      <c r="AB689" s="16" t="str">
        <f t="shared" si="236"/>
        <v xml:space="preserve">,"Denomination":"25" </v>
      </c>
      <c r="AD689" s="16" t="str">
        <f t="shared" si="237"/>
        <v>,"ItemInstances":[</v>
      </c>
      <c r="AE689" s="16" t="str">
        <f t="shared" si="238"/>
        <v>{"CollectableType":"HomeCollector.Models.StampBase, HomeCollector, Version=1.0.0.0, Culture=neutral, PublicKeyToken=null"</v>
      </c>
      <c r="AF689" s="16" t="str">
        <f t="shared" si="239"/>
        <v xml:space="preserve">,"ItemDetails":"" </v>
      </c>
      <c r="AG689" s="16" t="str">
        <f t="shared" si="240"/>
        <v xml:space="preserve">,"IsFavorite":false </v>
      </c>
      <c r="AH689" s="16" t="str">
        <f t="shared" si="241"/>
        <v xml:space="preserve">,"EstimatedValue":0 </v>
      </c>
      <c r="AI689" s="16" t="str">
        <f t="shared" si="242"/>
        <v xml:space="preserve">,"IsMintCondition":false </v>
      </c>
      <c r="AJ689" s="16" t="str">
        <f t="shared" si="243"/>
        <v xml:space="preserve">,"Condition":"UNDEFINED" </v>
      </c>
      <c r="AK689" s="16" t="str">
        <f xml:space="preserve"> IF($D689+$E689&gt;0,  CONCATENATE($AD689,$AE689,$AF689,$AG689,$AH689,$AI689,$AJ689)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89" s="16" t="str">
        <f t="shared" si="244"/>
        <v>,{"CollectableType":"HomeCollector.Models.StampBase, HomeCollector, Version=1.0.0.0, Culture=neutral, PublicKeyToken=null","DisplayName":"Killer Whale" ,"Description":"" ,"Country":"USA" ,"IsPostageStamp":true ,"ScottNumber":"2508"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0" spans="1:38" x14ac:dyDescent="0.25">
      <c r="A690" s="34" t="s">
        <v>846</v>
      </c>
      <c r="B690" s="29" t="s">
        <v>159</v>
      </c>
      <c r="C690" s="19"/>
      <c r="D690" s="31"/>
      <c r="E690" s="32">
        <v>2</v>
      </c>
      <c r="F690" s="42"/>
      <c r="G690" s="38"/>
      <c r="H690" s="19" t="s">
        <v>1239</v>
      </c>
      <c r="I690" s="29">
        <v>1929</v>
      </c>
      <c r="J690" s="29">
        <v>1990</v>
      </c>
      <c r="K690" s="33"/>
      <c r="L690" s="34">
        <v>0.5</v>
      </c>
      <c r="M690" s="29">
        <v>0.15</v>
      </c>
      <c r="N690" s="28" t="str">
        <f t="shared" si="245"/>
        <v>,{"CollectableType":"HomeCollector.Models.StampBase, HomeCollector, Version=1.0.0.0, Culture=neutral, PublicKeyToken=null"</v>
      </c>
      <c r="O690" s="16" t="str">
        <f t="shared" si="224"/>
        <v xml:space="preserve">,"DisplayName":"Sea Lion" </v>
      </c>
      <c r="P690" s="16" t="str">
        <f t="shared" si="225"/>
        <v xml:space="preserve">,"Description":"" </v>
      </c>
      <c r="Q690" s="16" t="str">
        <f t="shared" si="226"/>
        <v xml:space="preserve">,"Country":"USA" </v>
      </c>
      <c r="R690" s="16" t="str">
        <f t="shared" si="227"/>
        <v xml:space="preserve">,"IsPostageStamp":true </v>
      </c>
      <c r="S690" s="16" t="str">
        <f t="shared" si="228"/>
        <v xml:space="preserve">,"ScottNumber":"2509" </v>
      </c>
      <c r="T690" s="16" t="str">
        <f t="shared" si="229"/>
        <v xml:space="preserve">,"AlternateId":"" </v>
      </c>
      <c r="U690" s="16" t="str">
        <f t="shared" si="230"/>
        <v>,"IssueYearStart":1990</v>
      </c>
      <c r="V690" s="16" t="str">
        <f t="shared" si="231"/>
        <v>,"IssueYearEnd":0</v>
      </c>
      <c r="W690" s="16" t="str">
        <f t="shared" si="232"/>
        <v xml:space="preserve">,"FirstDayOfIssue":" " </v>
      </c>
      <c r="X690" s="16" t="str">
        <f t="shared" si="246"/>
        <v xml:space="preserve">,"Perforation":"" </v>
      </c>
      <c r="Y690" s="16" t="str">
        <f t="shared" si="233"/>
        <v xml:space="preserve">,"IsWatermarked":false </v>
      </c>
      <c r="Z690" s="16" t="str">
        <f t="shared" si="234"/>
        <v xml:space="preserve">,"CatalogImageCode":"" </v>
      </c>
      <c r="AA690" s="16" t="str">
        <f t="shared" si="235"/>
        <v xml:space="preserve">,"Color":"" </v>
      </c>
      <c r="AB690" s="16" t="str">
        <f t="shared" si="236"/>
        <v xml:space="preserve">,"Denomination":"25" </v>
      </c>
      <c r="AD690" s="16" t="str">
        <f t="shared" si="237"/>
        <v>,"ItemInstances":[</v>
      </c>
      <c r="AE690" s="16" t="str">
        <f t="shared" si="238"/>
        <v>{"CollectableType":"HomeCollector.Models.StampBase, HomeCollector, Version=1.0.0.0, Culture=neutral, PublicKeyToken=null"</v>
      </c>
      <c r="AF690" s="16" t="str">
        <f t="shared" si="239"/>
        <v xml:space="preserve">,"ItemDetails":"" </v>
      </c>
      <c r="AG690" s="16" t="str">
        <f t="shared" si="240"/>
        <v xml:space="preserve">,"IsFavorite":false </v>
      </c>
      <c r="AH690" s="16" t="str">
        <f t="shared" si="241"/>
        <v xml:space="preserve">,"EstimatedValue":0 </v>
      </c>
      <c r="AI690" s="16" t="str">
        <f t="shared" si="242"/>
        <v xml:space="preserve">,"IsMintCondition":false </v>
      </c>
      <c r="AJ690" s="16" t="str">
        <f t="shared" si="243"/>
        <v xml:space="preserve">,"Condition":"UNDEFINED" </v>
      </c>
      <c r="AK690" s="16" t="str">
        <f xml:space="preserve"> IF($D690+$E690&gt;0,  CONCATENATE($AD690,$AE690,$AF690,$AG690,$AH690,$AI690,$AJ690)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0" s="16" t="str">
        <f t="shared" si="244"/>
        <v>,{"CollectableType":"HomeCollector.Models.StampBase, HomeCollector, Version=1.0.0.0, Culture=neutral, PublicKeyToken=null","DisplayName":"Sea Lion" ,"Description":"" ,"Country":"USA" ,"IsPostageStamp":true ,"ScottNumber":"2509"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1" spans="1:38" x14ac:dyDescent="0.25">
      <c r="A691" s="34" t="s">
        <v>847</v>
      </c>
      <c r="B691" s="29" t="s">
        <v>159</v>
      </c>
      <c r="C691" s="19"/>
      <c r="D691" s="31"/>
      <c r="E691" s="32">
        <v>2</v>
      </c>
      <c r="F691" s="42"/>
      <c r="G691" s="38"/>
      <c r="H691" s="19" t="s">
        <v>1362</v>
      </c>
      <c r="I691" s="29">
        <v>1929</v>
      </c>
      <c r="J691" s="29">
        <v>1990</v>
      </c>
      <c r="K691" s="33"/>
      <c r="L691" s="34">
        <v>0.5</v>
      </c>
      <c r="M691" s="29">
        <v>0.15</v>
      </c>
      <c r="N691" s="28" t="str">
        <f t="shared" si="245"/>
        <v>,{"CollectableType":"HomeCollector.Models.StampBase, HomeCollector, Version=1.0.0.0, Culture=neutral, PublicKeyToken=null"</v>
      </c>
      <c r="O691" s="16" t="str">
        <f t="shared" si="224"/>
        <v xml:space="preserve">,"DisplayName":"Sea Otter" </v>
      </c>
      <c r="P691" s="16" t="str">
        <f t="shared" si="225"/>
        <v xml:space="preserve">,"Description":"" </v>
      </c>
      <c r="Q691" s="16" t="str">
        <f t="shared" si="226"/>
        <v xml:space="preserve">,"Country":"USA" </v>
      </c>
      <c r="R691" s="16" t="str">
        <f t="shared" si="227"/>
        <v xml:space="preserve">,"IsPostageStamp":true </v>
      </c>
      <c r="S691" s="16" t="str">
        <f t="shared" si="228"/>
        <v xml:space="preserve">,"ScottNumber":"2510" </v>
      </c>
      <c r="T691" s="16" t="str">
        <f t="shared" si="229"/>
        <v xml:space="preserve">,"AlternateId":"" </v>
      </c>
      <c r="U691" s="16" t="str">
        <f t="shared" si="230"/>
        <v>,"IssueYearStart":1990</v>
      </c>
      <c r="V691" s="16" t="str">
        <f t="shared" si="231"/>
        <v>,"IssueYearEnd":0</v>
      </c>
      <c r="W691" s="16" t="str">
        <f t="shared" si="232"/>
        <v xml:space="preserve">,"FirstDayOfIssue":" " </v>
      </c>
      <c r="X691" s="16" t="str">
        <f t="shared" si="246"/>
        <v xml:space="preserve">,"Perforation":"" </v>
      </c>
      <c r="Y691" s="16" t="str">
        <f t="shared" si="233"/>
        <v xml:space="preserve">,"IsWatermarked":false </v>
      </c>
      <c r="Z691" s="16" t="str">
        <f t="shared" si="234"/>
        <v xml:space="preserve">,"CatalogImageCode":"" </v>
      </c>
      <c r="AA691" s="16" t="str">
        <f t="shared" si="235"/>
        <v xml:space="preserve">,"Color":"" </v>
      </c>
      <c r="AB691" s="16" t="str">
        <f t="shared" si="236"/>
        <v xml:space="preserve">,"Denomination":"25" </v>
      </c>
      <c r="AD691" s="16" t="str">
        <f t="shared" si="237"/>
        <v>,"ItemInstances":[</v>
      </c>
      <c r="AE691" s="16" t="str">
        <f t="shared" si="238"/>
        <v>{"CollectableType":"HomeCollector.Models.StampBase, HomeCollector, Version=1.0.0.0, Culture=neutral, PublicKeyToken=null"</v>
      </c>
      <c r="AF691" s="16" t="str">
        <f t="shared" si="239"/>
        <v xml:space="preserve">,"ItemDetails":"" </v>
      </c>
      <c r="AG691" s="16" t="str">
        <f t="shared" si="240"/>
        <v xml:space="preserve">,"IsFavorite":false </v>
      </c>
      <c r="AH691" s="16" t="str">
        <f t="shared" si="241"/>
        <v xml:space="preserve">,"EstimatedValue":0 </v>
      </c>
      <c r="AI691" s="16" t="str">
        <f t="shared" si="242"/>
        <v xml:space="preserve">,"IsMintCondition":false </v>
      </c>
      <c r="AJ691" s="16" t="str">
        <f t="shared" si="243"/>
        <v xml:space="preserve">,"Condition":"UNDEFINED" </v>
      </c>
      <c r="AK691" s="16" t="str">
        <f xml:space="preserve"> IF($D691+$E691&gt;0,  CONCATENATE($AD691,$AE691,$AF691,$AG691,$AH691,$AI691,$AJ691)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1" s="16" t="str">
        <f t="shared" si="244"/>
        <v>,{"CollectableType":"HomeCollector.Models.StampBase, HomeCollector, Version=1.0.0.0, Culture=neutral, PublicKeyToken=null","DisplayName":"Sea Otter" ,"Description":"" ,"Country":"USA" ,"IsPostageStamp":true ,"ScottNumber":"2510"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2" spans="1:38" x14ac:dyDescent="0.25">
      <c r="A692" s="34" t="s">
        <v>848</v>
      </c>
      <c r="B692" s="29" t="s">
        <v>159</v>
      </c>
      <c r="C692" s="19"/>
      <c r="D692" s="31"/>
      <c r="E692" s="32">
        <v>2</v>
      </c>
      <c r="F692" s="42"/>
      <c r="G692" s="38"/>
      <c r="H692" s="19" t="s">
        <v>1363</v>
      </c>
      <c r="I692" s="29">
        <v>1929</v>
      </c>
      <c r="J692" s="29">
        <v>1990</v>
      </c>
      <c r="K692" s="33"/>
      <c r="L692" s="34">
        <v>0.5</v>
      </c>
      <c r="M692" s="29">
        <v>0.15</v>
      </c>
      <c r="N692" s="28" t="str">
        <f t="shared" si="245"/>
        <v>,{"CollectableType":"HomeCollector.Models.StampBase, HomeCollector, Version=1.0.0.0, Culture=neutral, PublicKeyToken=null"</v>
      </c>
      <c r="O692" s="16" t="str">
        <f t="shared" si="224"/>
        <v xml:space="preserve">,"DisplayName":"Dolphin" </v>
      </c>
      <c r="P692" s="16" t="str">
        <f t="shared" si="225"/>
        <v xml:space="preserve">,"Description":"" </v>
      </c>
      <c r="Q692" s="16" t="str">
        <f t="shared" si="226"/>
        <v xml:space="preserve">,"Country":"USA" </v>
      </c>
      <c r="R692" s="16" t="str">
        <f t="shared" si="227"/>
        <v xml:space="preserve">,"IsPostageStamp":true </v>
      </c>
      <c r="S692" s="16" t="str">
        <f t="shared" si="228"/>
        <v xml:space="preserve">,"ScottNumber":"2511" </v>
      </c>
      <c r="T692" s="16" t="str">
        <f t="shared" si="229"/>
        <v xml:space="preserve">,"AlternateId":"" </v>
      </c>
      <c r="U692" s="16" t="str">
        <f t="shared" si="230"/>
        <v>,"IssueYearStart":1990</v>
      </c>
      <c r="V692" s="16" t="str">
        <f t="shared" si="231"/>
        <v>,"IssueYearEnd":0</v>
      </c>
      <c r="W692" s="16" t="str">
        <f t="shared" si="232"/>
        <v xml:space="preserve">,"FirstDayOfIssue":" " </v>
      </c>
      <c r="X692" s="16" t="str">
        <f t="shared" si="246"/>
        <v xml:space="preserve">,"Perforation":"" </v>
      </c>
      <c r="Y692" s="16" t="str">
        <f t="shared" si="233"/>
        <v xml:space="preserve">,"IsWatermarked":false </v>
      </c>
      <c r="Z692" s="16" t="str">
        <f t="shared" si="234"/>
        <v xml:space="preserve">,"CatalogImageCode":"" </v>
      </c>
      <c r="AA692" s="16" t="str">
        <f t="shared" si="235"/>
        <v xml:space="preserve">,"Color":"" </v>
      </c>
      <c r="AB692" s="16" t="str">
        <f t="shared" si="236"/>
        <v xml:space="preserve">,"Denomination":"25" </v>
      </c>
      <c r="AD692" s="16" t="str">
        <f t="shared" si="237"/>
        <v>,"ItemInstances":[</v>
      </c>
      <c r="AE692" s="16" t="str">
        <f t="shared" si="238"/>
        <v>{"CollectableType":"HomeCollector.Models.StampBase, HomeCollector, Version=1.0.0.0, Culture=neutral, PublicKeyToken=null"</v>
      </c>
      <c r="AF692" s="16" t="str">
        <f t="shared" si="239"/>
        <v xml:space="preserve">,"ItemDetails":"" </v>
      </c>
      <c r="AG692" s="16" t="str">
        <f t="shared" si="240"/>
        <v xml:space="preserve">,"IsFavorite":false </v>
      </c>
      <c r="AH692" s="16" t="str">
        <f t="shared" si="241"/>
        <v xml:space="preserve">,"EstimatedValue":0 </v>
      </c>
      <c r="AI692" s="16" t="str">
        <f t="shared" si="242"/>
        <v xml:space="preserve">,"IsMintCondition":false </v>
      </c>
      <c r="AJ692" s="16" t="str">
        <f t="shared" si="243"/>
        <v xml:space="preserve">,"Condition":"UNDEFINED" </v>
      </c>
      <c r="AK692" s="16" t="str">
        <f xml:space="preserve"> IF($D692+$E692&gt;0,  CONCATENATE($AD692,$AE692,$AF692,$AG692,$AH692,$AI692,$AJ692)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2" s="16" t="str">
        <f t="shared" si="244"/>
        <v>,{"CollectableType":"HomeCollector.Models.StampBase, HomeCollector, Version=1.0.0.0, Culture=neutral, PublicKeyToken=null","DisplayName":"Dolphin" ,"Description":"" ,"Country":"USA" ,"IsPostageStamp":true ,"ScottNumber":"2511"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3" spans="1:38" x14ac:dyDescent="0.25">
      <c r="A693" s="34" t="s">
        <v>849</v>
      </c>
      <c r="B693" s="29" t="s">
        <v>159</v>
      </c>
      <c r="C693" s="19"/>
      <c r="D693" s="31"/>
      <c r="E693" s="32"/>
      <c r="F693" s="42"/>
      <c r="G693" s="38" t="s">
        <v>81</v>
      </c>
      <c r="H693" s="19" t="s">
        <v>1364</v>
      </c>
      <c r="I693" s="29">
        <v>1929</v>
      </c>
      <c r="J693" s="29">
        <v>1990</v>
      </c>
      <c r="K693" s="33"/>
      <c r="L693" s="34">
        <v>2</v>
      </c>
      <c r="M693" s="29"/>
      <c r="N693" s="28" t="str">
        <f t="shared" si="245"/>
        <v>,{"CollectableType":"HomeCollector.Models.StampBase, HomeCollector, Version=1.0.0.0, Culture=neutral, PublicKeyToken=null"</v>
      </c>
      <c r="O693" s="16" t="str">
        <f t="shared" si="224"/>
        <v xml:space="preserve">,"DisplayName":"Sea Creatures" </v>
      </c>
      <c r="P693" s="16" t="str">
        <f t="shared" si="225"/>
        <v xml:space="preserve">,"Description":"block 4" </v>
      </c>
      <c r="Q693" s="16" t="str">
        <f t="shared" si="226"/>
        <v xml:space="preserve">,"Country":"USA" </v>
      </c>
      <c r="R693" s="16" t="str">
        <f t="shared" si="227"/>
        <v xml:space="preserve">,"IsPostageStamp":true </v>
      </c>
      <c r="S693" s="16" t="str">
        <f t="shared" si="228"/>
        <v xml:space="preserve">,"ScottNumber":"2511a" </v>
      </c>
      <c r="T693" s="16" t="str">
        <f t="shared" si="229"/>
        <v xml:space="preserve">,"AlternateId":"" </v>
      </c>
      <c r="U693" s="16" t="str">
        <f t="shared" si="230"/>
        <v>,"IssueYearStart":1990</v>
      </c>
      <c r="V693" s="16" t="str">
        <f t="shared" si="231"/>
        <v>,"IssueYearEnd":0</v>
      </c>
      <c r="W693" s="16" t="str">
        <f t="shared" si="232"/>
        <v xml:space="preserve">,"FirstDayOfIssue":" " </v>
      </c>
      <c r="X693" s="16" t="str">
        <f t="shared" si="246"/>
        <v xml:space="preserve">,"Perforation":"" </v>
      </c>
      <c r="Y693" s="16" t="str">
        <f t="shared" si="233"/>
        <v xml:space="preserve">,"IsWatermarked":false </v>
      </c>
      <c r="Z693" s="16" t="str">
        <f t="shared" si="234"/>
        <v xml:space="preserve">,"CatalogImageCode":"" </v>
      </c>
      <c r="AA693" s="16" t="str">
        <f t="shared" si="235"/>
        <v xml:space="preserve">,"Color":"" </v>
      </c>
      <c r="AB693" s="16" t="str">
        <f t="shared" si="236"/>
        <v xml:space="preserve">,"Denomination":"25" </v>
      </c>
      <c r="AD693" s="16" t="str">
        <f t="shared" si="237"/>
        <v/>
      </c>
      <c r="AE693" s="16" t="str">
        <f t="shared" si="238"/>
        <v>{"CollectableType":"HomeCollector.Models.StampBase, HomeCollector, Version=1.0.0.0, Culture=neutral, PublicKeyToken=null"</v>
      </c>
      <c r="AF693" s="16" t="str">
        <f t="shared" si="239"/>
        <v xml:space="preserve">,"ItemDetails":"block 4" </v>
      </c>
      <c r="AG693" s="16" t="str">
        <f t="shared" si="240"/>
        <v xml:space="preserve">,"IsFavorite":false </v>
      </c>
      <c r="AH693" s="16" t="str">
        <f t="shared" si="241"/>
        <v xml:space="preserve">,"EstimatedValue":0 </v>
      </c>
      <c r="AI693" s="16" t="str">
        <f t="shared" si="242"/>
        <v xml:space="preserve">,"IsMintCondition":false </v>
      </c>
      <c r="AJ693" s="16" t="str">
        <f t="shared" si="243"/>
        <v xml:space="preserve">,"Condition":"UNDEFINED" </v>
      </c>
      <c r="AK693" s="16" t="str">
        <f xml:space="preserve"> IF($D693+$E693&gt;0,  CONCATENATE($AD693,$AE693,$AF693,$AG693,$AH693,$AI693,$AJ693) &amp; "} ]}","}")</f>
        <v>}</v>
      </c>
      <c r="AL693" s="16" t="str">
        <f t="shared" si="244"/>
        <v>,{"CollectableType":"HomeCollector.Models.StampBase, HomeCollector, Version=1.0.0.0, Culture=neutral, PublicKeyToken=null","DisplayName":"Sea Creatures" ,"Description":"block 4" ,"Country":"USA" ,"IsPostageStamp":true ,"ScottNumber":"2511a" ,"AlternateId":"" ,"IssueYearStart":1990,"IssueYearEnd":0,"FirstDayOfIssue":" " ,"Perforation":"" ,"IsWatermarked":false ,"CatalogImageCode":"" ,"Color":"" ,"Denomination":"25" }</v>
      </c>
    </row>
    <row r="694" spans="1:38" x14ac:dyDescent="0.25">
      <c r="A694" s="34" t="s">
        <v>850</v>
      </c>
      <c r="B694" s="29" t="s">
        <v>159</v>
      </c>
      <c r="C694" s="30"/>
      <c r="D694" s="31"/>
      <c r="E694" s="32">
        <v>2</v>
      </c>
      <c r="F694" s="43"/>
      <c r="G694" s="30"/>
      <c r="H694" s="19" t="s">
        <v>50</v>
      </c>
      <c r="I694" s="29">
        <v>1929</v>
      </c>
      <c r="J694" s="29">
        <v>1990</v>
      </c>
      <c r="K694" s="33"/>
      <c r="L694" s="34">
        <v>0.5</v>
      </c>
      <c r="M694" s="29">
        <v>0.15</v>
      </c>
      <c r="N694" s="28" t="str">
        <f t="shared" si="245"/>
        <v>,{"CollectableType":"HomeCollector.Models.StampBase, HomeCollector, Version=1.0.0.0, Culture=neutral, PublicKeyToken=null"</v>
      </c>
      <c r="O694" s="16" t="str">
        <f t="shared" si="224"/>
        <v xml:space="preserve">,"DisplayName":"Grand Canyon" </v>
      </c>
      <c r="P694" s="16" t="str">
        <f t="shared" si="225"/>
        <v xml:space="preserve">,"Description":"" </v>
      </c>
      <c r="Q694" s="16" t="str">
        <f t="shared" si="226"/>
        <v xml:space="preserve">,"Country":"USA" </v>
      </c>
      <c r="R694" s="16" t="str">
        <f t="shared" si="227"/>
        <v xml:space="preserve">,"IsPostageStamp":true </v>
      </c>
      <c r="S694" s="16" t="str">
        <f t="shared" si="228"/>
        <v xml:space="preserve">,"ScottNumber":"2512" </v>
      </c>
      <c r="T694" s="16" t="str">
        <f t="shared" si="229"/>
        <v xml:space="preserve">,"AlternateId":"" </v>
      </c>
      <c r="U694" s="16" t="str">
        <f t="shared" si="230"/>
        <v>,"IssueYearStart":1990</v>
      </c>
      <c r="V694" s="16" t="str">
        <f t="shared" si="231"/>
        <v>,"IssueYearEnd":0</v>
      </c>
      <c r="W694" s="16" t="str">
        <f t="shared" si="232"/>
        <v xml:space="preserve">,"FirstDayOfIssue":" " </v>
      </c>
      <c r="X694" s="16" t="str">
        <f t="shared" si="246"/>
        <v xml:space="preserve">,"Perforation":"" </v>
      </c>
      <c r="Y694" s="16" t="str">
        <f t="shared" si="233"/>
        <v xml:space="preserve">,"IsWatermarked":false </v>
      </c>
      <c r="Z694" s="16" t="str">
        <f t="shared" si="234"/>
        <v xml:space="preserve">,"CatalogImageCode":"" </v>
      </c>
      <c r="AA694" s="16" t="str">
        <f t="shared" si="235"/>
        <v xml:space="preserve">,"Color":"" </v>
      </c>
      <c r="AB694" s="16" t="str">
        <f t="shared" si="236"/>
        <v xml:space="preserve">,"Denomination":"25" </v>
      </c>
      <c r="AD694" s="16" t="str">
        <f t="shared" si="237"/>
        <v>,"ItemInstances":[</v>
      </c>
      <c r="AE694" s="16" t="str">
        <f t="shared" si="238"/>
        <v>{"CollectableType":"HomeCollector.Models.StampBase, HomeCollector, Version=1.0.0.0, Culture=neutral, PublicKeyToken=null"</v>
      </c>
      <c r="AF694" s="16" t="str">
        <f t="shared" si="239"/>
        <v xml:space="preserve">,"ItemDetails":"" </v>
      </c>
      <c r="AG694" s="16" t="str">
        <f t="shared" si="240"/>
        <v xml:space="preserve">,"IsFavorite":false </v>
      </c>
      <c r="AH694" s="16" t="str">
        <f t="shared" si="241"/>
        <v xml:space="preserve">,"EstimatedValue":0 </v>
      </c>
      <c r="AI694" s="16" t="str">
        <f t="shared" si="242"/>
        <v xml:space="preserve">,"IsMintCondition":false </v>
      </c>
      <c r="AJ694" s="16" t="str">
        <f t="shared" si="243"/>
        <v xml:space="preserve">,"Condition":"UNDEFINED" </v>
      </c>
      <c r="AK694" s="16" t="str">
        <f xml:space="preserve"> IF($D694+$E694&gt;0,  CONCATENATE($AD694,$AE694,$AF694,$AG694,$AH694,$AI694,$AJ694)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4" s="16" t="str">
        <f t="shared" si="244"/>
        <v>,{"CollectableType":"HomeCollector.Models.StampBase, HomeCollector, Version=1.0.0.0, Culture=neutral, PublicKeyToken=null","DisplayName":"Grand Canyon" ,"Description":"" ,"Country":"USA" ,"IsPostageStamp":true ,"ScottNumber":"2512"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5" spans="1:38" x14ac:dyDescent="0.25">
      <c r="A695" s="34" t="s">
        <v>851</v>
      </c>
      <c r="B695" s="29" t="s">
        <v>159</v>
      </c>
      <c r="C695" s="30"/>
      <c r="D695" s="31"/>
      <c r="E695" s="32">
        <v>2</v>
      </c>
      <c r="F695" s="43"/>
      <c r="G695" s="30"/>
      <c r="H695" s="19" t="s">
        <v>82</v>
      </c>
      <c r="I695" s="29">
        <v>1929</v>
      </c>
      <c r="J695" s="29">
        <v>1990</v>
      </c>
      <c r="K695" s="33"/>
      <c r="L695" s="34">
        <v>0.5</v>
      </c>
      <c r="M695" s="29">
        <v>0.15</v>
      </c>
      <c r="N695" s="28" t="str">
        <f t="shared" si="245"/>
        <v>,{"CollectableType":"HomeCollector.Models.StampBase, HomeCollector, Version=1.0.0.0, Culture=neutral, PublicKeyToken=null"</v>
      </c>
      <c r="O695" s="16" t="str">
        <f t="shared" si="224"/>
        <v xml:space="preserve">,"DisplayName":"Eisenhower" </v>
      </c>
      <c r="P695" s="16" t="str">
        <f t="shared" si="225"/>
        <v xml:space="preserve">,"Description":"" </v>
      </c>
      <c r="Q695" s="16" t="str">
        <f t="shared" si="226"/>
        <v xml:space="preserve">,"Country":"USA" </v>
      </c>
      <c r="R695" s="16" t="str">
        <f t="shared" si="227"/>
        <v xml:space="preserve">,"IsPostageStamp":true </v>
      </c>
      <c r="S695" s="16" t="str">
        <f t="shared" si="228"/>
        <v xml:space="preserve">,"ScottNumber":"2513" </v>
      </c>
      <c r="T695" s="16" t="str">
        <f t="shared" si="229"/>
        <v xml:space="preserve">,"AlternateId":"" </v>
      </c>
      <c r="U695" s="16" t="str">
        <f t="shared" si="230"/>
        <v>,"IssueYearStart":1990</v>
      </c>
      <c r="V695" s="16" t="str">
        <f t="shared" si="231"/>
        <v>,"IssueYearEnd":0</v>
      </c>
      <c r="W695" s="16" t="str">
        <f t="shared" si="232"/>
        <v xml:space="preserve">,"FirstDayOfIssue":" " </v>
      </c>
      <c r="X695" s="16" t="str">
        <f t="shared" si="246"/>
        <v xml:space="preserve">,"Perforation":"" </v>
      </c>
      <c r="Y695" s="16" t="str">
        <f t="shared" si="233"/>
        <v xml:space="preserve">,"IsWatermarked":false </v>
      </c>
      <c r="Z695" s="16" t="str">
        <f t="shared" si="234"/>
        <v xml:space="preserve">,"CatalogImageCode":"" </v>
      </c>
      <c r="AA695" s="16" t="str">
        <f t="shared" si="235"/>
        <v xml:space="preserve">,"Color":"" </v>
      </c>
      <c r="AB695" s="16" t="str">
        <f t="shared" si="236"/>
        <v xml:space="preserve">,"Denomination":"25" </v>
      </c>
      <c r="AD695" s="16" t="str">
        <f t="shared" si="237"/>
        <v>,"ItemInstances":[</v>
      </c>
      <c r="AE695" s="16" t="str">
        <f t="shared" si="238"/>
        <v>{"CollectableType":"HomeCollector.Models.StampBase, HomeCollector, Version=1.0.0.0, Culture=neutral, PublicKeyToken=null"</v>
      </c>
      <c r="AF695" s="16" t="str">
        <f t="shared" si="239"/>
        <v xml:space="preserve">,"ItemDetails":"" </v>
      </c>
      <c r="AG695" s="16" t="str">
        <f t="shared" si="240"/>
        <v xml:space="preserve">,"IsFavorite":false </v>
      </c>
      <c r="AH695" s="16" t="str">
        <f t="shared" si="241"/>
        <v xml:space="preserve">,"EstimatedValue":0 </v>
      </c>
      <c r="AI695" s="16" t="str">
        <f t="shared" si="242"/>
        <v xml:space="preserve">,"IsMintCondition":false </v>
      </c>
      <c r="AJ695" s="16" t="str">
        <f t="shared" si="243"/>
        <v xml:space="preserve">,"Condition":"UNDEFINED" </v>
      </c>
      <c r="AK695" s="16" t="str">
        <f xml:space="preserve"> IF($D695+$E695&gt;0,  CONCATENATE($AD695,$AE695,$AF695,$AG695,$AH695,$AI695,$AJ695)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5" s="16" t="str">
        <f t="shared" si="244"/>
        <v>,{"CollectableType":"HomeCollector.Models.StampBase, HomeCollector, Version=1.0.0.0, Culture=neutral, PublicKeyToken=null","DisplayName":"Eisenhower" ,"Description":"" ,"Country":"USA" ,"IsPostageStamp":true ,"ScottNumber":"2513"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6" spans="1:38" x14ac:dyDescent="0.25">
      <c r="A696" s="34" t="s">
        <v>852</v>
      </c>
      <c r="B696" s="29" t="s">
        <v>159</v>
      </c>
      <c r="C696" s="30"/>
      <c r="D696" s="31"/>
      <c r="E696" s="32">
        <v>1</v>
      </c>
      <c r="F696" s="43"/>
      <c r="G696" s="30"/>
      <c r="H696" s="19" t="s">
        <v>1307</v>
      </c>
      <c r="I696" s="29">
        <v>1930</v>
      </c>
      <c r="J696" s="29">
        <v>1990</v>
      </c>
      <c r="K696" s="33"/>
      <c r="L696" s="34">
        <v>0.5</v>
      </c>
      <c r="M696" s="29">
        <v>0.15</v>
      </c>
      <c r="N696" s="28" t="str">
        <f t="shared" si="245"/>
        <v>,{"CollectableType":"HomeCollector.Models.StampBase, HomeCollector, Version=1.0.0.0, Culture=neutral, PublicKeyToken=null"</v>
      </c>
      <c r="O696" s="16" t="str">
        <f t="shared" si="224"/>
        <v xml:space="preserve">,"DisplayName":"Madonna &amp; Child" </v>
      </c>
      <c r="P696" s="16" t="str">
        <f t="shared" si="225"/>
        <v xml:space="preserve">,"Description":"" </v>
      </c>
      <c r="Q696" s="16" t="str">
        <f t="shared" si="226"/>
        <v xml:space="preserve">,"Country":"USA" </v>
      </c>
      <c r="R696" s="16" t="str">
        <f t="shared" si="227"/>
        <v xml:space="preserve">,"IsPostageStamp":true </v>
      </c>
      <c r="S696" s="16" t="str">
        <f t="shared" si="228"/>
        <v xml:space="preserve">,"ScottNumber":"2514" </v>
      </c>
      <c r="T696" s="16" t="str">
        <f t="shared" si="229"/>
        <v xml:space="preserve">,"AlternateId":"" </v>
      </c>
      <c r="U696" s="16" t="str">
        <f t="shared" si="230"/>
        <v>,"IssueYearStart":1990</v>
      </c>
      <c r="V696" s="16" t="str">
        <f t="shared" si="231"/>
        <v>,"IssueYearEnd":0</v>
      </c>
      <c r="W696" s="16" t="str">
        <f t="shared" si="232"/>
        <v xml:space="preserve">,"FirstDayOfIssue":" " </v>
      </c>
      <c r="X696" s="16" t="str">
        <f t="shared" si="246"/>
        <v xml:space="preserve">,"Perforation":"" </v>
      </c>
      <c r="Y696" s="16" t="str">
        <f t="shared" si="233"/>
        <v xml:space="preserve">,"IsWatermarked":false </v>
      </c>
      <c r="Z696" s="16" t="str">
        <f t="shared" si="234"/>
        <v xml:space="preserve">,"CatalogImageCode":"" </v>
      </c>
      <c r="AA696" s="16" t="str">
        <f t="shared" si="235"/>
        <v xml:space="preserve">,"Color":"" </v>
      </c>
      <c r="AB696" s="16" t="str">
        <f t="shared" si="236"/>
        <v xml:space="preserve">,"Denomination":"25" </v>
      </c>
      <c r="AD696" s="16" t="str">
        <f t="shared" si="237"/>
        <v>,"ItemInstances":[</v>
      </c>
      <c r="AE696" s="16" t="str">
        <f t="shared" si="238"/>
        <v>{"CollectableType":"HomeCollector.Models.StampBase, HomeCollector, Version=1.0.0.0, Culture=neutral, PublicKeyToken=null"</v>
      </c>
      <c r="AF696" s="16" t="str">
        <f t="shared" si="239"/>
        <v xml:space="preserve">,"ItemDetails":"" </v>
      </c>
      <c r="AG696" s="16" t="str">
        <f t="shared" si="240"/>
        <v xml:space="preserve">,"IsFavorite":false </v>
      </c>
      <c r="AH696" s="16" t="str">
        <f t="shared" si="241"/>
        <v xml:space="preserve">,"EstimatedValue":0 </v>
      </c>
      <c r="AI696" s="16" t="str">
        <f t="shared" si="242"/>
        <v xml:space="preserve">,"IsMintCondition":false </v>
      </c>
      <c r="AJ696" s="16" t="str">
        <f t="shared" si="243"/>
        <v xml:space="preserve">,"Condition":"UNDEFINED" </v>
      </c>
      <c r="AK696" s="16" t="str">
        <f xml:space="preserve"> IF($D696+$E696&gt;0,  CONCATENATE($AD696,$AE696,$AF696,$AG696,$AH696,$AI696,$AJ696)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6" s="16" t="str">
        <f t="shared" si="244"/>
        <v>,{"CollectableType":"HomeCollector.Models.StampBase, HomeCollector, Version=1.0.0.0, Culture=neutral, PublicKeyToken=null","DisplayName":"Madonna &amp; Child" ,"Description":"" ,"Country":"USA" ,"IsPostageStamp":true ,"ScottNumber":"2514"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697" spans="1:38" x14ac:dyDescent="0.25">
      <c r="A697" s="34" t="s">
        <v>853</v>
      </c>
      <c r="B697" s="29" t="s">
        <v>159</v>
      </c>
      <c r="C697" s="30"/>
      <c r="D697" s="31"/>
      <c r="E697" s="32">
        <v>2</v>
      </c>
      <c r="F697" s="43"/>
      <c r="G697" s="30" t="s">
        <v>1137</v>
      </c>
      <c r="H697" s="19" t="s">
        <v>1307</v>
      </c>
      <c r="I697" s="29">
        <v>1930</v>
      </c>
      <c r="J697" s="29">
        <v>1990</v>
      </c>
      <c r="K697" s="33"/>
      <c r="L697" s="34">
        <v>0.5</v>
      </c>
      <c r="M697" s="29">
        <v>0.15</v>
      </c>
      <c r="N697" s="28" t="str">
        <f t="shared" si="245"/>
        <v>,{"CollectableType":"HomeCollector.Models.StampBase, HomeCollector, Version=1.0.0.0, Culture=neutral, PublicKeyToken=null"</v>
      </c>
      <c r="O697" s="16" t="str">
        <f t="shared" si="224"/>
        <v xml:space="preserve">,"DisplayName":"Madonna &amp; Child" </v>
      </c>
      <c r="P697" s="16" t="str">
        <f t="shared" si="225"/>
        <v xml:space="preserve">,"Description":"bklt single" </v>
      </c>
      <c r="Q697" s="16" t="str">
        <f t="shared" si="226"/>
        <v xml:space="preserve">,"Country":"USA" </v>
      </c>
      <c r="R697" s="16" t="str">
        <f t="shared" si="227"/>
        <v xml:space="preserve">,"IsPostageStamp":true </v>
      </c>
      <c r="S697" s="16" t="str">
        <f t="shared" si="228"/>
        <v xml:space="preserve">,"ScottNumber":"2514A ?" </v>
      </c>
      <c r="T697" s="16" t="str">
        <f t="shared" si="229"/>
        <v xml:space="preserve">,"AlternateId":"" </v>
      </c>
      <c r="U697" s="16" t="str">
        <f t="shared" si="230"/>
        <v>,"IssueYearStart":1990</v>
      </c>
      <c r="V697" s="16" t="str">
        <f t="shared" si="231"/>
        <v>,"IssueYearEnd":0</v>
      </c>
      <c r="W697" s="16" t="str">
        <f t="shared" si="232"/>
        <v xml:space="preserve">,"FirstDayOfIssue":" " </v>
      </c>
      <c r="X697" s="16" t="str">
        <f t="shared" si="246"/>
        <v xml:space="preserve">,"Perforation":"" </v>
      </c>
      <c r="Y697" s="16" t="str">
        <f t="shared" si="233"/>
        <v xml:space="preserve">,"IsWatermarked":false </v>
      </c>
      <c r="Z697" s="16" t="str">
        <f t="shared" si="234"/>
        <v xml:space="preserve">,"CatalogImageCode":"" </v>
      </c>
      <c r="AA697" s="16" t="str">
        <f t="shared" si="235"/>
        <v xml:space="preserve">,"Color":"" </v>
      </c>
      <c r="AB697" s="16" t="str">
        <f t="shared" si="236"/>
        <v xml:space="preserve">,"Denomination":"25" </v>
      </c>
      <c r="AD697" s="16" t="str">
        <f t="shared" si="237"/>
        <v>,"ItemInstances":[</v>
      </c>
      <c r="AE697" s="16" t="str">
        <f t="shared" si="238"/>
        <v>{"CollectableType":"HomeCollector.Models.StampBase, HomeCollector, Version=1.0.0.0, Culture=neutral, PublicKeyToken=null"</v>
      </c>
      <c r="AF697" s="16" t="str">
        <f t="shared" si="239"/>
        <v xml:space="preserve">,"ItemDetails":"bklt single" </v>
      </c>
      <c r="AG697" s="16" t="str">
        <f t="shared" si="240"/>
        <v xml:space="preserve">,"IsFavorite":false </v>
      </c>
      <c r="AH697" s="16" t="str">
        <f t="shared" si="241"/>
        <v xml:space="preserve">,"EstimatedValue":0 </v>
      </c>
      <c r="AI697" s="16" t="str">
        <f t="shared" si="242"/>
        <v xml:space="preserve">,"IsMintCondition":false </v>
      </c>
      <c r="AJ697" s="16" t="str">
        <f t="shared" si="243"/>
        <v xml:space="preserve">,"Condition":"UNDEFINED" </v>
      </c>
      <c r="AK697" s="16" t="str">
        <f xml:space="preserve"> IF($D697+$E697&gt;0,  CONCATENATE($AD697,$AE697,$AF697,$AG697,$AH697,$AI697,$AJ697)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697" s="16" t="str">
        <f t="shared" si="244"/>
        <v>,{"CollectableType":"HomeCollector.Models.StampBase, HomeCollector, Version=1.0.0.0, Culture=neutral, PublicKeyToken=null","DisplayName":"Madonna &amp; Child" ,"Description":"bklt single" ,"Country":"USA" ,"IsPostageStamp":true ,"ScottNumber":"2514A ?"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698" spans="1:38" x14ac:dyDescent="0.25">
      <c r="A698" s="34" t="s">
        <v>854</v>
      </c>
      <c r="B698" s="19" t="s">
        <v>159</v>
      </c>
      <c r="C698" s="30"/>
      <c r="D698" s="31"/>
      <c r="E698" s="32"/>
      <c r="F698" s="42"/>
      <c r="G698" s="30" t="s">
        <v>1081</v>
      </c>
      <c r="H698" s="19" t="s">
        <v>1307</v>
      </c>
      <c r="I698" s="29">
        <v>1930</v>
      </c>
      <c r="J698" s="29">
        <v>1990</v>
      </c>
      <c r="K698" s="33"/>
      <c r="L698" s="34">
        <v>5</v>
      </c>
      <c r="M698" s="29"/>
      <c r="N698" s="28" t="str">
        <f t="shared" si="245"/>
        <v>,{"CollectableType":"HomeCollector.Models.StampBase, HomeCollector, Version=1.0.0.0, Culture=neutral, PublicKeyToken=null"</v>
      </c>
      <c r="O698" s="16" t="str">
        <f t="shared" si="224"/>
        <v xml:space="preserve">,"DisplayName":"Madonna &amp; Child" </v>
      </c>
      <c r="P698" s="16" t="str">
        <f t="shared" si="225"/>
        <v xml:space="preserve">,"Description":"pane 10" </v>
      </c>
      <c r="Q698" s="16" t="str">
        <f t="shared" si="226"/>
        <v xml:space="preserve">,"Country":"USA" </v>
      </c>
      <c r="R698" s="16" t="str">
        <f t="shared" si="227"/>
        <v xml:space="preserve">,"IsPostageStamp":true </v>
      </c>
      <c r="S698" s="16" t="str">
        <f t="shared" si="228"/>
        <v xml:space="preserve">,"ScottNumber":"2514Ab?" </v>
      </c>
      <c r="T698" s="16" t="str">
        <f t="shared" si="229"/>
        <v xml:space="preserve">,"AlternateId":"" </v>
      </c>
      <c r="U698" s="16" t="str">
        <f t="shared" si="230"/>
        <v>,"IssueYearStart":1990</v>
      </c>
      <c r="V698" s="16" t="str">
        <f t="shared" si="231"/>
        <v>,"IssueYearEnd":0</v>
      </c>
      <c r="W698" s="16" t="str">
        <f t="shared" si="232"/>
        <v xml:space="preserve">,"FirstDayOfIssue":" " </v>
      </c>
      <c r="X698" s="16" t="str">
        <f t="shared" si="246"/>
        <v xml:space="preserve">,"Perforation":"" </v>
      </c>
      <c r="Y698" s="16" t="str">
        <f t="shared" si="233"/>
        <v xml:space="preserve">,"IsWatermarked":false </v>
      </c>
      <c r="Z698" s="16" t="str">
        <f t="shared" si="234"/>
        <v xml:space="preserve">,"CatalogImageCode":"" </v>
      </c>
      <c r="AA698" s="16" t="str">
        <f t="shared" si="235"/>
        <v xml:space="preserve">,"Color":"" </v>
      </c>
      <c r="AB698" s="16" t="str">
        <f t="shared" si="236"/>
        <v xml:space="preserve">,"Denomination":"25" </v>
      </c>
      <c r="AD698" s="16" t="str">
        <f t="shared" si="237"/>
        <v/>
      </c>
      <c r="AE698" s="16" t="str">
        <f t="shared" si="238"/>
        <v>{"CollectableType":"HomeCollector.Models.StampBase, HomeCollector, Version=1.0.0.0, Culture=neutral, PublicKeyToken=null"</v>
      </c>
      <c r="AF698" s="16" t="str">
        <f t="shared" si="239"/>
        <v xml:space="preserve">,"ItemDetails":"pane 10" </v>
      </c>
      <c r="AG698" s="16" t="str">
        <f t="shared" si="240"/>
        <v xml:space="preserve">,"IsFavorite":false </v>
      </c>
      <c r="AH698" s="16" t="str">
        <f t="shared" si="241"/>
        <v xml:space="preserve">,"EstimatedValue":0 </v>
      </c>
      <c r="AI698" s="16" t="str">
        <f t="shared" si="242"/>
        <v xml:space="preserve">,"IsMintCondition":false </v>
      </c>
      <c r="AJ698" s="16" t="str">
        <f t="shared" si="243"/>
        <v xml:space="preserve">,"Condition":"UNDEFINED" </v>
      </c>
      <c r="AK698" s="16" t="str">
        <f xml:space="preserve"> IF($D698+$E698&gt;0,  CONCATENATE($AD698,$AE698,$AF698,$AG698,$AH698,$AI698,$AJ698) &amp; "} ]}","}")</f>
        <v>}</v>
      </c>
      <c r="AL698" s="16" t="str">
        <f t="shared" si="244"/>
        <v>,{"CollectableType":"HomeCollector.Models.StampBase, HomeCollector, Version=1.0.0.0, Culture=neutral, PublicKeyToken=null","DisplayName":"Madonna &amp; Child" ,"Description":"pane 10" ,"Country":"USA" ,"IsPostageStamp":true ,"ScottNumber":"2514Ab?" ,"AlternateId":"" ,"IssueYearStart":1990,"IssueYearEnd":0,"FirstDayOfIssue":" " ,"Perforation":"" ,"IsWatermarked":false ,"CatalogImageCode":"" ,"Color":"" ,"Denomination":"25" }</v>
      </c>
    </row>
    <row r="699" spans="1:38" x14ac:dyDescent="0.25">
      <c r="A699" s="34" t="s">
        <v>855</v>
      </c>
      <c r="B699" s="29" t="s">
        <v>159</v>
      </c>
      <c r="C699" s="30"/>
      <c r="D699" s="31"/>
      <c r="E699" s="32">
        <v>2</v>
      </c>
      <c r="F699" s="42"/>
      <c r="G699" s="30"/>
      <c r="H699" s="19" t="s">
        <v>1365</v>
      </c>
      <c r="I699" s="29">
        <v>1930</v>
      </c>
      <c r="J699" s="29">
        <v>1990</v>
      </c>
      <c r="K699" s="33"/>
      <c r="L699" s="34">
        <v>0.5</v>
      </c>
      <c r="M699" s="29">
        <v>0.15</v>
      </c>
      <c r="N699" s="28" t="str">
        <f t="shared" si="245"/>
        <v>,{"CollectableType":"HomeCollector.Models.StampBase, HomeCollector, Version=1.0.0.0, Culture=neutral, PublicKeyToken=null"</v>
      </c>
      <c r="O699" s="16" t="str">
        <f t="shared" si="224"/>
        <v xml:space="preserve">,"DisplayName":"Christmas tree" </v>
      </c>
      <c r="P699" s="16" t="str">
        <f t="shared" si="225"/>
        <v xml:space="preserve">,"Description":"" </v>
      </c>
      <c r="Q699" s="16" t="str">
        <f t="shared" si="226"/>
        <v xml:space="preserve">,"Country":"USA" </v>
      </c>
      <c r="R699" s="16" t="str">
        <f t="shared" si="227"/>
        <v xml:space="preserve">,"IsPostageStamp":true </v>
      </c>
      <c r="S699" s="16" t="str">
        <f t="shared" si="228"/>
        <v xml:space="preserve">,"ScottNumber":"2515" </v>
      </c>
      <c r="T699" s="16" t="str">
        <f t="shared" si="229"/>
        <v xml:space="preserve">,"AlternateId":"" </v>
      </c>
      <c r="U699" s="16" t="str">
        <f t="shared" si="230"/>
        <v>,"IssueYearStart":1990</v>
      </c>
      <c r="V699" s="16" t="str">
        <f t="shared" si="231"/>
        <v>,"IssueYearEnd":0</v>
      </c>
      <c r="W699" s="16" t="str">
        <f t="shared" si="232"/>
        <v xml:space="preserve">,"FirstDayOfIssue":" " </v>
      </c>
      <c r="X699" s="16" t="str">
        <f t="shared" si="246"/>
        <v xml:space="preserve">,"Perforation":"" </v>
      </c>
      <c r="Y699" s="16" t="str">
        <f t="shared" si="233"/>
        <v xml:space="preserve">,"IsWatermarked":false </v>
      </c>
      <c r="Z699" s="16" t="str">
        <f t="shared" si="234"/>
        <v xml:space="preserve">,"CatalogImageCode":"" </v>
      </c>
      <c r="AA699" s="16" t="str">
        <f t="shared" si="235"/>
        <v xml:space="preserve">,"Color":"" </v>
      </c>
      <c r="AB699" s="16" t="str">
        <f t="shared" si="236"/>
        <v xml:space="preserve">,"Denomination":"25" </v>
      </c>
      <c r="AD699" s="16" t="str">
        <f t="shared" si="237"/>
        <v>,"ItemInstances":[</v>
      </c>
      <c r="AE699" s="16" t="str">
        <f t="shared" si="238"/>
        <v>{"CollectableType":"HomeCollector.Models.StampBase, HomeCollector, Version=1.0.0.0, Culture=neutral, PublicKeyToken=null"</v>
      </c>
      <c r="AF699" s="16" t="str">
        <f t="shared" si="239"/>
        <v xml:space="preserve">,"ItemDetails":"" </v>
      </c>
      <c r="AG699" s="16" t="str">
        <f t="shared" si="240"/>
        <v xml:space="preserve">,"IsFavorite":false </v>
      </c>
      <c r="AH699" s="16" t="str">
        <f t="shared" si="241"/>
        <v xml:space="preserve">,"EstimatedValue":0 </v>
      </c>
      <c r="AI699" s="16" t="str">
        <f t="shared" si="242"/>
        <v xml:space="preserve">,"IsMintCondition":false </v>
      </c>
      <c r="AJ699" s="16" t="str">
        <f t="shared" si="243"/>
        <v xml:space="preserve">,"Condition":"UNDEFINED" </v>
      </c>
      <c r="AK699" s="16" t="str">
        <f xml:space="preserve"> IF($D699+$E699&gt;0,  CONCATENATE($AD699,$AE699,$AF699,$AG699,$AH699,$AI699,$AJ699)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699" s="16" t="str">
        <f t="shared" si="244"/>
        <v>,{"CollectableType":"HomeCollector.Models.StampBase, HomeCollector, Version=1.0.0.0, Culture=neutral, PublicKeyToken=null","DisplayName":"Christmas tree" ,"Description":"" ,"Country":"USA" ,"IsPostageStamp":true ,"ScottNumber":"2515"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0" spans="1:38" x14ac:dyDescent="0.25">
      <c r="A700" s="34" t="s">
        <v>856</v>
      </c>
      <c r="B700" s="19" t="s">
        <v>159</v>
      </c>
      <c r="C700" s="30"/>
      <c r="D700" s="31"/>
      <c r="E700" s="32">
        <v>2</v>
      </c>
      <c r="F700" s="42"/>
      <c r="G700" s="30" t="s">
        <v>1137</v>
      </c>
      <c r="H700" s="19" t="s">
        <v>1365</v>
      </c>
      <c r="I700" s="29">
        <v>1930</v>
      </c>
      <c r="J700" s="29">
        <v>1990</v>
      </c>
      <c r="K700" s="33"/>
      <c r="L700" s="34">
        <v>0.5</v>
      </c>
      <c r="M700" s="29">
        <v>0.15</v>
      </c>
      <c r="N700" s="28" t="str">
        <f t="shared" si="245"/>
        <v>,{"CollectableType":"HomeCollector.Models.StampBase, HomeCollector, Version=1.0.0.0, Culture=neutral, PublicKeyToken=null"</v>
      </c>
      <c r="O700" s="16" t="str">
        <f t="shared" si="224"/>
        <v xml:space="preserve">,"DisplayName":"Christmas tree" </v>
      </c>
      <c r="P700" s="16" t="str">
        <f t="shared" si="225"/>
        <v xml:space="preserve">,"Description":"bklt single" </v>
      </c>
      <c r="Q700" s="16" t="str">
        <f t="shared" si="226"/>
        <v xml:space="preserve">,"Country":"USA" </v>
      </c>
      <c r="R700" s="16" t="str">
        <f t="shared" si="227"/>
        <v xml:space="preserve">,"IsPostageStamp":true </v>
      </c>
      <c r="S700" s="16" t="str">
        <f t="shared" si="228"/>
        <v xml:space="preserve">,"ScottNumber":"2516" </v>
      </c>
      <c r="T700" s="16" t="str">
        <f t="shared" si="229"/>
        <v xml:space="preserve">,"AlternateId":"" </v>
      </c>
      <c r="U700" s="16" t="str">
        <f t="shared" si="230"/>
        <v>,"IssueYearStart":1990</v>
      </c>
      <c r="V700" s="16" t="str">
        <f t="shared" si="231"/>
        <v>,"IssueYearEnd":0</v>
      </c>
      <c r="W700" s="16" t="str">
        <f t="shared" si="232"/>
        <v xml:space="preserve">,"FirstDayOfIssue":" " </v>
      </c>
      <c r="X700" s="16" t="str">
        <f t="shared" si="246"/>
        <v xml:space="preserve">,"Perforation":"" </v>
      </c>
      <c r="Y700" s="16" t="str">
        <f t="shared" si="233"/>
        <v xml:space="preserve">,"IsWatermarked":false </v>
      </c>
      <c r="Z700" s="16" t="str">
        <f t="shared" si="234"/>
        <v xml:space="preserve">,"CatalogImageCode":"" </v>
      </c>
      <c r="AA700" s="16" t="str">
        <f t="shared" si="235"/>
        <v xml:space="preserve">,"Color":"" </v>
      </c>
      <c r="AB700" s="16" t="str">
        <f t="shared" si="236"/>
        <v xml:space="preserve">,"Denomination":"25" </v>
      </c>
      <c r="AD700" s="16" t="str">
        <f t="shared" si="237"/>
        <v>,"ItemInstances":[</v>
      </c>
      <c r="AE700" s="16" t="str">
        <f t="shared" si="238"/>
        <v>{"CollectableType":"HomeCollector.Models.StampBase, HomeCollector, Version=1.0.0.0, Culture=neutral, PublicKeyToken=null"</v>
      </c>
      <c r="AF700" s="16" t="str">
        <f t="shared" si="239"/>
        <v xml:space="preserve">,"ItemDetails":"bklt single" </v>
      </c>
      <c r="AG700" s="16" t="str">
        <f t="shared" si="240"/>
        <v xml:space="preserve">,"IsFavorite":false </v>
      </c>
      <c r="AH700" s="16" t="str">
        <f t="shared" si="241"/>
        <v xml:space="preserve">,"EstimatedValue":0 </v>
      </c>
      <c r="AI700" s="16" t="str">
        <f t="shared" si="242"/>
        <v xml:space="preserve">,"IsMintCondition":false </v>
      </c>
      <c r="AJ700" s="16" t="str">
        <f t="shared" si="243"/>
        <v xml:space="preserve">,"Condition":"UNDEFINED" </v>
      </c>
      <c r="AK700" s="16" t="str">
        <f xml:space="preserve"> IF($D700+$E700&gt;0,  CONCATENATE($AD700,$AE700,$AF700,$AG700,$AH700,$AI700,$AJ700)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00" s="16" t="str">
        <f t="shared" si="244"/>
        <v>,{"CollectableType":"HomeCollector.Models.StampBase, HomeCollector, Version=1.0.0.0, Culture=neutral, PublicKeyToken=null","DisplayName":"Christmas tree" ,"Description":"bklt single" ,"Country":"USA" ,"IsPostageStamp":true ,"ScottNumber":"2516" ,"AlternateId":"" ,"IssueYearStart":1990,"IssueYearEnd":0,"FirstDayOfIssue":" " ,"Perforation":"" ,"IsWatermarked":false ,"CatalogImageCode":"" ,"Color":"" ,"Denomination":"25"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01" spans="1:38" x14ac:dyDescent="0.25">
      <c r="A701" s="34" t="s">
        <v>857</v>
      </c>
      <c r="B701" s="29" t="s">
        <v>159</v>
      </c>
      <c r="C701" s="30"/>
      <c r="D701" s="31"/>
      <c r="E701" s="32"/>
      <c r="F701" s="42"/>
      <c r="G701" s="30" t="s">
        <v>1081</v>
      </c>
      <c r="H701" s="19" t="s">
        <v>1365</v>
      </c>
      <c r="I701" s="29">
        <v>1930</v>
      </c>
      <c r="J701" s="29">
        <v>1990</v>
      </c>
      <c r="K701" s="33"/>
      <c r="L701" s="34">
        <v>5</v>
      </c>
      <c r="M701" s="29"/>
      <c r="N701" s="28" t="str">
        <f t="shared" si="245"/>
        <v>,{"CollectableType":"HomeCollector.Models.StampBase, HomeCollector, Version=1.0.0.0, Culture=neutral, PublicKeyToken=null"</v>
      </c>
      <c r="O701" s="16" t="str">
        <f t="shared" si="224"/>
        <v xml:space="preserve">,"DisplayName":"Christmas tree" </v>
      </c>
      <c r="P701" s="16" t="str">
        <f t="shared" si="225"/>
        <v xml:space="preserve">,"Description":"pane 10" </v>
      </c>
      <c r="Q701" s="16" t="str">
        <f t="shared" si="226"/>
        <v xml:space="preserve">,"Country":"USA" </v>
      </c>
      <c r="R701" s="16" t="str">
        <f t="shared" si="227"/>
        <v xml:space="preserve">,"IsPostageStamp":true </v>
      </c>
      <c r="S701" s="16" t="str">
        <f t="shared" si="228"/>
        <v xml:space="preserve">,"ScottNumber":"2516a" </v>
      </c>
      <c r="T701" s="16" t="str">
        <f t="shared" si="229"/>
        <v xml:space="preserve">,"AlternateId":"" </v>
      </c>
      <c r="U701" s="16" t="str">
        <f t="shared" si="230"/>
        <v>,"IssueYearStart":1990</v>
      </c>
      <c r="V701" s="16" t="str">
        <f t="shared" si="231"/>
        <v>,"IssueYearEnd":0</v>
      </c>
      <c r="W701" s="16" t="str">
        <f t="shared" si="232"/>
        <v xml:space="preserve">,"FirstDayOfIssue":" " </v>
      </c>
      <c r="X701" s="16" t="str">
        <f t="shared" si="246"/>
        <v xml:space="preserve">,"Perforation":"" </v>
      </c>
      <c r="Y701" s="16" t="str">
        <f t="shared" si="233"/>
        <v xml:space="preserve">,"IsWatermarked":false </v>
      </c>
      <c r="Z701" s="16" t="str">
        <f t="shared" si="234"/>
        <v xml:space="preserve">,"CatalogImageCode":"" </v>
      </c>
      <c r="AA701" s="16" t="str">
        <f t="shared" si="235"/>
        <v xml:space="preserve">,"Color":"" </v>
      </c>
      <c r="AB701" s="16" t="str">
        <f t="shared" si="236"/>
        <v xml:space="preserve">,"Denomination":"25" </v>
      </c>
      <c r="AD701" s="16" t="str">
        <f t="shared" si="237"/>
        <v/>
      </c>
      <c r="AE701" s="16" t="str">
        <f t="shared" si="238"/>
        <v>{"CollectableType":"HomeCollector.Models.StampBase, HomeCollector, Version=1.0.0.0, Culture=neutral, PublicKeyToken=null"</v>
      </c>
      <c r="AF701" s="16" t="str">
        <f t="shared" si="239"/>
        <v xml:space="preserve">,"ItemDetails":"pane 10" </v>
      </c>
      <c r="AG701" s="16" t="str">
        <f t="shared" si="240"/>
        <v xml:space="preserve">,"IsFavorite":false </v>
      </c>
      <c r="AH701" s="16" t="str">
        <f t="shared" si="241"/>
        <v xml:space="preserve">,"EstimatedValue":0 </v>
      </c>
      <c r="AI701" s="16" t="str">
        <f t="shared" si="242"/>
        <v xml:space="preserve">,"IsMintCondition":false </v>
      </c>
      <c r="AJ701" s="16" t="str">
        <f t="shared" si="243"/>
        <v xml:space="preserve">,"Condition":"UNDEFINED" </v>
      </c>
      <c r="AK701" s="16" t="str">
        <f xml:space="preserve"> IF($D701+$E701&gt;0,  CONCATENATE($AD701,$AE701,$AF701,$AG701,$AH701,$AI701,$AJ701) &amp; "} ]}","}")</f>
        <v>}</v>
      </c>
      <c r="AL701" s="16" t="str">
        <f t="shared" si="244"/>
        <v>,{"CollectableType":"HomeCollector.Models.StampBase, HomeCollector, Version=1.0.0.0, Culture=neutral, PublicKeyToken=null","DisplayName":"Christmas tree" ,"Description":"pane 10" ,"Country":"USA" ,"IsPostageStamp":true ,"ScottNumber":"2516a" ,"AlternateId":"" ,"IssueYearStart":1990,"IssueYearEnd":0,"FirstDayOfIssue":" " ,"Perforation":"" ,"IsWatermarked":false ,"CatalogImageCode":"" ,"Color":"" ,"Denomination":"25" }</v>
      </c>
    </row>
    <row r="702" spans="1:38" x14ac:dyDescent="0.25">
      <c r="A702" s="34" t="s">
        <v>858</v>
      </c>
      <c r="B702" s="29" t="s">
        <v>979</v>
      </c>
      <c r="C702" s="30"/>
      <c r="D702" s="31"/>
      <c r="E702" s="32">
        <v>3</v>
      </c>
      <c r="F702" s="43"/>
      <c r="G702" s="30"/>
      <c r="H702" s="19" t="s">
        <v>1366</v>
      </c>
      <c r="I702" s="29">
        <v>1930</v>
      </c>
      <c r="J702" s="29">
        <v>1991</v>
      </c>
      <c r="K702" s="33"/>
      <c r="L702" s="34">
        <v>0.6</v>
      </c>
      <c r="M702" s="29">
        <v>0.12</v>
      </c>
      <c r="N702" s="28" t="str">
        <f t="shared" si="245"/>
        <v>,{"CollectableType":"HomeCollector.Models.StampBase, HomeCollector, Version=1.0.0.0, Culture=neutral, PublicKeyToken=null"</v>
      </c>
      <c r="O702" s="16" t="str">
        <f t="shared" si="224"/>
        <v xml:space="preserve">,"DisplayName":"F Flower" </v>
      </c>
      <c r="P702" s="16" t="str">
        <f t="shared" si="225"/>
        <v xml:space="preserve">,"Description":"" </v>
      </c>
      <c r="Q702" s="16" t="str">
        <f t="shared" si="226"/>
        <v xml:space="preserve">,"Country":"USA" </v>
      </c>
      <c r="R702" s="16" t="str">
        <f t="shared" si="227"/>
        <v xml:space="preserve">,"IsPostageStamp":true </v>
      </c>
      <c r="S702" s="16" t="str">
        <f t="shared" si="228"/>
        <v xml:space="preserve">,"ScottNumber":"2517" </v>
      </c>
      <c r="T702" s="16" t="str">
        <f t="shared" si="229"/>
        <v xml:space="preserve">,"AlternateId":"" </v>
      </c>
      <c r="U702" s="16" t="str">
        <f t="shared" si="230"/>
        <v>,"IssueYearStart":1991</v>
      </c>
      <c r="V702" s="16" t="str">
        <f t="shared" si="231"/>
        <v>,"IssueYearEnd":0</v>
      </c>
      <c r="W702" s="16" t="str">
        <f t="shared" si="232"/>
        <v xml:space="preserve">,"FirstDayOfIssue":" " </v>
      </c>
      <c r="X702" s="16" t="str">
        <f t="shared" si="246"/>
        <v xml:space="preserve">,"Perforation":"" </v>
      </c>
      <c r="Y702" s="16" t="str">
        <f t="shared" si="233"/>
        <v xml:space="preserve">,"IsWatermarked":false </v>
      </c>
      <c r="Z702" s="16" t="str">
        <f t="shared" si="234"/>
        <v xml:space="preserve">,"CatalogImageCode":"" </v>
      </c>
      <c r="AA702" s="16" t="str">
        <f t="shared" si="235"/>
        <v xml:space="preserve">,"Color":"" </v>
      </c>
      <c r="AB702" s="16" t="str">
        <f t="shared" si="236"/>
        <v xml:space="preserve">,"Denomination":"F" </v>
      </c>
      <c r="AD702" s="16" t="str">
        <f t="shared" si="237"/>
        <v>,"ItemInstances":[</v>
      </c>
      <c r="AE702" s="16" t="str">
        <f t="shared" si="238"/>
        <v>{"CollectableType":"HomeCollector.Models.StampBase, HomeCollector, Version=1.0.0.0, Culture=neutral, PublicKeyToken=null"</v>
      </c>
      <c r="AF702" s="16" t="str">
        <f t="shared" si="239"/>
        <v xml:space="preserve">,"ItemDetails":"" </v>
      </c>
      <c r="AG702" s="16" t="str">
        <f t="shared" si="240"/>
        <v xml:space="preserve">,"IsFavorite":false </v>
      </c>
      <c r="AH702" s="16" t="str">
        <f t="shared" si="241"/>
        <v xml:space="preserve">,"EstimatedValue":0 </v>
      </c>
      <c r="AI702" s="16" t="str">
        <f t="shared" si="242"/>
        <v xml:space="preserve">,"IsMintCondition":false </v>
      </c>
      <c r="AJ702" s="16" t="str">
        <f t="shared" si="243"/>
        <v xml:space="preserve">,"Condition":"UNDEFINED" </v>
      </c>
      <c r="AK702" s="16" t="str">
        <f xml:space="preserve"> IF($D702+$E702&gt;0,  CONCATENATE($AD702,$AE702,$AF702,$AG702,$AH702,$AI702,$AJ702)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02" s="16" t="str">
        <f t="shared" si="244"/>
        <v>,{"CollectableType":"HomeCollector.Models.StampBase, HomeCollector, Version=1.0.0.0, Culture=neutral, PublicKeyToken=null","DisplayName":"F Flower" ,"Description":"" ,"Country":"USA" ,"IsPostageStamp":true ,"ScottNumber":"2517" ,"AlternateId":"" ,"IssueYearStart":1991,"IssueYearEnd":0,"FirstDayOfIssue":" " ,"Perforation":"" ,"IsWatermarked":false ,"CatalogImageCode":"" ,"Color":"" ,"Denomination":"F"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03" spans="1:38" x14ac:dyDescent="0.25">
      <c r="A703" s="34" t="s">
        <v>859</v>
      </c>
      <c r="B703" s="29" t="s">
        <v>979</v>
      </c>
      <c r="C703" s="30"/>
      <c r="D703" s="31"/>
      <c r="E703" s="32">
        <v>2</v>
      </c>
      <c r="F703" s="43"/>
      <c r="G703" s="30" t="s">
        <v>1367</v>
      </c>
      <c r="H703" s="19" t="s">
        <v>1366</v>
      </c>
      <c r="I703" s="29">
        <v>1930</v>
      </c>
      <c r="J703" s="29">
        <v>1991</v>
      </c>
      <c r="K703" s="33"/>
      <c r="L703" s="34">
        <v>0.6</v>
      </c>
      <c r="M703" s="29">
        <v>0.12</v>
      </c>
      <c r="N703" s="28" t="str">
        <f t="shared" si="245"/>
        <v>,{"CollectableType":"HomeCollector.Models.StampBase, HomeCollector, Version=1.0.0.0, Culture=neutral, PublicKeyToken=null"</v>
      </c>
      <c r="O703" s="16" t="str">
        <f t="shared" si="224"/>
        <v xml:space="preserve">,"DisplayName":"F Flower" </v>
      </c>
      <c r="P703" s="16" t="str">
        <f t="shared" si="225"/>
        <v xml:space="preserve">,"Description":"coil" </v>
      </c>
      <c r="Q703" s="16" t="str">
        <f t="shared" si="226"/>
        <v xml:space="preserve">,"Country":"USA" </v>
      </c>
      <c r="R703" s="16" t="str">
        <f t="shared" si="227"/>
        <v xml:space="preserve">,"IsPostageStamp":true </v>
      </c>
      <c r="S703" s="16" t="str">
        <f t="shared" si="228"/>
        <v xml:space="preserve">,"ScottNumber":"2518" </v>
      </c>
      <c r="T703" s="16" t="str">
        <f t="shared" si="229"/>
        <v xml:space="preserve">,"AlternateId":"" </v>
      </c>
      <c r="U703" s="16" t="str">
        <f t="shared" si="230"/>
        <v>,"IssueYearStart":1991</v>
      </c>
      <c r="V703" s="16" t="str">
        <f t="shared" si="231"/>
        <v>,"IssueYearEnd":0</v>
      </c>
      <c r="W703" s="16" t="str">
        <f t="shared" si="232"/>
        <v xml:space="preserve">,"FirstDayOfIssue":" " </v>
      </c>
      <c r="X703" s="16" t="str">
        <f t="shared" si="246"/>
        <v xml:space="preserve">,"Perforation":"" </v>
      </c>
      <c r="Y703" s="16" t="str">
        <f t="shared" si="233"/>
        <v xml:space="preserve">,"IsWatermarked":false </v>
      </c>
      <c r="Z703" s="16" t="str">
        <f t="shared" si="234"/>
        <v xml:space="preserve">,"CatalogImageCode":"" </v>
      </c>
      <c r="AA703" s="16" t="str">
        <f t="shared" si="235"/>
        <v xml:space="preserve">,"Color":"" </v>
      </c>
      <c r="AB703" s="16" t="str">
        <f t="shared" si="236"/>
        <v xml:space="preserve">,"Denomination":"F" </v>
      </c>
      <c r="AD703" s="16" t="str">
        <f t="shared" si="237"/>
        <v>,"ItemInstances":[</v>
      </c>
      <c r="AE703" s="16" t="str">
        <f t="shared" si="238"/>
        <v>{"CollectableType":"HomeCollector.Models.StampBase, HomeCollector, Version=1.0.0.0, Culture=neutral, PublicKeyToken=null"</v>
      </c>
      <c r="AF703" s="16" t="str">
        <f t="shared" si="239"/>
        <v xml:space="preserve">,"ItemDetails":"coil" </v>
      </c>
      <c r="AG703" s="16" t="str">
        <f t="shared" si="240"/>
        <v xml:space="preserve">,"IsFavorite":false </v>
      </c>
      <c r="AH703" s="16" t="str">
        <f t="shared" si="241"/>
        <v xml:space="preserve">,"EstimatedValue":0 </v>
      </c>
      <c r="AI703" s="16" t="str">
        <f t="shared" si="242"/>
        <v xml:space="preserve">,"IsMintCondition":false </v>
      </c>
      <c r="AJ703" s="16" t="str">
        <f t="shared" si="243"/>
        <v xml:space="preserve">,"Condition":"UNDEFINED" </v>
      </c>
      <c r="AK703" s="16" t="str">
        <f xml:space="preserve"> IF($D703+$E703&gt;0,  CONCATENATE($AD703,$AE703,$AF703,$AG703,$AH703,$AI703,$AJ703) &amp; "} ]}","}")</f>
        <v>,"ItemInstances":[{"CollectableType":"HomeCollector.Models.StampBase, HomeCollector, Version=1.0.0.0, Culture=neutral, PublicKeyToken=null","ItemDetails":"coil" ,"IsFavorite":false ,"EstimatedValue":0 ,"IsMintCondition":false ,"Condition":"UNDEFINED" } ]}</v>
      </c>
      <c r="AL703" s="16" t="str">
        <f t="shared" si="244"/>
        <v>,{"CollectableType":"HomeCollector.Models.StampBase, HomeCollector, Version=1.0.0.0, Culture=neutral, PublicKeyToken=null","DisplayName":"F Flower" ,"Description":"coil" ,"Country":"USA" ,"IsPostageStamp":true ,"ScottNumber":"2518" ,"AlternateId":"" ,"IssueYearStart":1991,"IssueYearEnd":0,"FirstDayOfIssue":" " ,"Perforation":"" ,"IsWatermarked":false ,"CatalogImageCode":"" ,"Color":"" ,"Denomination":"F" ,"ItemInstances":[{"CollectableType":"HomeCollector.Models.StampBase, HomeCollector, Version=1.0.0.0, Culture=neutral, PublicKeyToken=null","ItemDetails":"coil" ,"IsFavorite":false ,"EstimatedValue":0 ,"IsMintCondition":false ,"Condition":"UNDEFINED" } ]}</v>
      </c>
    </row>
    <row r="704" spans="1:38" x14ac:dyDescent="0.25">
      <c r="A704" s="34" t="s">
        <v>860</v>
      </c>
      <c r="B704" s="29" t="s">
        <v>979</v>
      </c>
      <c r="C704" s="30"/>
      <c r="D704" s="31"/>
      <c r="E704" s="32">
        <v>2</v>
      </c>
      <c r="F704" s="43"/>
      <c r="G704" s="30" t="s">
        <v>1137</v>
      </c>
      <c r="H704" s="19" t="s">
        <v>1368</v>
      </c>
      <c r="I704" s="29">
        <v>1931</v>
      </c>
      <c r="J704" s="29">
        <v>1991</v>
      </c>
      <c r="K704" s="33"/>
      <c r="L704" s="34">
        <v>0.6</v>
      </c>
      <c r="M704" s="29">
        <v>0.12</v>
      </c>
      <c r="N704" s="28" t="str">
        <f t="shared" si="245"/>
        <v>,{"CollectableType":"HomeCollector.Models.StampBase, HomeCollector, Version=1.0.0.0, Culture=neutral, PublicKeyToken=null"</v>
      </c>
      <c r="O704" s="16" t="str">
        <f t="shared" si="224"/>
        <v xml:space="preserve">,"DisplayName":"F - BEP" </v>
      </c>
      <c r="P704" s="16" t="str">
        <f t="shared" si="225"/>
        <v xml:space="preserve">,"Description":"bklt single" </v>
      </c>
      <c r="Q704" s="16" t="str">
        <f t="shared" si="226"/>
        <v xml:space="preserve">,"Country":"USA" </v>
      </c>
      <c r="R704" s="16" t="str">
        <f t="shared" si="227"/>
        <v xml:space="preserve">,"IsPostageStamp":true </v>
      </c>
      <c r="S704" s="16" t="str">
        <f t="shared" si="228"/>
        <v xml:space="preserve">,"ScottNumber":"2519" </v>
      </c>
      <c r="T704" s="16" t="str">
        <f t="shared" si="229"/>
        <v xml:space="preserve">,"AlternateId":"" </v>
      </c>
      <c r="U704" s="16" t="str">
        <f t="shared" si="230"/>
        <v>,"IssueYearStart":1991</v>
      </c>
      <c r="V704" s="16" t="str">
        <f t="shared" si="231"/>
        <v>,"IssueYearEnd":0</v>
      </c>
      <c r="W704" s="16" t="str">
        <f t="shared" si="232"/>
        <v xml:space="preserve">,"FirstDayOfIssue":" " </v>
      </c>
      <c r="X704" s="16" t="str">
        <f t="shared" si="246"/>
        <v xml:space="preserve">,"Perforation":"" </v>
      </c>
      <c r="Y704" s="16" t="str">
        <f t="shared" si="233"/>
        <v xml:space="preserve">,"IsWatermarked":false </v>
      </c>
      <c r="Z704" s="16" t="str">
        <f t="shared" si="234"/>
        <v xml:space="preserve">,"CatalogImageCode":"" </v>
      </c>
      <c r="AA704" s="16" t="str">
        <f t="shared" si="235"/>
        <v xml:space="preserve">,"Color":"" </v>
      </c>
      <c r="AB704" s="16" t="str">
        <f t="shared" si="236"/>
        <v xml:space="preserve">,"Denomination":"F" </v>
      </c>
      <c r="AD704" s="16" t="str">
        <f t="shared" si="237"/>
        <v>,"ItemInstances":[</v>
      </c>
      <c r="AE704" s="16" t="str">
        <f t="shared" si="238"/>
        <v>{"CollectableType":"HomeCollector.Models.StampBase, HomeCollector, Version=1.0.0.0, Culture=neutral, PublicKeyToken=null"</v>
      </c>
      <c r="AF704" s="16" t="str">
        <f t="shared" si="239"/>
        <v xml:space="preserve">,"ItemDetails":"bklt single" </v>
      </c>
      <c r="AG704" s="16" t="str">
        <f t="shared" si="240"/>
        <v xml:space="preserve">,"IsFavorite":false </v>
      </c>
      <c r="AH704" s="16" t="str">
        <f t="shared" si="241"/>
        <v xml:space="preserve">,"EstimatedValue":0 </v>
      </c>
      <c r="AI704" s="16" t="str">
        <f t="shared" si="242"/>
        <v xml:space="preserve">,"IsMintCondition":false </v>
      </c>
      <c r="AJ704" s="16" t="str">
        <f t="shared" si="243"/>
        <v xml:space="preserve">,"Condition":"UNDEFINED" </v>
      </c>
      <c r="AK704" s="16" t="str">
        <f xml:space="preserve"> IF($D704+$E704&gt;0,  CONCATENATE($AD704,$AE704,$AF704,$AG704,$AH704,$AI704,$AJ704)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04" s="16" t="str">
        <f t="shared" si="244"/>
        <v>,{"CollectableType":"HomeCollector.Models.StampBase, HomeCollector, Version=1.0.0.0, Culture=neutral, PublicKeyToken=null","DisplayName":"F - BEP" ,"Description":"bklt single" ,"Country":"USA" ,"IsPostageStamp":true ,"ScottNumber":"2519" ,"AlternateId":"" ,"IssueYearStart":1991,"IssueYearEnd":0,"FirstDayOfIssue":" " ,"Perforation":"" ,"IsWatermarked":false ,"CatalogImageCode":"" ,"Color":"" ,"Denomination":"F"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05" spans="1:38" x14ac:dyDescent="0.25">
      <c r="A705" s="34" t="s">
        <v>861</v>
      </c>
      <c r="B705" s="29" t="s">
        <v>979</v>
      </c>
      <c r="C705" s="19"/>
      <c r="D705" s="31"/>
      <c r="E705" s="32"/>
      <c r="F705" s="42"/>
      <c r="G705" s="30" t="s">
        <v>1081</v>
      </c>
      <c r="H705" s="19" t="s">
        <v>1368</v>
      </c>
      <c r="I705" s="29">
        <v>1931</v>
      </c>
      <c r="J705" s="29">
        <v>1991</v>
      </c>
      <c r="K705" s="33"/>
      <c r="L705" s="34">
        <v>0.6</v>
      </c>
      <c r="M705" s="29">
        <v>0.12</v>
      </c>
      <c r="N705" s="28" t="str">
        <f t="shared" si="245"/>
        <v>,{"CollectableType":"HomeCollector.Models.StampBase, HomeCollector, Version=1.0.0.0, Culture=neutral, PublicKeyToken=null"</v>
      </c>
      <c r="O705" s="16" t="str">
        <f t="shared" si="224"/>
        <v xml:space="preserve">,"DisplayName":"F - BEP" </v>
      </c>
      <c r="P705" s="16" t="str">
        <f t="shared" si="225"/>
        <v xml:space="preserve">,"Description":"pane 10" </v>
      </c>
      <c r="Q705" s="16" t="str">
        <f t="shared" si="226"/>
        <v xml:space="preserve">,"Country":"USA" </v>
      </c>
      <c r="R705" s="16" t="str">
        <f t="shared" si="227"/>
        <v xml:space="preserve">,"IsPostageStamp":true </v>
      </c>
      <c r="S705" s="16" t="str">
        <f t="shared" si="228"/>
        <v xml:space="preserve">,"ScottNumber":"2519a" </v>
      </c>
      <c r="T705" s="16" t="str">
        <f t="shared" si="229"/>
        <v xml:space="preserve">,"AlternateId":"" </v>
      </c>
      <c r="U705" s="16" t="str">
        <f t="shared" si="230"/>
        <v>,"IssueYearStart":1991</v>
      </c>
      <c r="V705" s="16" t="str">
        <f t="shared" si="231"/>
        <v>,"IssueYearEnd":0</v>
      </c>
      <c r="W705" s="16" t="str">
        <f t="shared" si="232"/>
        <v xml:space="preserve">,"FirstDayOfIssue":" " </v>
      </c>
      <c r="X705" s="16" t="str">
        <f t="shared" si="246"/>
        <v xml:space="preserve">,"Perforation":"" </v>
      </c>
      <c r="Y705" s="16" t="str">
        <f t="shared" si="233"/>
        <v xml:space="preserve">,"IsWatermarked":false </v>
      </c>
      <c r="Z705" s="16" t="str">
        <f t="shared" si="234"/>
        <v xml:space="preserve">,"CatalogImageCode":"" </v>
      </c>
      <c r="AA705" s="16" t="str">
        <f t="shared" si="235"/>
        <v xml:space="preserve">,"Color":"" </v>
      </c>
      <c r="AB705" s="16" t="str">
        <f t="shared" si="236"/>
        <v xml:space="preserve">,"Denomination":"F" </v>
      </c>
      <c r="AD705" s="16" t="str">
        <f t="shared" si="237"/>
        <v/>
      </c>
      <c r="AE705" s="16" t="str">
        <f t="shared" si="238"/>
        <v>{"CollectableType":"HomeCollector.Models.StampBase, HomeCollector, Version=1.0.0.0, Culture=neutral, PublicKeyToken=null"</v>
      </c>
      <c r="AF705" s="16" t="str">
        <f t="shared" si="239"/>
        <v xml:space="preserve">,"ItemDetails":"pane 10" </v>
      </c>
      <c r="AG705" s="16" t="str">
        <f t="shared" si="240"/>
        <v xml:space="preserve">,"IsFavorite":false </v>
      </c>
      <c r="AH705" s="16" t="str">
        <f t="shared" si="241"/>
        <v xml:space="preserve">,"EstimatedValue":0 </v>
      </c>
      <c r="AI705" s="16" t="str">
        <f t="shared" si="242"/>
        <v xml:space="preserve">,"IsMintCondition":false </v>
      </c>
      <c r="AJ705" s="16" t="str">
        <f t="shared" si="243"/>
        <v xml:space="preserve">,"Condition":"UNDEFINED" </v>
      </c>
      <c r="AK705" s="16" t="str">
        <f xml:space="preserve"> IF($D705+$E705&gt;0,  CONCATENATE($AD705,$AE705,$AF705,$AG705,$AH705,$AI705,$AJ705) &amp; "} ]}","}")</f>
        <v>}</v>
      </c>
      <c r="AL705" s="16" t="str">
        <f t="shared" si="244"/>
        <v>,{"CollectableType":"HomeCollector.Models.StampBase, HomeCollector, Version=1.0.0.0, Culture=neutral, PublicKeyToken=null","DisplayName":"F - BEP" ,"Description":"pane 10" ,"Country":"USA" ,"IsPostageStamp":true ,"ScottNumber":"2519a" ,"AlternateId":"" ,"IssueYearStart":1991,"IssueYearEnd":0,"FirstDayOfIssue":" " ,"Perforation":"" ,"IsWatermarked":false ,"CatalogImageCode":"" ,"Color":"" ,"Denomination":"F" }</v>
      </c>
    </row>
    <row r="706" spans="1:38" x14ac:dyDescent="0.25">
      <c r="A706" s="34" t="s">
        <v>862</v>
      </c>
      <c r="B706" s="29" t="s">
        <v>979</v>
      </c>
      <c r="C706" s="19"/>
      <c r="D706" s="31"/>
      <c r="E706" s="32">
        <v>2</v>
      </c>
      <c r="F706" s="42"/>
      <c r="G706" s="30" t="s">
        <v>1137</v>
      </c>
      <c r="H706" s="19" t="s">
        <v>1369</v>
      </c>
      <c r="I706" s="29">
        <v>1931</v>
      </c>
      <c r="J706" s="29">
        <v>1991</v>
      </c>
      <c r="K706" s="33"/>
      <c r="L706" s="34">
        <v>0.6</v>
      </c>
      <c r="M706" s="29">
        <v>0.12</v>
      </c>
      <c r="N706" s="28" t="str">
        <f t="shared" si="245"/>
        <v>,{"CollectableType":"HomeCollector.Models.StampBase, HomeCollector, Version=1.0.0.0, Culture=neutral, PublicKeyToken=null"</v>
      </c>
      <c r="O706" s="16" t="str">
        <f t="shared" si="224"/>
        <v xml:space="preserve">,"DisplayName":"F - KCS" </v>
      </c>
      <c r="P706" s="16" t="str">
        <f t="shared" si="225"/>
        <v xml:space="preserve">,"Description":"bklt single" </v>
      </c>
      <c r="Q706" s="16" t="str">
        <f t="shared" si="226"/>
        <v xml:space="preserve">,"Country":"USA" </v>
      </c>
      <c r="R706" s="16" t="str">
        <f t="shared" si="227"/>
        <v xml:space="preserve">,"IsPostageStamp":true </v>
      </c>
      <c r="S706" s="16" t="str">
        <f t="shared" si="228"/>
        <v xml:space="preserve">,"ScottNumber":"2520" </v>
      </c>
      <c r="T706" s="16" t="str">
        <f t="shared" si="229"/>
        <v xml:space="preserve">,"AlternateId":"" </v>
      </c>
      <c r="U706" s="16" t="str">
        <f t="shared" si="230"/>
        <v>,"IssueYearStart":1991</v>
      </c>
      <c r="V706" s="16" t="str">
        <f t="shared" si="231"/>
        <v>,"IssueYearEnd":0</v>
      </c>
      <c r="W706" s="16" t="str">
        <f t="shared" si="232"/>
        <v xml:space="preserve">,"FirstDayOfIssue":" " </v>
      </c>
      <c r="X706" s="16" t="str">
        <f t="shared" si="246"/>
        <v xml:space="preserve">,"Perforation":"" </v>
      </c>
      <c r="Y706" s="16" t="str">
        <f t="shared" si="233"/>
        <v xml:space="preserve">,"IsWatermarked":false </v>
      </c>
      <c r="Z706" s="16" t="str">
        <f t="shared" si="234"/>
        <v xml:space="preserve">,"CatalogImageCode":"" </v>
      </c>
      <c r="AA706" s="16" t="str">
        <f t="shared" si="235"/>
        <v xml:space="preserve">,"Color":"" </v>
      </c>
      <c r="AB706" s="16" t="str">
        <f t="shared" si="236"/>
        <v xml:space="preserve">,"Denomination":"F" </v>
      </c>
      <c r="AD706" s="16" t="str">
        <f t="shared" si="237"/>
        <v>,"ItemInstances":[</v>
      </c>
      <c r="AE706" s="16" t="str">
        <f t="shared" si="238"/>
        <v>{"CollectableType":"HomeCollector.Models.StampBase, HomeCollector, Version=1.0.0.0, Culture=neutral, PublicKeyToken=null"</v>
      </c>
      <c r="AF706" s="16" t="str">
        <f t="shared" si="239"/>
        <v xml:space="preserve">,"ItemDetails":"bklt single" </v>
      </c>
      <c r="AG706" s="16" t="str">
        <f t="shared" si="240"/>
        <v xml:space="preserve">,"IsFavorite":false </v>
      </c>
      <c r="AH706" s="16" t="str">
        <f t="shared" si="241"/>
        <v xml:space="preserve">,"EstimatedValue":0 </v>
      </c>
      <c r="AI706" s="16" t="str">
        <f t="shared" si="242"/>
        <v xml:space="preserve">,"IsMintCondition":false </v>
      </c>
      <c r="AJ706" s="16" t="str">
        <f t="shared" si="243"/>
        <v xml:space="preserve">,"Condition":"UNDEFINED" </v>
      </c>
      <c r="AK706" s="16" t="str">
        <f xml:space="preserve"> IF($D706+$E706&gt;0,  CONCATENATE($AD706,$AE706,$AF706,$AG706,$AH706,$AI706,$AJ706)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06" s="16" t="str">
        <f t="shared" si="244"/>
        <v>,{"CollectableType":"HomeCollector.Models.StampBase, HomeCollector, Version=1.0.0.0, Culture=neutral, PublicKeyToken=null","DisplayName":"F - KCS" ,"Description":"bklt single" ,"Country":"USA" ,"IsPostageStamp":true ,"ScottNumber":"2520" ,"AlternateId":"" ,"IssueYearStart":1991,"IssueYearEnd":0,"FirstDayOfIssue":" " ,"Perforation":"" ,"IsWatermarked":false ,"CatalogImageCode":"" ,"Color":"" ,"Denomination":"F"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07" spans="1:38" x14ac:dyDescent="0.25">
      <c r="A707" s="34" t="s">
        <v>863</v>
      </c>
      <c r="B707" s="29" t="s">
        <v>979</v>
      </c>
      <c r="C707" s="19"/>
      <c r="D707" s="31"/>
      <c r="E707" s="32"/>
      <c r="F707" s="42"/>
      <c r="G707" s="30" t="s">
        <v>1081</v>
      </c>
      <c r="H707" s="19" t="s">
        <v>1369</v>
      </c>
      <c r="I707" s="29">
        <v>1931</v>
      </c>
      <c r="J707" s="29">
        <v>1991</v>
      </c>
      <c r="K707" s="33"/>
      <c r="L707" s="34">
        <v>0.6</v>
      </c>
      <c r="M707" s="29">
        <v>0.12</v>
      </c>
      <c r="N707" s="28" t="str">
        <f t="shared" si="245"/>
        <v>,{"CollectableType":"HomeCollector.Models.StampBase, HomeCollector, Version=1.0.0.0, Culture=neutral, PublicKeyToken=null"</v>
      </c>
      <c r="O707" s="16" t="str">
        <f t="shared" si="224"/>
        <v xml:space="preserve">,"DisplayName":"F - KCS" </v>
      </c>
      <c r="P707" s="16" t="str">
        <f t="shared" si="225"/>
        <v xml:space="preserve">,"Description":"pane 10" </v>
      </c>
      <c r="Q707" s="16" t="str">
        <f t="shared" si="226"/>
        <v xml:space="preserve">,"Country":"USA" </v>
      </c>
      <c r="R707" s="16" t="str">
        <f t="shared" si="227"/>
        <v xml:space="preserve">,"IsPostageStamp":true </v>
      </c>
      <c r="S707" s="16" t="str">
        <f t="shared" si="228"/>
        <v xml:space="preserve">,"ScottNumber":"2520a" </v>
      </c>
      <c r="T707" s="16" t="str">
        <f t="shared" si="229"/>
        <v xml:space="preserve">,"AlternateId":"" </v>
      </c>
      <c r="U707" s="16" t="str">
        <f t="shared" si="230"/>
        <v>,"IssueYearStart":1991</v>
      </c>
      <c r="V707" s="16" t="str">
        <f t="shared" si="231"/>
        <v>,"IssueYearEnd":0</v>
      </c>
      <c r="W707" s="16" t="str">
        <f t="shared" si="232"/>
        <v xml:space="preserve">,"FirstDayOfIssue":" " </v>
      </c>
      <c r="X707" s="16" t="str">
        <f t="shared" si="246"/>
        <v xml:space="preserve">,"Perforation":"" </v>
      </c>
      <c r="Y707" s="16" t="str">
        <f t="shared" si="233"/>
        <v xml:space="preserve">,"IsWatermarked":false </v>
      </c>
      <c r="Z707" s="16" t="str">
        <f t="shared" si="234"/>
        <v xml:space="preserve">,"CatalogImageCode":"" </v>
      </c>
      <c r="AA707" s="16" t="str">
        <f t="shared" si="235"/>
        <v xml:space="preserve">,"Color":"" </v>
      </c>
      <c r="AB707" s="16" t="str">
        <f t="shared" si="236"/>
        <v xml:space="preserve">,"Denomination":"F" </v>
      </c>
      <c r="AD707" s="16" t="str">
        <f t="shared" si="237"/>
        <v/>
      </c>
      <c r="AE707" s="16" t="str">
        <f t="shared" si="238"/>
        <v>{"CollectableType":"HomeCollector.Models.StampBase, HomeCollector, Version=1.0.0.0, Culture=neutral, PublicKeyToken=null"</v>
      </c>
      <c r="AF707" s="16" t="str">
        <f t="shared" si="239"/>
        <v xml:space="preserve">,"ItemDetails":"pane 10" </v>
      </c>
      <c r="AG707" s="16" t="str">
        <f t="shared" si="240"/>
        <v xml:space="preserve">,"IsFavorite":false </v>
      </c>
      <c r="AH707" s="16" t="str">
        <f t="shared" si="241"/>
        <v xml:space="preserve">,"EstimatedValue":0 </v>
      </c>
      <c r="AI707" s="16" t="str">
        <f t="shared" si="242"/>
        <v xml:space="preserve">,"IsMintCondition":false </v>
      </c>
      <c r="AJ707" s="16" t="str">
        <f t="shared" si="243"/>
        <v xml:space="preserve">,"Condition":"UNDEFINED" </v>
      </c>
      <c r="AK707" s="16" t="str">
        <f xml:space="preserve"> IF($D707+$E707&gt;0,  CONCATENATE($AD707,$AE707,$AF707,$AG707,$AH707,$AI707,$AJ707) &amp; "} ]}","}")</f>
        <v>}</v>
      </c>
      <c r="AL707" s="16" t="str">
        <f t="shared" si="244"/>
        <v>,{"CollectableType":"HomeCollector.Models.StampBase, HomeCollector, Version=1.0.0.0, Culture=neutral, PublicKeyToken=null","DisplayName":"F - KCS" ,"Description":"pane 10" ,"Country":"USA" ,"IsPostageStamp":true ,"ScottNumber":"2520a" ,"AlternateId":"" ,"IssueYearStart":1991,"IssueYearEnd":0,"FirstDayOfIssue":" " ,"Perforation":"" ,"IsWatermarked":false ,"CatalogImageCode":"" ,"Color":"" ,"Denomination":"F" }</v>
      </c>
    </row>
    <row r="708" spans="1:38" x14ac:dyDescent="0.25">
      <c r="A708" s="34" t="s">
        <v>864</v>
      </c>
      <c r="B708" s="29" t="s">
        <v>980</v>
      </c>
      <c r="C708" s="19"/>
      <c r="D708" s="31">
        <v>1</v>
      </c>
      <c r="E708" s="32">
        <v>3</v>
      </c>
      <c r="F708" s="42"/>
      <c r="G708" s="30"/>
      <c r="H708" s="19" t="s">
        <v>1444</v>
      </c>
      <c r="I708" s="29">
        <v>1931</v>
      </c>
      <c r="J708" s="29">
        <v>1991</v>
      </c>
      <c r="K708" s="33"/>
      <c r="L708" s="34">
        <v>0.12</v>
      </c>
      <c r="M708" s="29">
        <v>0.12</v>
      </c>
      <c r="N708" s="28" t="str">
        <f t="shared" si="245"/>
        <v>,{"CollectableType":"HomeCollector.Models.StampBase, HomeCollector, Version=1.0.0.0, Culture=neutral, PublicKeyToken=null"</v>
      </c>
      <c r="O708" s="16" t="str">
        <f t="shared" si="224"/>
        <v xml:space="preserve">,"DisplayName":"Make-up stamp" </v>
      </c>
      <c r="P708" s="16" t="str">
        <f t="shared" si="225"/>
        <v xml:space="preserve">,"Description":"" </v>
      </c>
      <c r="Q708" s="16" t="str">
        <f t="shared" si="226"/>
        <v xml:space="preserve">,"Country":"USA" </v>
      </c>
      <c r="R708" s="16" t="str">
        <f t="shared" si="227"/>
        <v xml:space="preserve">,"IsPostageStamp":true </v>
      </c>
      <c r="S708" s="16" t="str">
        <f t="shared" si="228"/>
        <v xml:space="preserve">,"ScottNumber":"2521" </v>
      </c>
      <c r="T708" s="16" t="str">
        <f t="shared" si="229"/>
        <v xml:space="preserve">,"AlternateId":"" </v>
      </c>
      <c r="U708" s="16" t="str">
        <f t="shared" si="230"/>
        <v>,"IssueYearStart":1991</v>
      </c>
      <c r="V708" s="16" t="str">
        <f t="shared" si="231"/>
        <v>,"IssueYearEnd":0</v>
      </c>
      <c r="W708" s="16" t="str">
        <f t="shared" si="232"/>
        <v xml:space="preserve">,"FirstDayOfIssue":" " </v>
      </c>
      <c r="X708" s="16" t="str">
        <f t="shared" si="246"/>
        <v xml:space="preserve">,"Perforation":"" </v>
      </c>
      <c r="Y708" s="16" t="str">
        <f t="shared" si="233"/>
        <v xml:space="preserve">,"IsWatermarked":false </v>
      </c>
      <c r="Z708" s="16" t="str">
        <f t="shared" si="234"/>
        <v xml:space="preserve">,"CatalogImageCode":"" </v>
      </c>
      <c r="AA708" s="16" t="str">
        <f t="shared" si="235"/>
        <v xml:space="preserve">,"Color":"" </v>
      </c>
      <c r="AB708" s="16" t="str">
        <f t="shared" si="236"/>
        <v xml:space="preserve">,"Denomination":"(4)" </v>
      </c>
      <c r="AD708" s="16" t="str">
        <f t="shared" si="237"/>
        <v>,"ItemInstances":[</v>
      </c>
      <c r="AE708" s="16" t="str">
        <f t="shared" si="238"/>
        <v>{"CollectableType":"HomeCollector.Models.StampBase, HomeCollector, Version=1.0.0.0, Culture=neutral, PublicKeyToken=null"</v>
      </c>
      <c r="AF708" s="16" t="str">
        <f t="shared" si="239"/>
        <v xml:space="preserve">,"ItemDetails":"" </v>
      </c>
      <c r="AG708" s="16" t="str">
        <f t="shared" si="240"/>
        <v xml:space="preserve">,"IsFavorite":false </v>
      </c>
      <c r="AH708" s="16" t="str">
        <f t="shared" si="241"/>
        <v xml:space="preserve">,"EstimatedValue":0 </v>
      </c>
      <c r="AI708" s="16" t="str">
        <f t="shared" si="242"/>
        <v xml:space="preserve">,"IsMintCondition":true </v>
      </c>
      <c r="AJ708" s="16" t="str">
        <f t="shared" si="243"/>
        <v xml:space="preserve">,"Condition":"UNDEFINED" </v>
      </c>
      <c r="AK708" s="16" t="str">
        <f xml:space="preserve"> IF($D708+$E708&gt;0,  CONCATENATE($AD708,$AE708,$AF708,$AG708,$AH708,$AI708,$AJ708) &amp; "} ]}","}")</f>
        <v>,"ItemInstances":[{"CollectableType":"HomeCollector.Models.StampBase, HomeCollector, Version=1.0.0.0, Culture=neutral, PublicKeyToken=null","ItemDetails":"" ,"IsFavorite":false ,"EstimatedValue":0 ,"IsMintCondition":true ,"Condition":"UNDEFINED" } ]}</v>
      </c>
      <c r="AL708" s="16" t="str">
        <f t="shared" si="244"/>
        <v>,{"CollectableType":"HomeCollector.Models.StampBase, HomeCollector, Version=1.0.0.0, Culture=neutral, PublicKeyToken=null","DisplayName":"Make-up stamp" ,"Description":"" ,"Country":"USA" ,"IsPostageStamp":true ,"ScottNumber":"2521" ,"AlternateId":"" ,"IssueYearStart":1991,"IssueYearEnd":0,"FirstDayOfIssue":" " ,"Perforation":"" ,"IsWatermarked":false ,"CatalogImageCode":"" ,"Color":"" ,"Denomination":"(4)" ,"ItemInstances":[{"CollectableType":"HomeCollector.Models.StampBase, HomeCollector, Version=1.0.0.0, Culture=neutral, PublicKeyToken=null","ItemDetails":"" ,"IsFavorite":false ,"EstimatedValue":0 ,"IsMintCondition":true ,"Condition":"UNDEFINED" } ]}</v>
      </c>
    </row>
    <row r="709" spans="1:38" x14ac:dyDescent="0.25">
      <c r="A709" s="34" t="s">
        <v>865</v>
      </c>
      <c r="B709" s="29" t="s">
        <v>981</v>
      </c>
      <c r="C709" s="19"/>
      <c r="D709" s="31"/>
      <c r="E709" s="32">
        <v>2</v>
      </c>
      <c r="F709" s="42"/>
      <c r="G709" s="30" t="s">
        <v>1309</v>
      </c>
      <c r="H709" s="19" t="s">
        <v>1370</v>
      </c>
      <c r="I709" s="29">
        <v>1931</v>
      </c>
      <c r="J709" s="29">
        <v>1991</v>
      </c>
      <c r="K709" s="33"/>
      <c r="L709" s="34">
        <v>1</v>
      </c>
      <c r="M709" s="29">
        <v>1</v>
      </c>
      <c r="N709" s="28" t="str">
        <f t="shared" si="245"/>
        <v>,{"CollectableType":"HomeCollector.Models.StampBase, HomeCollector, Version=1.0.0.0, Culture=neutral, PublicKeyToken=null"</v>
      </c>
      <c r="O709" s="16" t="str">
        <f t="shared" ref="O709:O772" si="247">",""DisplayName"":""" &amp; $H709 &amp; """ "</f>
        <v xml:space="preserve">,"DisplayName":"F - plastic" </v>
      </c>
      <c r="P709" s="16" t="str">
        <f t="shared" ref="P709:P772" si="248">",""Description"":""" &amp; IF(ISBLANK($G709),"",$G709) &amp; """ "</f>
        <v xml:space="preserve">,"Description":"single" </v>
      </c>
      <c r="Q709" s="16" t="str">
        <f t="shared" ref="Q709:Q772" si="249">",""Country"":""" &amp; $B$1 &amp; """ "</f>
        <v xml:space="preserve">,"Country":"USA" </v>
      </c>
      <c r="R709" s="16" t="str">
        <f t="shared" ref="R709:R772" si="250">",""IsPostageStamp"":" &amp; "true" &amp; " "</f>
        <v xml:space="preserve">,"IsPostageStamp":true </v>
      </c>
      <c r="S709" s="16" t="str">
        <f t="shared" ref="S709:S772" si="251">",""ScottNumber"":""" &amp; $A709 &amp; """ "</f>
        <v xml:space="preserve">,"ScottNumber":"2522" </v>
      </c>
      <c r="T709" s="16" t="str">
        <f t="shared" ref="T709:T772" si="252">",""AlternateId"":""" &amp; "" &amp; """ "</f>
        <v xml:space="preserve">,"AlternateId":"" </v>
      </c>
      <c r="U709" s="16" t="str">
        <f t="shared" ref="U709:U772" si="253">",""IssueYearStart"":" &amp; TEXT(IF(ISNUMBER($J709)=0,0,$J709),"0")</f>
        <v>,"IssueYearStart":1991</v>
      </c>
      <c r="V709" s="16" t="str">
        <f t="shared" ref="V709:V772" si="254">",""IssueYearEnd"":" &amp; TEXT(IF(ISNUMBER($K709)=0,0,$K709),"0")</f>
        <v>,"IssueYearEnd":0</v>
      </c>
      <c r="W709" s="16" t="str">
        <f t="shared" ref="W709:W772" si="255">",""FirstDayOfIssue"":""" &amp; " " &amp; """ "</f>
        <v xml:space="preserve">,"FirstDayOfIssue":" " </v>
      </c>
      <c r="X709" s="16" t="str">
        <f t="shared" si="246"/>
        <v xml:space="preserve">,"Perforation":"" </v>
      </c>
      <c r="Y709" s="16" t="str">
        <f t="shared" ref="Y709:Y772" si="256">",""IsWatermarked"":" &amp; IF(ISNUMBER(FIND("mk",$G726)) =1,"true","false") &amp; " "</f>
        <v xml:space="preserve">,"IsWatermarked":false </v>
      </c>
      <c r="Z709" s="16" t="str">
        <f t="shared" ref="Z709:Z772" si="257">",""CatalogImageCode"":""" &amp; "" &amp; """ "</f>
        <v xml:space="preserve">,"CatalogImageCode":"" </v>
      </c>
      <c r="AA709" s="16" t="str">
        <f t="shared" ref="AA709:AA772" si="258">",""Color"":""" &amp; IF(ISBLANK($C709)=1,"",$C709) &amp; """ "</f>
        <v xml:space="preserve">,"Color":"" </v>
      </c>
      <c r="AB709" s="16" t="str">
        <f t="shared" ref="AB709:AB772" si="259">",""Denomination"":""" &amp; IF(ISNUMBER($B709),TEXT($B709,"0"),$B709) &amp; """ "</f>
        <v xml:space="preserve">,"Denomination":"(F)" </v>
      </c>
      <c r="AD709" s="16" t="str">
        <f t="shared" ref="AD709:AD772" si="260" xml:space="preserve"> IF($D709 + $E709 &gt; 0,",""ItemInstances"":[","")</f>
        <v>,"ItemInstances":[</v>
      </c>
      <c r="AE709" s="16" t="str">
        <f t="shared" ref="AE709:AE772" si="261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709" s="16" t="str">
        <f t="shared" ref="AF709:AF772" si="262">",""ItemDetails"":""" &amp; IF(ISBLANK($G709)=1,"",$G709) &amp; """ "</f>
        <v xml:space="preserve">,"ItemDetails":"single" </v>
      </c>
      <c r="AG709" s="16" t="str">
        <f t="shared" ref="AG709:AG772" si="263">",""IsFavorite"":" &amp; "false" &amp; " "</f>
        <v xml:space="preserve">,"IsFavorite":false </v>
      </c>
      <c r="AH709" s="16" t="str">
        <f t="shared" ref="AH709:AH772" si="264">",""EstimatedValue"":" &amp; "0" &amp; " "</f>
        <v xml:space="preserve">,"EstimatedValue":0 </v>
      </c>
      <c r="AI709" s="16" t="str">
        <f t="shared" ref="AI709:AI772" si="265">",""IsMintCondition"":" &amp; IF($D709&gt;0,"true","false") &amp; " "</f>
        <v xml:space="preserve">,"IsMintCondition":false </v>
      </c>
      <c r="AJ709" s="16" t="str">
        <f t="shared" ref="AJ709:AJ772" si="266">",""Condition"":" &amp; """UNDEFINED""" &amp; " "</f>
        <v xml:space="preserve">,"Condition":"UNDEFINED" </v>
      </c>
      <c r="AK709" s="16" t="str">
        <f xml:space="preserve"> IF($D709+$E709&gt;0,  CONCATENATE($AD709,$AE709,$AF709,$AG709,$AH709,$AI709,$AJ709) &amp; "} ]}","}")</f>
        <v>,"ItemInstances":[{"CollectableType":"HomeCollector.Models.StampBase, HomeCollector, Version=1.0.0.0, Culture=neutral, PublicKeyToken=null","ItemDetails":"single" ,"IsFavorite":false ,"EstimatedValue":0 ,"IsMintCondition":false ,"Condition":"UNDEFINED" } ]}</v>
      </c>
      <c r="AL709" s="16" t="str">
        <f t="shared" ref="AL709:AL772" si="267">CONCATENATE( $N709, $O709, $P709,$Q709,$R709,$S709,$T709,$U709,$V709,$W709,$X709, $Y709,$Z709,$AA709, $AB709) &amp; $AK709</f>
        <v>,{"CollectableType":"HomeCollector.Models.StampBase, HomeCollector, Version=1.0.0.0, Culture=neutral, PublicKeyToken=null","DisplayName":"F - plastic" ,"Description":"single" ,"Country":"USA" ,"IsPostageStamp":true ,"ScottNumber":"2522" ,"AlternateId":"" ,"IssueYearStart":1991,"IssueYearEnd":0,"FirstDayOfIssue":" " ,"Perforation":"" ,"IsWatermarked":false ,"CatalogImageCode":"" ,"Color":"" ,"Denomination":"(F)" ,"ItemInstances":[{"CollectableType":"HomeCollector.Models.StampBase, HomeCollector, Version=1.0.0.0, Culture=neutral, PublicKeyToken=null","ItemDetails":"single" ,"IsFavorite":false ,"EstimatedValue":0 ,"IsMintCondition":false ,"Condition":"UNDEFINED" } ]}</v>
      </c>
    </row>
    <row r="710" spans="1:38" x14ac:dyDescent="0.25">
      <c r="A710" s="34" t="s">
        <v>866</v>
      </c>
      <c r="B710" s="29" t="s">
        <v>981</v>
      </c>
      <c r="C710" s="19"/>
      <c r="D710" s="31"/>
      <c r="E710" s="32"/>
      <c r="F710" s="42"/>
      <c r="G710" s="30" t="s">
        <v>1339</v>
      </c>
      <c r="H710" s="19" t="s">
        <v>1370</v>
      </c>
      <c r="I710" s="29">
        <v>1931</v>
      </c>
      <c r="J710" s="29">
        <v>1991</v>
      </c>
      <c r="K710" s="33"/>
      <c r="L710" s="34">
        <v>8.9499999999999993</v>
      </c>
      <c r="M710" s="29"/>
      <c r="N710" s="28" t="str">
        <f t="shared" ref="N710:N773" si="268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10" s="16" t="str">
        <f t="shared" si="247"/>
        <v xml:space="preserve">,"DisplayName":"F - plastic" </v>
      </c>
      <c r="P710" s="16" t="str">
        <f t="shared" si="248"/>
        <v xml:space="preserve">,"Description":"pane 12" </v>
      </c>
      <c r="Q710" s="16" t="str">
        <f t="shared" si="249"/>
        <v xml:space="preserve">,"Country":"USA" </v>
      </c>
      <c r="R710" s="16" t="str">
        <f t="shared" si="250"/>
        <v xml:space="preserve">,"IsPostageStamp":true </v>
      </c>
      <c r="S710" s="16" t="str">
        <f t="shared" si="251"/>
        <v xml:space="preserve">,"ScottNumber":"2522a" </v>
      </c>
      <c r="T710" s="16" t="str">
        <f t="shared" si="252"/>
        <v xml:space="preserve">,"AlternateId":"" </v>
      </c>
      <c r="U710" s="16" t="str">
        <f t="shared" si="253"/>
        <v>,"IssueYearStart":1991</v>
      </c>
      <c r="V710" s="16" t="str">
        <f t="shared" si="254"/>
        <v>,"IssueYearEnd":0</v>
      </c>
      <c r="W710" s="16" t="str">
        <f t="shared" si="255"/>
        <v xml:space="preserve">,"FirstDayOfIssue":" " </v>
      </c>
      <c r="X710" s="16" t="str">
        <f t="shared" si="246"/>
        <v xml:space="preserve">,"Perforation":"" </v>
      </c>
      <c r="Y710" s="16" t="str">
        <f t="shared" si="256"/>
        <v xml:space="preserve">,"IsWatermarked":false </v>
      </c>
      <c r="Z710" s="16" t="str">
        <f t="shared" si="257"/>
        <v xml:space="preserve">,"CatalogImageCode":"" </v>
      </c>
      <c r="AA710" s="16" t="str">
        <f t="shared" si="258"/>
        <v xml:space="preserve">,"Color":"" </v>
      </c>
      <c r="AB710" s="16" t="str">
        <f t="shared" si="259"/>
        <v xml:space="preserve">,"Denomination":"(F)" </v>
      </c>
      <c r="AD710" s="16" t="str">
        <f t="shared" si="260"/>
        <v/>
      </c>
      <c r="AE710" s="16" t="str">
        <f t="shared" si="261"/>
        <v>{"CollectableType":"HomeCollector.Models.StampBase, HomeCollector, Version=1.0.0.0, Culture=neutral, PublicKeyToken=null"</v>
      </c>
      <c r="AF710" s="16" t="str">
        <f t="shared" si="262"/>
        <v xml:space="preserve">,"ItemDetails":"pane 12" </v>
      </c>
      <c r="AG710" s="16" t="str">
        <f t="shared" si="263"/>
        <v xml:space="preserve">,"IsFavorite":false </v>
      </c>
      <c r="AH710" s="16" t="str">
        <f t="shared" si="264"/>
        <v xml:space="preserve">,"EstimatedValue":0 </v>
      </c>
      <c r="AI710" s="16" t="str">
        <f t="shared" si="265"/>
        <v xml:space="preserve">,"IsMintCondition":false </v>
      </c>
      <c r="AJ710" s="16" t="str">
        <f t="shared" si="266"/>
        <v xml:space="preserve">,"Condition":"UNDEFINED" </v>
      </c>
      <c r="AK710" s="16" t="str">
        <f xml:space="preserve"> IF($D710+$E710&gt;0,  CONCATENATE($AD710,$AE710,$AF710,$AG710,$AH710,$AI710,$AJ710) &amp; "} ]}","}")</f>
        <v>}</v>
      </c>
      <c r="AL710" s="16" t="str">
        <f t="shared" si="267"/>
        <v>,{"CollectableType":"HomeCollector.Models.StampBase, HomeCollector, Version=1.0.0.0, Culture=neutral, PublicKeyToken=null","DisplayName":"F - plastic" ,"Description":"pane 12" ,"Country":"USA" ,"IsPostageStamp":true ,"ScottNumber":"2522a" ,"AlternateId":"" ,"IssueYearStart":1991,"IssueYearEnd":0,"FirstDayOfIssue":" " ,"Perforation":"" ,"IsWatermarked":false ,"CatalogImageCode":"" ,"Color":"" ,"Denomination":"(F)" }</v>
      </c>
    </row>
    <row r="711" spans="1:38" x14ac:dyDescent="0.25">
      <c r="A711" s="34" t="s">
        <v>867</v>
      </c>
      <c r="B711" s="29" t="s">
        <v>161</v>
      </c>
      <c r="C711" s="19"/>
      <c r="D711" s="31"/>
      <c r="E711" s="32">
        <v>2</v>
      </c>
      <c r="F711" s="42"/>
      <c r="G711" s="30" t="s">
        <v>1326</v>
      </c>
      <c r="H711" s="19" t="s">
        <v>1371</v>
      </c>
      <c r="I711" s="29">
        <v>1931</v>
      </c>
      <c r="J711" s="29">
        <v>1991</v>
      </c>
      <c r="K711" s="33"/>
      <c r="L711" s="34">
        <v>0.6</v>
      </c>
      <c r="M711" s="29">
        <v>0.12</v>
      </c>
      <c r="N711" s="28" t="str">
        <f t="shared" si="268"/>
        <v>,{"CollectableType":"HomeCollector.Models.StampBase, HomeCollector, Version=1.0.0.0, Culture=neutral, PublicKeyToken=null"</v>
      </c>
      <c r="O711" s="16" t="str">
        <f t="shared" si="247"/>
        <v xml:space="preserve">,"DisplayName":"Flag-Mt.Rushmore" </v>
      </c>
      <c r="P711" s="16" t="str">
        <f t="shared" si="248"/>
        <v xml:space="preserve">,"Description":"Intaglio" </v>
      </c>
      <c r="Q711" s="16" t="str">
        <f t="shared" si="249"/>
        <v xml:space="preserve">,"Country":"USA" </v>
      </c>
      <c r="R711" s="16" t="str">
        <f t="shared" si="250"/>
        <v xml:space="preserve">,"IsPostageStamp":true </v>
      </c>
      <c r="S711" s="16" t="str">
        <f t="shared" si="251"/>
        <v xml:space="preserve">,"ScottNumber":"2523" </v>
      </c>
      <c r="T711" s="16" t="str">
        <f t="shared" si="252"/>
        <v xml:space="preserve">,"AlternateId":"" </v>
      </c>
      <c r="U711" s="16" t="str">
        <f t="shared" si="253"/>
        <v>,"IssueYearStart":1991</v>
      </c>
      <c r="V711" s="16" t="str">
        <f t="shared" si="254"/>
        <v>,"IssueYearEnd":0</v>
      </c>
      <c r="W711" s="16" t="str">
        <f t="shared" si="255"/>
        <v xml:space="preserve">,"FirstDayOfIssue":" " </v>
      </c>
      <c r="X711" s="16" t="str">
        <f t="shared" si="246"/>
        <v xml:space="preserve">,"Perforation":"" </v>
      </c>
      <c r="Y711" s="16" t="str">
        <f t="shared" si="256"/>
        <v xml:space="preserve">,"IsWatermarked":false </v>
      </c>
      <c r="Z711" s="16" t="str">
        <f t="shared" si="257"/>
        <v xml:space="preserve">,"CatalogImageCode":"" </v>
      </c>
      <c r="AA711" s="16" t="str">
        <f t="shared" si="258"/>
        <v xml:space="preserve">,"Color":"" </v>
      </c>
      <c r="AB711" s="16" t="str">
        <f t="shared" si="259"/>
        <v xml:space="preserve">,"Denomination":"29" </v>
      </c>
      <c r="AD711" s="16" t="str">
        <f t="shared" si="260"/>
        <v>,"ItemInstances":[</v>
      </c>
      <c r="AE711" s="16" t="str">
        <f t="shared" si="261"/>
        <v>{"CollectableType":"HomeCollector.Models.StampBase, HomeCollector, Version=1.0.0.0, Culture=neutral, PublicKeyToken=null"</v>
      </c>
      <c r="AF711" s="16" t="str">
        <f t="shared" si="262"/>
        <v xml:space="preserve">,"ItemDetails":"Intaglio" </v>
      </c>
      <c r="AG711" s="16" t="str">
        <f t="shared" si="263"/>
        <v xml:space="preserve">,"IsFavorite":false </v>
      </c>
      <c r="AH711" s="16" t="str">
        <f t="shared" si="264"/>
        <v xml:space="preserve">,"EstimatedValue":0 </v>
      </c>
      <c r="AI711" s="16" t="str">
        <f t="shared" si="265"/>
        <v xml:space="preserve">,"IsMintCondition":false </v>
      </c>
      <c r="AJ711" s="16" t="str">
        <f t="shared" si="266"/>
        <v xml:space="preserve">,"Condition":"UNDEFINED" </v>
      </c>
      <c r="AK711" s="16" t="str">
        <f xml:space="preserve"> IF($D711+$E711&gt;0,  CONCATENATE($AD711,$AE711,$AF711,$AG711,$AH711,$AI711,$AJ711) &amp; "} ]}","}")</f>
        <v>,"ItemInstances":[{"CollectableType":"HomeCollector.Models.StampBase, HomeCollector, Version=1.0.0.0, Culture=neutral, PublicKeyToken=null","ItemDetails":"Intaglio" ,"IsFavorite":false ,"EstimatedValue":0 ,"IsMintCondition":false ,"Condition":"UNDEFINED" } ]}</v>
      </c>
      <c r="AL711" s="16" t="str">
        <f t="shared" si="267"/>
        <v>,{"CollectableType":"HomeCollector.Models.StampBase, HomeCollector, Version=1.0.0.0, Culture=neutral, PublicKeyToken=null","DisplayName":"Flag-Mt.Rushmore" ,"Description":"Intaglio" ,"Country":"USA" ,"IsPostageStamp":true ,"ScottNumber":"2523"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PublicKeyToken=null","ItemDetails":"Intaglio" ,"IsFavorite":false ,"EstimatedValue":0 ,"IsMintCondition":false ,"Condition":"UNDEFINED" } ]}</v>
      </c>
    </row>
    <row r="712" spans="1:38" x14ac:dyDescent="0.25">
      <c r="A712" s="34" t="s">
        <v>868</v>
      </c>
      <c r="B712" s="29" t="s">
        <v>161</v>
      </c>
      <c r="C712" s="19"/>
      <c r="D712" s="31"/>
      <c r="E712" s="32"/>
      <c r="F712" s="42"/>
      <c r="G712" s="30" t="s">
        <v>1327</v>
      </c>
      <c r="H712" s="19" t="s">
        <v>1371</v>
      </c>
      <c r="I712" s="29">
        <v>1931</v>
      </c>
      <c r="J712" s="29">
        <v>1991</v>
      </c>
      <c r="K712" s="33"/>
      <c r="L712" s="34">
        <v>0.6</v>
      </c>
      <c r="M712" s="29">
        <v>0.12</v>
      </c>
      <c r="N712" s="28" t="str">
        <f t="shared" si="268"/>
        <v>,{"CollectableType":"HomeCollector.Models.StampBase, HomeCollector, Version=1.0.0.0, Culture=neutral, PublicKeyToken=null"</v>
      </c>
      <c r="O712" s="16" t="str">
        <f t="shared" si="247"/>
        <v xml:space="preserve">,"DisplayName":"Flag-Mt.Rushmore" </v>
      </c>
      <c r="P712" s="16" t="str">
        <f t="shared" si="248"/>
        <v xml:space="preserve">,"Description":"Gravure" </v>
      </c>
      <c r="Q712" s="16" t="str">
        <f t="shared" si="249"/>
        <v xml:space="preserve">,"Country":"USA" </v>
      </c>
      <c r="R712" s="16" t="str">
        <f t="shared" si="250"/>
        <v xml:space="preserve">,"IsPostageStamp":true </v>
      </c>
      <c r="S712" s="16" t="str">
        <f t="shared" si="251"/>
        <v xml:space="preserve">,"ScottNumber":"2523A" </v>
      </c>
      <c r="T712" s="16" t="str">
        <f t="shared" si="252"/>
        <v xml:space="preserve">,"AlternateId":"" </v>
      </c>
      <c r="U712" s="16" t="str">
        <f t="shared" si="253"/>
        <v>,"IssueYearStart":1991</v>
      </c>
      <c r="V712" s="16" t="str">
        <f t="shared" si="254"/>
        <v>,"IssueYearEnd":0</v>
      </c>
      <c r="W712" s="16" t="str">
        <f t="shared" si="255"/>
        <v xml:space="preserve">,"FirstDayOfIssue":" " </v>
      </c>
      <c r="X712" s="16" t="str">
        <f t="shared" si="246"/>
        <v xml:space="preserve">,"Perforation":"" </v>
      </c>
      <c r="Y712" s="16" t="str">
        <f t="shared" si="256"/>
        <v xml:space="preserve">,"IsWatermarked":false </v>
      </c>
      <c r="Z712" s="16" t="str">
        <f t="shared" si="257"/>
        <v xml:space="preserve">,"CatalogImageCode":"" </v>
      </c>
      <c r="AA712" s="16" t="str">
        <f t="shared" si="258"/>
        <v xml:space="preserve">,"Color":"" </v>
      </c>
      <c r="AB712" s="16" t="str">
        <f t="shared" si="259"/>
        <v xml:space="preserve">,"Denomination":"29" </v>
      </c>
      <c r="AD712" s="16" t="str">
        <f t="shared" si="260"/>
        <v/>
      </c>
      <c r="AE712" s="16" t="str">
        <f t="shared" si="261"/>
        <v>{"CollectableType":"HomeCollector.Models.StampBase, HomeCollector, Version=1.0.0.0, Culture=neutral, PublicKeyToken=null"</v>
      </c>
      <c r="AF712" s="16" t="str">
        <f t="shared" si="262"/>
        <v xml:space="preserve">,"ItemDetails":"Gravure" </v>
      </c>
      <c r="AG712" s="16" t="str">
        <f t="shared" si="263"/>
        <v xml:space="preserve">,"IsFavorite":false </v>
      </c>
      <c r="AH712" s="16" t="str">
        <f t="shared" si="264"/>
        <v xml:space="preserve">,"EstimatedValue":0 </v>
      </c>
      <c r="AI712" s="16" t="str">
        <f t="shared" si="265"/>
        <v xml:space="preserve">,"IsMintCondition":false </v>
      </c>
      <c r="AJ712" s="16" t="str">
        <f t="shared" si="266"/>
        <v xml:space="preserve">,"Condition":"UNDEFINED" </v>
      </c>
      <c r="AK712" s="16" t="str">
        <f xml:space="preserve"> IF($D712+$E712&gt;0,  CONCATENATE($AD712,$AE712,$AF712,$AG712,$AH712,$AI712,$AJ712) &amp; "} ]}","}")</f>
        <v>}</v>
      </c>
      <c r="AL712" s="16" t="str">
        <f t="shared" si="267"/>
        <v>,{"CollectableType":"HomeCollector.Models.StampBase, HomeCollector, Version=1.0.0.0, Culture=neutral, PublicKeyToken=null","DisplayName":"Flag-Mt.Rushmore" ,"Description":"Gravure" ,"Country":"USA" ,"IsPostageStamp":true ,"ScottNumber":"2523A" ,"AlternateId":"" ,"IssueYearStart":1991,"IssueYearEnd":0,"FirstDayOfIssue":" " ,"Perforation":"" ,"IsWatermarked":false ,"CatalogImageCode":"" ,"Color":"" ,"Denomination":"29" }</v>
      </c>
    </row>
    <row r="713" spans="1:38" x14ac:dyDescent="0.25">
      <c r="A713" s="34" t="s">
        <v>869</v>
      </c>
      <c r="B713" s="29" t="s">
        <v>161</v>
      </c>
      <c r="C713" s="19"/>
      <c r="D713" s="31"/>
      <c r="E713" s="32"/>
      <c r="F713" s="42"/>
      <c r="G713" s="30"/>
      <c r="H713" s="19" t="s">
        <v>1372</v>
      </c>
      <c r="I713" s="29">
        <v>1931</v>
      </c>
      <c r="J713" s="29">
        <v>1991</v>
      </c>
      <c r="K713" s="33"/>
      <c r="L713" s="34">
        <v>0.6</v>
      </c>
      <c r="M713" s="29">
        <v>0.15</v>
      </c>
      <c r="N713" s="28" t="str">
        <f t="shared" si="268"/>
        <v>,{"CollectableType":"HomeCollector.Models.StampBase, HomeCollector, Version=1.0.0.0, Culture=neutral, PublicKeyToken=null"</v>
      </c>
      <c r="O713" s="16" t="str">
        <f t="shared" si="247"/>
        <v xml:space="preserve">,"DisplayName":"Flower" </v>
      </c>
      <c r="P713" s="16" t="str">
        <f t="shared" si="248"/>
        <v xml:space="preserve">,"Description":"" </v>
      </c>
      <c r="Q713" s="16" t="str">
        <f t="shared" si="249"/>
        <v xml:space="preserve">,"Country":"USA" </v>
      </c>
      <c r="R713" s="16" t="str">
        <f t="shared" si="250"/>
        <v xml:space="preserve">,"IsPostageStamp":true </v>
      </c>
      <c r="S713" s="16" t="str">
        <f t="shared" si="251"/>
        <v xml:space="preserve">,"ScottNumber":"2524" </v>
      </c>
      <c r="T713" s="16" t="str">
        <f t="shared" si="252"/>
        <v xml:space="preserve">,"AlternateId":"" </v>
      </c>
      <c r="U713" s="16" t="str">
        <f t="shared" si="253"/>
        <v>,"IssueYearStart":1991</v>
      </c>
      <c r="V713" s="16" t="str">
        <f t="shared" si="254"/>
        <v>,"IssueYearEnd":0</v>
      </c>
      <c r="W713" s="16" t="str">
        <f t="shared" si="255"/>
        <v xml:space="preserve">,"FirstDayOfIssue":" " </v>
      </c>
      <c r="X713" s="16" t="str">
        <f t="shared" si="246"/>
        <v xml:space="preserve">,"Perforation":"" </v>
      </c>
      <c r="Y713" s="16" t="str">
        <f t="shared" si="256"/>
        <v xml:space="preserve">,"IsWatermarked":false </v>
      </c>
      <c r="Z713" s="16" t="str">
        <f t="shared" si="257"/>
        <v xml:space="preserve">,"CatalogImageCode":"" </v>
      </c>
      <c r="AA713" s="16" t="str">
        <f t="shared" si="258"/>
        <v xml:space="preserve">,"Color":"" </v>
      </c>
      <c r="AB713" s="16" t="str">
        <f t="shared" si="259"/>
        <v xml:space="preserve">,"Denomination":"29" </v>
      </c>
      <c r="AD713" s="16" t="str">
        <f t="shared" si="260"/>
        <v/>
      </c>
      <c r="AE713" s="16" t="str">
        <f t="shared" si="261"/>
        <v>{"CollectableType":"HomeCollector.Models.StampBase, HomeCollector, Version=1.0.0.0, Culture=neutral, PublicKeyToken=null"</v>
      </c>
      <c r="AF713" s="16" t="str">
        <f t="shared" si="262"/>
        <v xml:space="preserve">,"ItemDetails":"" </v>
      </c>
      <c r="AG713" s="16" t="str">
        <f t="shared" si="263"/>
        <v xml:space="preserve">,"IsFavorite":false </v>
      </c>
      <c r="AH713" s="16" t="str">
        <f t="shared" si="264"/>
        <v xml:space="preserve">,"EstimatedValue":0 </v>
      </c>
      <c r="AI713" s="16" t="str">
        <f t="shared" si="265"/>
        <v xml:space="preserve">,"IsMintCondition":false </v>
      </c>
      <c r="AJ713" s="16" t="str">
        <f t="shared" si="266"/>
        <v xml:space="preserve">,"Condition":"UNDEFINED" </v>
      </c>
      <c r="AK713" s="16" t="str">
        <f xml:space="preserve"> IF($D713+$E713&gt;0,  CONCATENATE($AD713,$AE713,$AF713,$AG713,$AH713,$AI713,$AJ713) &amp; "} ]}","}")</f>
        <v>}</v>
      </c>
      <c r="AL713" s="16" t="str">
        <f t="shared" si="267"/>
        <v>,{"CollectableType":"HomeCollector.Models.StampBase, HomeCollector, Version=1.0.0.0, Culture=neutral, PublicKeyToken=null","DisplayName":"Flower" ,"Description":"" ,"Country":"USA" ,"IsPostageStamp":true ,"ScottNumber":"2524" ,"AlternateId":"" ,"IssueYearStart":1991,"IssueYearEnd":0,"FirstDayOfIssue":" " ,"Perforation":"" ,"IsWatermarked":false ,"CatalogImageCode":"" ,"Color":"" ,"Denomination":"29" }</v>
      </c>
    </row>
    <row r="714" spans="1:38" x14ac:dyDescent="0.25">
      <c r="A714" s="34" t="s">
        <v>870</v>
      </c>
      <c r="B714" s="29" t="s">
        <v>161</v>
      </c>
      <c r="C714" s="19"/>
      <c r="D714" s="31"/>
      <c r="E714" s="32">
        <v>1</v>
      </c>
      <c r="F714" s="42" t="s">
        <v>1373</v>
      </c>
      <c r="G714" s="30" t="s">
        <v>1367</v>
      </c>
      <c r="H714" s="19" t="s">
        <v>1372</v>
      </c>
      <c r="I714" s="29">
        <v>1931</v>
      </c>
      <c r="J714" s="29">
        <v>1991</v>
      </c>
      <c r="K714" s="33"/>
      <c r="L714" s="34">
        <v>0.6</v>
      </c>
      <c r="M714" s="29">
        <v>0.12</v>
      </c>
      <c r="N714" s="28" t="str">
        <f t="shared" si="268"/>
        <v>,{"CollectableType":"HomeCollector.Models.StampBase, HomeCollector, Version=1.0.0.0, Culture=neutral, PublicKeyToken=null"</v>
      </c>
      <c r="O714" s="16" t="str">
        <f t="shared" si="247"/>
        <v xml:space="preserve">,"DisplayName":"Flower" </v>
      </c>
      <c r="P714" s="16" t="str">
        <f t="shared" si="248"/>
        <v xml:space="preserve">,"Description":"coil" </v>
      </c>
      <c r="Q714" s="16" t="str">
        <f t="shared" si="249"/>
        <v xml:space="preserve">,"Country":"USA" </v>
      </c>
      <c r="R714" s="16" t="str">
        <f t="shared" si="250"/>
        <v xml:space="preserve">,"IsPostageStamp":true </v>
      </c>
      <c r="S714" s="16" t="str">
        <f t="shared" si="251"/>
        <v xml:space="preserve">,"ScottNumber":"2525" </v>
      </c>
      <c r="T714" s="16" t="str">
        <f t="shared" si="252"/>
        <v xml:space="preserve">,"AlternateId":"" </v>
      </c>
      <c r="U714" s="16" t="str">
        <f t="shared" si="253"/>
        <v>,"IssueYearStart":1991</v>
      </c>
      <c r="V714" s="16" t="str">
        <f t="shared" si="254"/>
        <v>,"IssueYearEnd":0</v>
      </c>
      <c r="W714" s="16" t="str">
        <f t="shared" si="255"/>
        <v xml:space="preserve">,"FirstDayOfIssue":" " </v>
      </c>
      <c r="X714" s="16" t="str">
        <f t="shared" si="246"/>
        <v xml:space="preserve">,"Perforation":"slit-perf" </v>
      </c>
      <c r="Y714" s="16" t="str">
        <f t="shared" si="256"/>
        <v xml:space="preserve">,"IsWatermarked":false </v>
      </c>
      <c r="Z714" s="16" t="str">
        <f t="shared" si="257"/>
        <v xml:space="preserve">,"CatalogImageCode":"" </v>
      </c>
      <c r="AA714" s="16" t="str">
        <f t="shared" si="258"/>
        <v xml:space="preserve">,"Color":"" </v>
      </c>
      <c r="AB714" s="16" t="str">
        <f t="shared" si="259"/>
        <v xml:space="preserve">,"Denomination":"29" </v>
      </c>
      <c r="AD714" s="16" t="str">
        <f t="shared" si="260"/>
        <v>,"ItemInstances":[</v>
      </c>
      <c r="AE714" s="16" t="str">
        <f t="shared" si="261"/>
        <v>{"CollectableType":"HomeCollector.Models.StampBase, HomeCollector, Version=1.0.0.0, Culture=neutral, PublicKeyToken=null"</v>
      </c>
      <c r="AF714" s="16" t="str">
        <f t="shared" si="262"/>
        <v xml:space="preserve">,"ItemDetails":"coil" </v>
      </c>
      <c r="AG714" s="16" t="str">
        <f t="shared" si="263"/>
        <v xml:space="preserve">,"IsFavorite":false </v>
      </c>
      <c r="AH714" s="16" t="str">
        <f t="shared" si="264"/>
        <v xml:space="preserve">,"EstimatedValue":0 </v>
      </c>
      <c r="AI714" s="16" t="str">
        <f t="shared" si="265"/>
        <v xml:space="preserve">,"IsMintCondition":false </v>
      </c>
      <c r="AJ714" s="16" t="str">
        <f t="shared" si="266"/>
        <v xml:space="preserve">,"Condition":"UNDEFINED" </v>
      </c>
      <c r="AK714" s="16" t="str">
        <f xml:space="preserve"> IF($D714+$E714&gt;0,  CONCATENATE($AD714,$AE714,$AF714,$AG714,$AH714,$AI714,$AJ714) &amp; "} ]}","}")</f>
        <v>,"ItemInstances":[{"CollectableType":"HomeCollector.Models.StampBase, HomeCollector, Version=1.0.0.0, Culture=neutral, PublicKeyToken=null","ItemDetails":"coil" ,"IsFavorite":false ,"EstimatedValue":0 ,"IsMintCondition":false ,"Condition":"UNDEFINED" } ]}</v>
      </c>
      <c r="AL714" s="16" t="str">
        <f t="shared" si="267"/>
        <v>,{"CollectableType":"HomeCollector.Models.StampBase, HomeCollector, Version=1.0.0.0, Culture=neutral, PublicKeyToken=null","DisplayName":"Flower" ,"Description":"coil" ,"Country":"USA" ,"IsPostageStamp":true ,"ScottNumber":"2525" ,"AlternateId":"" ,"IssueYearStart":1991,"IssueYearEnd":0,"FirstDayOfIssue":" " ,"Perforation":"slit-perf" ,"IsWatermarked":false ,"CatalogImageCode":"" ,"Color":"" ,"Denomination":"29" ,"ItemInstances":[{"CollectableType":"HomeCollector.Models.StampBase, HomeCollector, Version=1.0.0.0, Culture=neutral, PublicKeyToken=null","ItemDetails":"coil" ,"IsFavorite":false ,"EstimatedValue":0 ,"IsMintCondition":false ,"Condition":"UNDEFINED" } ]}</v>
      </c>
    </row>
    <row r="715" spans="1:38" x14ac:dyDescent="0.25">
      <c r="A715" s="34" t="s">
        <v>871</v>
      </c>
      <c r="B715" s="29" t="s">
        <v>161</v>
      </c>
      <c r="C715" s="30"/>
      <c r="D715" s="31"/>
      <c r="E715" s="32"/>
      <c r="F715" s="43"/>
      <c r="G715" s="30" t="s">
        <v>1367</v>
      </c>
      <c r="H715" s="19" t="s">
        <v>1372</v>
      </c>
      <c r="I715" s="29">
        <v>1930</v>
      </c>
      <c r="J715" s="29">
        <v>1991</v>
      </c>
      <c r="K715" s="33"/>
      <c r="L715" s="34">
        <v>0.6</v>
      </c>
      <c r="M715" s="29">
        <v>0.12</v>
      </c>
      <c r="N715" s="28" t="str">
        <f t="shared" si="268"/>
        <v>,{"CollectableType":"HomeCollector.Models.StampBase, HomeCollector, Version=1.0.0.0, Culture=neutral, PublicKeyToken=null"</v>
      </c>
      <c r="O715" s="16" t="str">
        <f t="shared" si="247"/>
        <v xml:space="preserve">,"DisplayName":"Flower" </v>
      </c>
      <c r="P715" s="16" t="str">
        <f t="shared" si="248"/>
        <v xml:space="preserve">,"Description":"coil" </v>
      </c>
      <c r="Q715" s="16" t="str">
        <f t="shared" si="249"/>
        <v xml:space="preserve">,"Country":"USA" </v>
      </c>
      <c r="R715" s="16" t="str">
        <f t="shared" si="250"/>
        <v xml:space="preserve">,"IsPostageStamp":true </v>
      </c>
      <c r="S715" s="16" t="str">
        <f t="shared" si="251"/>
        <v xml:space="preserve">,"ScottNumber":"2526" </v>
      </c>
      <c r="T715" s="16" t="str">
        <f t="shared" si="252"/>
        <v xml:space="preserve">,"AlternateId":"" </v>
      </c>
      <c r="U715" s="16" t="str">
        <f t="shared" si="253"/>
        <v>,"IssueYearStart":1991</v>
      </c>
      <c r="V715" s="16" t="str">
        <f t="shared" si="254"/>
        <v>,"IssueYearEnd":0</v>
      </c>
      <c r="W715" s="16" t="str">
        <f t="shared" si="255"/>
        <v xml:space="preserve">,"FirstDayOfIssue":" " </v>
      </c>
      <c r="X715" s="16" t="str">
        <f t="shared" si="246"/>
        <v xml:space="preserve">,"Perforation":"" </v>
      </c>
      <c r="Y715" s="16" t="str">
        <f t="shared" si="256"/>
        <v xml:space="preserve">,"IsWatermarked":false </v>
      </c>
      <c r="Z715" s="16" t="str">
        <f t="shared" si="257"/>
        <v xml:space="preserve">,"CatalogImageCode":"" </v>
      </c>
      <c r="AA715" s="16" t="str">
        <f t="shared" si="258"/>
        <v xml:space="preserve">,"Color":"" </v>
      </c>
      <c r="AB715" s="16" t="str">
        <f t="shared" si="259"/>
        <v xml:space="preserve">,"Denomination":"29" </v>
      </c>
      <c r="AD715" s="16" t="str">
        <f t="shared" si="260"/>
        <v/>
      </c>
      <c r="AE715" s="16" t="str">
        <f t="shared" si="261"/>
        <v>{"CollectableType":"HomeCollector.Models.StampBase, HomeCollector, Version=1.0.0.0, Culture=neutral, PublicKeyToken=null"</v>
      </c>
      <c r="AF715" s="16" t="str">
        <f t="shared" si="262"/>
        <v xml:space="preserve">,"ItemDetails":"coil" </v>
      </c>
      <c r="AG715" s="16" t="str">
        <f t="shared" si="263"/>
        <v xml:space="preserve">,"IsFavorite":false </v>
      </c>
      <c r="AH715" s="16" t="str">
        <f t="shared" si="264"/>
        <v xml:space="preserve">,"EstimatedValue":0 </v>
      </c>
      <c r="AI715" s="16" t="str">
        <f t="shared" si="265"/>
        <v xml:space="preserve">,"IsMintCondition":false </v>
      </c>
      <c r="AJ715" s="16" t="str">
        <f t="shared" si="266"/>
        <v xml:space="preserve">,"Condition":"UNDEFINED" </v>
      </c>
      <c r="AK715" s="16" t="str">
        <f xml:space="preserve"> IF($D715+$E715&gt;0,  CONCATENATE($AD715,$AE715,$AF715,$AG715,$AH715,$AI715,$AJ715) &amp; "} ]}","}")</f>
        <v>}</v>
      </c>
      <c r="AL715" s="16" t="str">
        <f t="shared" si="267"/>
        <v>,{"CollectableType":"HomeCollector.Models.StampBase, HomeCollector, Version=1.0.0.0, Culture=neutral, PublicKeyToken=null","DisplayName":"Flower" ,"Description":"coil" ,"Country":"USA" ,"IsPostageStamp":true ,"ScottNumber":"2526" ,"AlternateId":"" ,"IssueYearStart":1991,"IssueYearEnd":0,"FirstDayOfIssue":" " ,"Perforation":"" ,"IsWatermarked":false ,"CatalogImageCode":"" ,"Color":"" ,"Denomination":"29" }</v>
      </c>
    </row>
    <row r="716" spans="1:38" x14ac:dyDescent="0.25">
      <c r="A716" s="34" t="s">
        <v>872</v>
      </c>
      <c r="B716" s="29" t="s">
        <v>161</v>
      </c>
      <c r="C716" s="30"/>
      <c r="D716" s="31"/>
      <c r="E716" s="32">
        <v>6</v>
      </c>
      <c r="F716" s="43"/>
      <c r="G716" s="30" t="s">
        <v>1137</v>
      </c>
      <c r="H716" s="19" t="s">
        <v>1372</v>
      </c>
      <c r="I716" s="29">
        <v>1930</v>
      </c>
      <c r="J716" s="29">
        <v>1991</v>
      </c>
      <c r="K716" s="33"/>
      <c r="L716" s="34">
        <v>0.6</v>
      </c>
      <c r="M716" s="29">
        <v>0.15</v>
      </c>
      <c r="N716" s="28" t="str">
        <f t="shared" si="268"/>
        <v>,{"CollectableType":"HomeCollector.Models.StampBase, HomeCollector, Version=1.0.0.0, Culture=neutral, PublicKeyToken=null"</v>
      </c>
      <c r="O716" s="16" t="str">
        <f t="shared" si="247"/>
        <v xml:space="preserve">,"DisplayName":"Flower" </v>
      </c>
      <c r="P716" s="16" t="str">
        <f t="shared" si="248"/>
        <v xml:space="preserve">,"Description":"bklt single" </v>
      </c>
      <c r="Q716" s="16" t="str">
        <f t="shared" si="249"/>
        <v xml:space="preserve">,"Country":"USA" </v>
      </c>
      <c r="R716" s="16" t="str">
        <f t="shared" si="250"/>
        <v xml:space="preserve">,"IsPostageStamp":true </v>
      </c>
      <c r="S716" s="16" t="str">
        <f t="shared" si="251"/>
        <v xml:space="preserve">,"ScottNumber":"2527" </v>
      </c>
      <c r="T716" s="16" t="str">
        <f t="shared" si="252"/>
        <v xml:space="preserve">,"AlternateId":"" </v>
      </c>
      <c r="U716" s="16" t="str">
        <f t="shared" si="253"/>
        <v>,"IssueYearStart":1991</v>
      </c>
      <c r="V716" s="16" t="str">
        <f t="shared" si="254"/>
        <v>,"IssueYearEnd":0</v>
      </c>
      <c r="W716" s="16" t="str">
        <f t="shared" si="255"/>
        <v xml:space="preserve">,"FirstDayOfIssue":" " </v>
      </c>
      <c r="X716" s="16" t="str">
        <f t="shared" si="246"/>
        <v xml:space="preserve">,"Perforation":"" </v>
      </c>
      <c r="Y716" s="16" t="str">
        <f t="shared" si="256"/>
        <v xml:space="preserve">,"IsWatermarked":false </v>
      </c>
      <c r="Z716" s="16" t="str">
        <f t="shared" si="257"/>
        <v xml:space="preserve">,"CatalogImageCode":"" </v>
      </c>
      <c r="AA716" s="16" t="str">
        <f t="shared" si="258"/>
        <v xml:space="preserve">,"Color":"" </v>
      </c>
      <c r="AB716" s="16" t="str">
        <f t="shared" si="259"/>
        <v xml:space="preserve">,"Denomination":"29" </v>
      </c>
      <c r="AD716" s="16" t="str">
        <f t="shared" si="260"/>
        <v>,"ItemInstances":[</v>
      </c>
      <c r="AE716" s="16" t="str">
        <f t="shared" si="261"/>
        <v>{"CollectableType":"HomeCollector.Models.StampBase, HomeCollector, Version=1.0.0.0, Culture=neutral, PublicKeyToken=null"</v>
      </c>
      <c r="AF716" s="16" t="str">
        <f t="shared" si="262"/>
        <v xml:space="preserve">,"ItemDetails":"bklt single" </v>
      </c>
      <c r="AG716" s="16" t="str">
        <f t="shared" si="263"/>
        <v xml:space="preserve">,"IsFavorite":false </v>
      </c>
      <c r="AH716" s="16" t="str">
        <f t="shared" si="264"/>
        <v xml:space="preserve">,"EstimatedValue":0 </v>
      </c>
      <c r="AI716" s="16" t="str">
        <f t="shared" si="265"/>
        <v xml:space="preserve">,"IsMintCondition":false </v>
      </c>
      <c r="AJ716" s="16" t="str">
        <f t="shared" si="266"/>
        <v xml:space="preserve">,"Condition":"UNDEFINED" </v>
      </c>
      <c r="AK716" s="16" t="str">
        <f xml:space="preserve"> IF($D716+$E716&gt;0,  CONCATENATE($AD716,$AE716,$AF716,$AG716,$AH716,$AI716,$AJ716)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16" s="16" t="str">
        <f t="shared" si="267"/>
        <v>,{"CollectableType":"HomeCollector.Models.StampBase, HomeCollector, Version=1.0.0.0, Culture=neutral, PublicKeyToken=null","DisplayName":"Flower" ,"Description":"bklt single" ,"Country":"USA" ,"IsPostageStamp":true ,"ScottNumber":"2527"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17" spans="1:38" x14ac:dyDescent="0.25">
      <c r="A717" s="34" t="s">
        <v>873</v>
      </c>
      <c r="B717" s="19" t="s">
        <v>161</v>
      </c>
      <c r="C717" s="30"/>
      <c r="D717" s="31"/>
      <c r="E717" s="32"/>
      <c r="F717" s="42"/>
      <c r="G717" s="30" t="s">
        <v>1081</v>
      </c>
      <c r="H717" s="19" t="s">
        <v>1372</v>
      </c>
      <c r="I717" s="29">
        <v>1932</v>
      </c>
      <c r="J717" s="29">
        <v>1991</v>
      </c>
      <c r="K717" s="33"/>
      <c r="L717" s="34">
        <v>2.9</v>
      </c>
      <c r="M717" s="29"/>
      <c r="N717" s="28" t="str">
        <f t="shared" si="268"/>
        <v>,{"CollectableType":"HomeCollector.Models.StampBase, HomeCollector, Version=1.0.0.0, Culture=neutral, PublicKeyToken=null"</v>
      </c>
      <c r="O717" s="16" t="str">
        <f t="shared" si="247"/>
        <v xml:space="preserve">,"DisplayName":"Flower" </v>
      </c>
      <c r="P717" s="16" t="str">
        <f t="shared" si="248"/>
        <v xml:space="preserve">,"Description":"pane 10" </v>
      </c>
      <c r="Q717" s="16" t="str">
        <f t="shared" si="249"/>
        <v xml:space="preserve">,"Country":"USA" </v>
      </c>
      <c r="R717" s="16" t="str">
        <f t="shared" si="250"/>
        <v xml:space="preserve">,"IsPostageStamp":true </v>
      </c>
      <c r="S717" s="16" t="str">
        <f t="shared" si="251"/>
        <v xml:space="preserve">,"ScottNumber":"2527a" </v>
      </c>
      <c r="T717" s="16" t="str">
        <f t="shared" si="252"/>
        <v xml:space="preserve">,"AlternateId":"" </v>
      </c>
      <c r="U717" s="16" t="str">
        <f t="shared" si="253"/>
        <v>,"IssueYearStart":1991</v>
      </c>
      <c r="V717" s="16" t="str">
        <f t="shared" si="254"/>
        <v>,"IssueYearEnd":0</v>
      </c>
      <c r="W717" s="16" t="str">
        <f t="shared" si="255"/>
        <v xml:space="preserve">,"FirstDayOfIssue":" " </v>
      </c>
      <c r="X717" s="16" t="str">
        <f t="shared" si="246"/>
        <v xml:space="preserve">,"Perforation":"" </v>
      </c>
      <c r="Y717" s="16" t="str">
        <f t="shared" si="256"/>
        <v xml:space="preserve">,"IsWatermarked":false </v>
      </c>
      <c r="Z717" s="16" t="str">
        <f t="shared" si="257"/>
        <v xml:space="preserve">,"CatalogImageCode":"" </v>
      </c>
      <c r="AA717" s="16" t="str">
        <f t="shared" si="258"/>
        <v xml:space="preserve">,"Color":"" </v>
      </c>
      <c r="AB717" s="16" t="str">
        <f t="shared" si="259"/>
        <v xml:space="preserve">,"Denomination":"29" </v>
      </c>
      <c r="AD717" s="16" t="str">
        <f t="shared" si="260"/>
        <v/>
      </c>
      <c r="AE717" s="16" t="str">
        <f t="shared" si="261"/>
        <v>{"CollectableType":"HomeCollector.Models.StampBase, HomeCollector, Version=1.0.0.0, Culture=neutral, PublicKeyToken=null"</v>
      </c>
      <c r="AF717" s="16" t="str">
        <f t="shared" si="262"/>
        <v xml:space="preserve">,"ItemDetails":"pane 10" </v>
      </c>
      <c r="AG717" s="16" t="str">
        <f t="shared" si="263"/>
        <v xml:space="preserve">,"IsFavorite":false </v>
      </c>
      <c r="AH717" s="16" t="str">
        <f t="shared" si="264"/>
        <v xml:space="preserve">,"EstimatedValue":0 </v>
      </c>
      <c r="AI717" s="16" t="str">
        <f t="shared" si="265"/>
        <v xml:space="preserve">,"IsMintCondition":false </v>
      </c>
      <c r="AJ717" s="16" t="str">
        <f t="shared" si="266"/>
        <v xml:space="preserve">,"Condition":"UNDEFINED" </v>
      </c>
      <c r="AK717" s="16" t="str">
        <f xml:space="preserve"> IF($D717+$E717&gt;0,  CONCATENATE($AD717,$AE717,$AF717,$AG717,$AH717,$AI717,$AJ717) &amp; "} ]}","}")</f>
        <v>}</v>
      </c>
      <c r="AL717" s="16" t="str">
        <f t="shared" si="267"/>
        <v>,{"CollectableType":"HomeCollector.Models.StampBase, HomeCollector, Version=1.0.0.0, Culture=neutral, PublicKeyToken=null","DisplayName":"Flower" ,"Description":"pane 10" ,"Country":"USA" ,"IsPostageStamp":true ,"ScottNumber":"2527a" ,"AlternateId":"" ,"IssueYearStart":1991,"IssueYearEnd":0,"FirstDayOfIssue":" " ,"Perforation":"" ,"IsWatermarked":false ,"CatalogImageCode":"" ,"Color":"" ,"Denomination":"29" }</v>
      </c>
    </row>
    <row r="718" spans="1:38" x14ac:dyDescent="0.25">
      <c r="A718" s="34" t="s">
        <v>874</v>
      </c>
      <c r="B718" s="29" t="s">
        <v>161</v>
      </c>
      <c r="C718" s="30"/>
      <c r="D718" s="31"/>
      <c r="E718" s="32">
        <v>4</v>
      </c>
      <c r="F718" s="42"/>
      <c r="G718" s="30" t="s">
        <v>1137</v>
      </c>
      <c r="H718" s="19" t="s">
        <v>1374</v>
      </c>
      <c r="I718" s="29">
        <v>1932</v>
      </c>
      <c r="J718" s="29">
        <v>1991</v>
      </c>
      <c r="K718" s="33"/>
      <c r="L718" s="34">
        <v>0.6</v>
      </c>
      <c r="M718" s="29">
        <v>0.12</v>
      </c>
      <c r="N718" s="28" t="str">
        <f t="shared" si="268"/>
        <v>,{"CollectableType":"HomeCollector.Models.StampBase, HomeCollector, Version=1.0.0.0, Culture=neutral, PublicKeyToken=null"</v>
      </c>
      <c r="O718" s="16" t="str">
        <f t="shared" si="247"/>
        <v xml:space="preserve">,"DisplayName":"Flag-Ol Rings" </v>
      </c>
      <c r="P718" s="16" t="str">
        <f t="shared" si="248"/>
        <v xml:space="preserve">,"Description":"bklt single" </v>
      </c>
      <c r="Q718" s="16" t="str">
        <f t="shared" si="249"/>
        <v xml:space="preserve">,"Country":"USA" </v>
      </c>
      <c r="R718" s="16" t="str">
        <f t="shared" si="250"/>
        <v xml:space="preserve">,"IsPostageStamp":true </v>
      </c>
      <c r="S718" s="16" t="str">
        <f t="shared" si="251"/>
        <v xml:space="preserve">,"ScottNumber":"2528" </v>
      </c>
      <c r="T718" s="16" t="str">
        <f t="shared" si="252"/>
        <v xml:space="preserve">,"AlternateId":"" </v>
      </c>
      <c r="U718" s="16" t="str">
        <f t="shared" si="253"/>
        <v>,"IssueYearStart":1991</v>
      </c>
      <c r="V718" s="16" t="str">
        <f t="shared" si="254"/>
        <v>,"IssueYearEnd":0</v>
      </c>
      <c r="W718" s="16" t="str">
        <f t="shared" si="255"/>
        <v xml:space="preserve">,"FirstDayOfIssue":" " </v>
      </c>
      <c r="X718" s="16" t="str">
        <f t="shared" si="246"/>
        <v xml:space="preserve">,"Perforation":"" </v>
      </c>
      <c r="Y718" s="16" t="str">
        <f t="shared" si="256"/>
        <v xml:space="preserve">,"IsWatermarked":false </v>
      </c>
      <c r="Z718" s="16" t="str">
        <f t="shared" si="257"/>
        <v xml:space="preserve">,"CatalogImageCode":"" </v>
      </c>
      <c r="AA718" s="16" t="str">
        <f t="shared" si="258"/>
        <v xml:space="preserve">,"Color":"" </v>
      </c>
      <c r="AB718" s="16" t="str">
        <f t="shared" si="259"/>
        <v xml:space="preserve">,"Denomination":"29" </v>
      </c>
      <c r="AD718" s="16" t="str">
        <f t="shared" si="260"/>
        <v>,"ItemInstances":[</v>
      </c>
      <c r="AE718" s="16" t="str">
        <f t="shared" si="261"/>
        <v>{"CollectableType":"HomeCollector.Models.StampBase, HomeCollector, Version=1.0.0.0, Culture=neutral, PublicKeyToken=null"</v>
      </c>
      <c r="AF718" s="16" t="str">
        <f t="shared" si="262"/>
        <v xml:space="preserve">,"ItemDetails":"bklt single" </v>
      </c>
      <c r="AG718" s="16" t="str">
        <f t="shared" si="263"/>
        <v xml:space="preserve">,"IsFavorite":false </v>
      </c>
      <c r="AH718" s="16" t="str">
        <f t="shared" si="264"/>
        <v xml:space="preserve">,"EstimatedValue":0 </v>
      </c>
      <c r="AI718" s="16" t="str">
        <f t="shared" si="265"/>
        <v xml:space="preserve">,"IsMintCondition":false </v>
      </c>
      <c r="AJ718" s="16" t="str">
        <f t="shared" si="266"/>
        <v xml:space="preserve">,"Condition":"UNDEFINED" </v>
      </c>
      <c r="AK718" s="16" t="str">
        <f xml:space="preserve"> IF($D718+$E718&gt;0,  CONCATENATE($AD718,$AE718,$AF718,$AG718,$AH718,$AI718,$AJ718)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18" s="16" t="str">
        <f t="shared" si="267"/>
        <v>,{"CollectableType":"HomeCollector.Models.StampBase, HomeCollector, Version=1.0.0.0, Culture=neutral, PublicKeyToken=null","DisplayName":"Flag-Ol Rings" ,"Description":"bklt single" ,"Country":"USA" ,"IsPostageStamp":true ,"ScottNumber":"2528"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19" spans="1:38" x14ac:dyDescent="0.25">
      <c r="A719" s="34" t="s">
        <v>875</v>
      </c>
      <c r="B719" s="19" t="s">
        <v>161</v>
      </c>
      <c r="C719" s="30"/>
      <c r="D719" s="31"/>
      <c r="E719" s="32"/>
      <c r="F719" s="42"/>
      <c r="G719" s="30" t="s">
        <v>1081</v>
      </c>
      <c r="H719" s="19" t="s">
        <v>1374</v>
      </c>
      <c r="I719" s="29">
        <v>1932</v>
      </c>
      <c r="J719" s="29">
        <v>1991</v>
      </c>
      <c r="K719" s="33"/>
      <c r="L719" s="34">
        <v>2.9</v>
      </c>
      <c r="M719" s="29"/>
      <c r="N719" s="28" t="str">
        <f t="shared" si="268"/>
        <v>,{"CollectableType":"HomeCollector.Models.StampBase, HomeCollector, Version=1.0.0.0, Culture=neutral, PublicKeyToken=null"</v>
      </c>
      <c r="O719" s="16" t="str">
        <f t="shared" si="247"/>
        <v xml:space="preserve">,"DisplayName":"Flag-Ol Rings" </v>
      </c>
      <c r="P719" s="16" t="str">
        <f t="shared" si="248"/>
        <v xml:space="preserve">,"Description":"pane 10" </v>
      </c>
      <c r="Q719" s="16" t="str">
        <f t="shared" si="249"/>
        <v xml:space="preserve">,"Country":"USA" </v>
      </c>
      <c r="R719" s="16" t="str">
        <f t="shared" si="250"/>
        <v xml:space="preserve">,"IsPostageStamp":true </v>
      </c>
      <c r="S719" s="16" t="str">
        <f t="shared" si="251"/>
        <v xml:space="preserve">,"ScottNumber":"2528a" </v>
      </c>
      <c r="T719" s="16" t="str">
        <f t="shared" si="252"/>
        <v xml:space="preserve">,"AlternateId":"" </v>
      </c>
      <c r="U719" s="16" t="str">
        <f t="shared" si="253"/>
        <v>,"IssueYearStart":1991</v>
      </c>
      <c r="V719" s="16" t="str">
        <f t="shared" si="254"/>
        <v>,"IssueYearEnd":0</v>
      </c>
      <c r="W719" s="16" t="str">
        <f t="shared" si="255"/>
        <v xml:space="preserve">,"FirstDayOfIssue":" " </v>
      </c>
      <c r="X719" s="16" t="str">
        <f t="shared" si="246"/>
        <v xml:space="preserve">,"Perforation":"" </v>
      </c>
      <c r="Y719" s="16" t="str">
        <f t="shared" si="256"/>
        <v xml:space="preserve">,"IsWatermarked":false </v>
      </c>
      <c r="Z719" s="16" t="str">
        <f t="shared" si="257"/>
        <v xml:space="preserve">,"CatalogImageCode":"" </v>
      </c>
      <c r="AA719" s="16" t="str">
        <f t="shared" si="258"/>
        <v xml:space="preserve">,"Color":"" </v>
      </c>
      <c r="AB719" s="16" t="str">
        <f t="shared" si="259"/>
        <v xml:space="preserve">,"Denomination":"29" </v>
      </c>
      <c r="AD719" s="16" t="str">
        <f t="shared" si="260"/>
        <v/>
      </c>
      <c r="AE719" s="16" t="str">
        <f t="shared" si="261"/>
        <v>{"CollectableType":"HomeCollector.Models.StampBase, HomeCollector, Version=1.0.0.0, Culture=neutral, PublicKeyToken=null"</v>
      </c>
      <c r="AF719" s="16" t="str">
        <f t="shared" si="262"/>
        <v xml:space="preserve">,"ItemDetails":"pane 10" </v>
      </c>
      <c r="AG719" s="16" t="str">
        <f t="shared" si="263"/>
        <v xml:space="preserve">,"IsFavorite":false </v>
      </c>
      <c r="AH719" s="16" t="str">
        <f t="shared" si="264"/>
        <v xml:space="preserve">,"EstimatedValue":0 </v>
      </c>
      <c r="AI719" s="16" t="str">
        <f t="shared" si="265"/>
        <v xml:space="preserve">,"IsMintCondition":false </v>
      </c>
      <c r="AJ719" s="16" t="str">
        <f t="shared" si="266"/>
        <v xml:space="preserve">,"Condition":"UNDEFINED" </v>
      </c>
      <c r="AK719" s="16" t="str">
        <f xml:space="preserve"> IF($D719+$E719&gt;0,  CONCATENATE($AD719,$AE719,$AF719,$AG719,$AH719,$AI719,$AJ719) &amp; "} ]}","}")</f>
        <v>}</v>
      </c>
      <c r="AL719" s="16" t="str">
        <f t="shared" si="267"/>
        <v>,{"CollectableType":"HomeCollector.Models.StampBase, HomeCollector, Version=1.0.0.0, Culture=neutral, PublicKeyToken=null","DisplayName":"Flag-Ol Rings" ,"Description":"pane 10" ,"Country":"USA" ,"IsPostageStamp":true ,"ScottNumber":"2528a" ,"AlternateId":"" ,"IssueYearStart":1991,"IssueYearEnd":0,"FirstDayOfIssue":" " ,"Perforation":"" ,"IsWatermarked":false ,"CatalogImageCode":"" ,"Color":"" ,"Denomination":"29" }</v>
      </c>
    </row>
    <row r="720" spans="1:38" x14ac:dyDescent="0.25">
      <c r="A720" s="34" t="s">
        <v>876</v>
      </c>
      <c r="B720" s="29" t="s">
        <v>19</v>
      </c>
      <c r="C720" s="30"/>
      <c r="D720" s="31"/>
      <c r="E720" s="32">
        <v>1</v>
      </c>
      <c r="F720" s="42" t="s">
        <v>41</v>
      </c>
      <c r="G720" s="30"/>
      <c r="H720" s="19" t="s">
        <v>1375</v>
      </c>
      <c r="I720" s="29">
        <v>1932</v>
      </c>
      <c r="J720" s="29">
        <v>1991</v>
      </c>
      <c r="K720" s="33"/>
      <c r="L720" s="34">
        <v>0.4</v>
      </c>
      <c r="M720" s="29">
        <v>0.12</v>
      </c>
      <c r="N720" s="28" t="str">
        <f t="shared" si="268"/>
        <v>,{"CollectableType":"HomeCollector.Models.StampBase, HomeCollector, Version=1.0.0.0, Culture=neutral, PublicKeyToken=null"</v>
      </c>
      <c r="O720" s="16" t="str">
        <f t="shared" si="247"/>
        <v xml:space="preserve">,"DisplayName":"Fishing Boat" </v>
      </c>
      <c r="P720" s="16" t="str">
        <f t="shared" si="248"/>
        <v xml:space="preserve">,"Description":"" </v>
      </c>
      <c r="Q720" s="16" t="str">
        <f t="shared" si="249"/>
        <v xml:space="preserve">,"Country":"USA" </v>
      </c>
      <c r="R720" s="16" t="str">
        <f t="shared" si="250"/>
        <v xml:space="preserve">,"IsPostageStamp":true </v>
      </c>
      <c r="S720" s="16" t="str">
        <f t="shared" si="251"/>
        <v xml:space="preserve">,"ScottNumber":"2529" </v>
      </c>
      <c r="T720" s="16" t="str">
        <f t="shared" si="252"/>
        <v xml:space="preserve">,"AlternateId":"" </v>
      </c>
      <c r="U720" s="16" t="str">
        <f t="shared" si="253"/>
        <v>,"IssueYearStart":1991</v>
      </c>
      <c r="V720" s="16" t="str">
        <f t="shared" si="254"/>
        <v>,"IssueYearEnd":0</v>
      </c>
      <c r="W720" s="16" t="str">
        <f t="shared" si="255"/>
        <v xml:space="preserve">,"FirstDayOfIssue":" " </v>
      </c>
      <c r="X720" s="16" t="str">
        <f t="shared" si="246"/>
        <v xml:space="preserve">,"Perforation":"v10" </v>
      </c>
      <c r="Y720" s="16" t="str">
        <f t="shared" si="256"/>
        <v xml:space="preserve">,"IsWatermarked":false </v>
      </c>
      <c r="Z720" s="16" t="str">
        <f t="shared" si="257"/>
        <v xml:space="preserve">,"CatalogImageCode":"" </v>
      </c>
      <c r="AA720" s="16" t="str">
        <f t="shared" si="258"/>
        <v xml:space="preserve">,"Color":"" </v>
      </c>
      <c r="AB720" s="16" t="str">
        <f t="shared" si="259"/>
        <v xml:space="preserve">,"Denomination":"19" </v>
      </c>
      <c r="AD720" s="16" t="str">
        <f t="shared" si="260"/>
        <v>,"ItemInstances":[</v>
      </c>
      <c r="AE720" s="16" t="str">
        <f t="shared" si="261"/>
        <v>{"CollectableType":"HomeCollector.Models.StampBase, HomeCollector, Version=1.0.0.0, Culture=neutral, PublicKeyToken=null"</v>
      </c>
      <c r="AF720" s="16" t="str">
        <f t="shared" si="262"/>
        <v xml:space="preserve">,"ItemDetails":"" </v>
      </c>
      <c r="AG720" s="16" t="str">
        <f t="shared" si="263"/>
        <v xml:space="preserve">,"IsFavorite":false </v>
      </c>
      <c r="AH720" s="16" t="str">
        <f t="shared" si="264"/>
        <v xml:space="preserve">,"EstimatedValue":0 </v>
      </c>
      <c r="AI720" s="16" t="str">
        <f t="shared" si="265"/>
        <v xml:space="preserve">,"IsMintCondition":false </v>
      </c>
      <c r="AJ720" s="16" t="str">
        <f t="shared" si="266"/>
        <v xml:space="preserve">,"Condition":"UNDEFINED" </v>
      </c>
      <c r="AK720" s="16" t="str">
        <f xml:space="preserve"> IF($D720+$E720&gt;0,  CONCATENATE($AD720,$AE720,$AF720,$AG720,$AH720,$AI720,$AJ720)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0" s="16" t="str">
        <f t="shared" si="267"/>
        <v>,{"CollectableType":"HomeCollector.Models.StampBase, HomeCollector, Version=1.0.0.0, Culture=neutral, PublicKeyToken=null","DisplayName":"Fishing Boat" ,"Description":"" ,"Country":"USA" ,"IsPostageStamp":true ,"ScottNumber":"2529" ,"AlternateId":"" ,"IssueYearStart":1991,"IssueYearEnd":0,"FirstDayOfIssue":" " ,"Perforation":"v10" ,"IsWatermarked":false ,"CatalogImageCode":"" ,"Color":"" ,"Denomination":"19"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1" spans="1:38" x14ac:dyDescent="0.25">
      <c r="A721" s="34" t="s">
        <v>877</v>
      </c>
      <c r="B721" s="29" t="s">
        <v>161</v>
      </c>
      <c r="C721" s="30"/>
      <c r="D721" s="31"/>
      <c r="E721" s="32">
        <v>1</v>
      </c>
      <c r="F721" s="42"/>
      <c r="G721" s="30" t="s">
        <v>1137</v>
      </c>
      <c r="H721" s="19" t="s">
        <v>1376</v>
      </c>
      <c r="I721" s="29">
        <v>1932</v>
      </c>
      <c r="J721" s="29">
        <v>1991</v>
      </c>
      <c r="K721" s="33"/>
      <c r="L721" s="34">
        <v>0.4</v>
      </c>
      <c r="M721" s="29">
        <v>0.12</v>
      </c>
      <c r="N721" s="28" t="str">
        <f t="shared" si="268"/>
        <v>,{"CollectableType":"HomeCollector.Models.StampBase, HomeCollector, Version=1.0.0.0, Culture=neutral, PublicKeyToken=null"</v>
      </c>
      <c r="O721" s="16" t="str">
        <f t="shared" si="247"/>
        <v xml:space="preserve">,"DisplayName":"Ballooning" </v>
      </c>
      <c r="P721" s="16" t="str">
        <f t="shared" si="248"/>
        <v xml:space="preserve">,"Description":"bklt single" </v>
      </c>
      <c r="Q721" s="16" t="str">
        <f t="shared" si="249"/>
        <v xml:space="preserve">,"Country":"USA" </v>
      </c>
      <c r="R721" s="16" t="str">
        <f t="shared" si="250"/>
        <v xml:space="preserve">,"IsPostageStamp":true </v>
      </c>
      <c r="S721" s="16" t="str">
        <f t="shared" si="251"/>
        <v xml:space="preserve">,"ScottNumber":"2530" </v>
      </c>
      <c r="T721" s="16" t="str">
        <f t="shared" si="252"/>
        <v xml:space="preserve">,"AlternateId":"" </v>
      </c>
      <c r="U721" s="16" t="str">
        <f t="shared" si="253"/>
        <v>,"IssueYearStart":1991</v>
      </c>
      <c r="V721" s="16" t="str">
        <f t="shared" si="254"/>
        <v>,"IssueYearEnd":0</v>
      </c>
      <c r="W721" s="16" t="str">
        <f t="shared" si="255"/>
        <v xml:space="preserve">,"FirstDayOfIssue":" " </v>
      </c>
      <c r="X721" s="16" t="str">
        <f t="shared" si="246"/>
        <v xml:space="preserve">,"Perforation":"" </v>
      </c>
      <c r="Y721" s="16" t="str">
        <f t="shared" si="256"/>
        <v xml:space="preserve">,"IsWatermarked":false </v>
      </c>
      <c r="Z721" s="16" t="str">
        <f t="shared" si="257"/>
        <v xml:space="preserve">,"CatalogImageCode":"" </v>
      </c>
      <c r="AA721" s="16" t="str">
        <f t="shared" si="258"/>
        <v xml:space="preserve">,"Color":"" </v>
      </c>
      <c r="AB721" s="16" t="str">
        <f t="shared" si="259"/>
        <v xml:space="preserve">,"Denomination":"29" </v>
      </c>
      <c r="AD721" s="16" t="str">
        <f t="shared" si="260"/>
        <v>,"ItemInstances":[</v>
      </c>
      <c r="AE721" s="16" t="str">
        <f t="shared" si="261"/>
        <v>{"CollectableType":"HomeCollector.Models.StampBase, HomeCollector, Version=1.0.0.0, Culture=neutral, PublicKeyToken=null"</v>
      </c>
      <c r="AF721" s="16" t="str">
        <f t="shared" si="262"/>
        <v xml:space="preserve">,"ItemDetails":"bklt single" </v>
      </c>
      <c r="AG721" s="16" t="str">
        <f t="shared" si="263"/>
        <v xml:space="preserve">,"IsFavorite":false </v>
      </c>
      <c r="AH721" s="16" t="str">
        <f t="shared" si="264"/>
        <v xml:space="preserve">,"EstimatedValue":0 </v>
      </c>
      <c r="AI721" s="16" t="str">
        <f t="shared" si="265"/>
        <v xml:space="preserve">,"IsMintCondition":false </v>
      </c>
      <c r="AJ721" s="16" t="str">
        <f t="shared" si="266"/>
        <v xml:space="preserve">,"Condition":"UNDEFINED" </v>
      </c>
      <c r="AK721" s="16" t="str">
        <f xml:space="preserve"> IF($D721+$E721&gt;0,  CONCATENATE($AD721,$AE721,$AF721,$AG721,$AH721,$AI721,$AJ721)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21" s="16" t="str">
        <f t="shared" si="267"/>
        <v>,{"CollectableType":"HomeCollector.Models.StampBase, HomeCollector, Version=1.0.0.0, Culture=neutral, PublicKeyToken=null","DisplayName":"Ballooning" ,"Description":"bklt single" ,"Country":"USA" ,"IsPostageStamp":true ,"ScottNumber":"2530"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22" spans="1:38" x14ac:dyDescent="0.25">
      <c r="A722" s="34" t="s">
        <v>878</v>
      </c>
      <c r="B722" s="29" t="s">
        <v>161</v>
      </c>
      <c r="C722" s="30"/>
      <c r="D722" s="31"/>
      <c r="E722" s="32"/>
      <c r="F722" s="42"/>
      <c r="G722" s="30" t="s">
        <v>1081</v>
      </c>
      <c r="H722" s="19" t="s">
        <v>1376</v>
      </c>
      <c r="I722" s="29">
        <v>1932</v>
      </c>
      <c r="J722" s="29">
        <v>1991</v>
      </c>
      <c r="K722" s="33"/>
      <c r="L722" s="34">
        <v>1.9</v>
      </c>
      <c r="M722" s="29"/>
      <c r="N722" s="28" t="str">
        <f t="shared" si="268"/>
        <v>,{"CollectableType":"HomeCollector.Models.StampBase, HomeCollector, Version=1.0.0.0, Culture=neutral, PublicKeyToken=null"</v>
      </c>
      <c r="O722" s="16" t="str">
        <f t="shared" si="247"/>
        <v xml:space="preserve">,"DisplayName":"Ballooning" </v>
      </c>
      <c r="P722" s="16" t="str">
        <f t="shared" si="248"/>
        <v xml:space="preserve">,"Description":"pane 10" </v>
      </c>
      <c r="Q722" s="16" t="str">
        <f t="shared" si="249"/>
        <v xml:space="preserve">,"Country":"USA" </v>
      </c>
      <c r="R722" s="16" t="str">
        <f t="shared" si="250"/>
        <v xml:space="preserve">,"IsPostageStamp":true </v>
      </c>
      <c r="S722" s="16" t="str">
        <f t="shared" si="251"/>
        <v xml:space="preserve">,"ScottNumber":"2530a" </v>
      </c>
      <c r="T722" s="16" t="str">
        <f t="shared" si="252"/>
        <v xml:space="preserve">,"AlternateId":"" </v>
      </c>
      <c r="U722" s="16" t="str">
        <f t="shared" si="253"/>
        <v>,"IssueYearStart":1991</v>
      </c>
      <c r="V722" s="16" t="str">
        <f t="shared" si="254"/>
        <v>,"IssueYearEnd":0</v>
      </c>
      <c r="W722" s="16" t="str">
        <f t="shared" si="255"/>
        <v xml:space="preserve">,"FirstDayOfIssue":" " </v>
      </c>
      <c r="X722" s="16" t="str">
        <f t="shared" si="246"/>
        <v xml:space="preserve">,"Perforation":"" </v>
      </c>
      <c r="Y722" s="16" t="str">
        <f t="shared" si="256"/>
        <v xml:space="preserve">,"IsWatermarked":false </v>
      </c>
      <c r="Z722" s="16" t="str">
        <f t="shared" si="257"/>
        <v xml:space="preserve">,"CatalogImageCode":"" </v>
      </c>
      <c r="AA722" s="16" t="str">
        <f t="shared" si="258"/>
        <v xml:space="preserve">,"Color":"" </v>
      </c>
      <c r="AB722" s="16" t="str">
        <f t="shared" si="259"/>
        <v xml:space="preserve">,"Denomination":"29" </v>
      </c>
      <c r="AD722" s="16" t="str">
        <f t="shared" si="260"/>
        <v/>
      </c>
      <c r="AE722" s="16" t="str">
        <f t="shared" si="261"/>
        <v>{"CollectableType":"HomeCollector.Models.StampBase, HomeCollector, Version=1.0.0.0, Culture=neutral, PublicKeyToken=null"</v>
      </c>
      <c r="AF722" s="16" t="str">
        <f t="shared" si="262"/>
        <v xml:space="preserve">,"ItemDetails":"pane 10" </v>
      </c>
      <c r="AG722" s="16" t="str">
        <f t="shared" si="263"/>
        <v xml:space="preserve">,"IsFavorite":false </v>
      </c>
      <c r="AH722" s="16" t="str">
        <f t="shared" si="264"/>
        <v xml:space="preserve">,"EstimatedValue":0 </v>
      </c>
      <c r="AI722" s="16" t="str">
        <f t="shared" si="265"/>
        <v xml:space="preserve">,"IsMintCondition":false </v>
      </c>
      <c r="AJ722" s="16" t="str">
        <f t="shared" si="266"/>
        <v xml:space="preserve">,"Condition":"UNDEFINED" </v>
      </c>
      <c r="AK722" s="16" t="str">
        <f xml:space="preserve"> IF($D722+$E722&gt;0,  CONCATENATE($AD722,$AE722,$AF722,$AG722,$AH722,$AI722,$AJ722) &amp; "} ]}","}")</f>
        <v>}</v>
      </c>
      <c r="AL722" s="16" t="str">
        <f t="shared" si="267"/>
        <v>,{"CollectableType":"HomeCollector.Models.StampBase, HomeCollector, Version=1.0.0.0, Culture=neutral, PublicKeyToken=null","DisplayName":"Ballooning" ,"Description":"pane 10" ,"Country":"USA" ,"IsPostageStamp":true ,"ScottNumber":"2530a" ,"AlternateId":"" ,"IssueYearStart":1991,"IssueYearEnd":0,"FirstDayOfIssue":" " ,"Perforation":"" ,"IsWatermarked":false ,"CatalogImageCode":"" ,"Color":"" ,"Denomination":"29" }</v>
      </c>
    </row>
    <row r="723" spans="1:38" x14ac:dyDescent="0.25">
      <c r="A723" s="34" t="s">
        <v>879</v>
      </c>
      <c r="B723" s="29" t="s">
        <v>161</v>
      </c>
      <c r="C723" s="30"/>
      <c r="D723" s="31"/>
      <c r="E723" s="32">
        <v>2</v>
      </c>
      <c r="F723" s="42"/>
      <c r="G723" s="30"/>
      <c r="H723" s="19" t="s">
        <v>1377</v>
      </c>
      <c r="I723" s="29">
        <v>1932</v>
      </c>
      <c r="J723" s="29">
        <v>1991</v>
      </c>
      <c r="K723" s="33"/>
      <c r="L723" s="34">
        <v>0.6</v>
      </c>
      <c r="M723" s="29">
        <v>0.15</v>
      </c>
      <c r="N723" s="28" t="str">
        <f t="shared" si="268"/>
        <v>,{"CollectableType":"HomeCollector.Models.StampBase, HomeCollector, Version=1.0.0.0, Culture=neutral, PublicKeyToken=null"</v>
      </c>
      <c r="O723" s="16" t="str">
        <f t="shared" si="247"/>
        <v xml:space="preserve">,"DisplayName":"Flags on parade" </v>
      </c>
      <c r="P723" s="16" t="str">
        <f t="shared" si="248"/>
        <v xml:space="preserve">,"Description":"" </v>
      </c>
      <c r="Q723" s="16" t="str">
        <f t="shared" si="249"/>
        <v xml:space="preserve">,"Country":"USA" </v>
      </c>
      <c r="R723" s="16" t="str">
        <f t="shared" si="250"/>
        <v xml:space="preserve">,"IsPostageStamp":true </v>
      </c>
      <c r="S723" s="16" t="str">
        <f t="shared" si="251"/>
        <v xml:space="preserve">,"ScottNumber":"2531" </v>
      </c>
      <c r="T723" s="16" t="str">
        <f t="shared" si="252"/>
        <v xml:space="preserve">,"AlternateId":"" </v>
      </c>
      <c r="U723" s="16" t="str">
        <f t="shared" si="253"/>
        <v>,"IssueYearStart":1991</v>
      </c>
      <c r="V723" s="16" t="str">
        <f t="shared" si="254"/>
        <v>,"IssueYearEnd":0</v>
      </c>
      <c r="W723" s="16" t="str">
        <f t="shared" si="255"/>
        <v xml:space="preserve">,"FirstDayOfIssue":" " </v>
      </c>
      <c r="X723" s="16" t="str">
        <f t="shared" si="246"/>
        <v xml:space="preserve">,"Perforation":"" </v>
      </c>
      <c r="Y723" s="16" t="str">
        <f t="shared" si="256"/>
        <v xml:space="preserve">,"IsWatermarked":false </v>
      </c>
      <c r="Z723" s="16" t="str">
        <f t="shared" si="257"/>
        <v xml:space="preserve">,"CatalogImageCode":"" </v>
      </c>
      <c r="AA723" s="16" t="str">
        <f t="shared" si="258"/>
        <v xml:space="preserve">,"Color":"" </v>
      </c>
      <c r="AB723" s="16" t="str">
        <f t="shared" si="259"/>
        <v xml:space="preserve">,"Denomination":"29" </v>
      </c>
      <c r="AD723" s="16" t="str">
        <f t="shared" si="260"/>
        <v>,"ItemInstances":[</v>
      </c>
      <c r="AE723" s="16" t="str">
        <f t="shared" si="261"/>
        <v>{"CollectableType":"HomeCollector.Models.StampBase, HomeCollector, Version=1.0.0.0, Culture=neutral, PublicKeyToken=null"</v>
      </c>
      <c r="AF723" s="16" t="str">
        <f t="shared" si="262"/>
        <v xml:space="preserve">,"ItemDetails":"" </v>
      </c>
      <c r="AG723" s="16" t="str">
        <f t="shared" si="263"/>
        <v xml:space="preserve">,"IsFavorite":false </v>
      </c>
      <c r="AH723" s="16" t="str">
        <f t="shared" si="264"/>
        <v xml:space="preserve">,"EstimatedValue":0 </v>
      </c>
      <c r="AI723" s="16" t="str">
        <f t="shared" si="265"/>
        <v xml:space="preserve">,"IsMintCondition":false </v>
      </c>
      <c r="AJ723" s="16" t="str">
        <f t="shared" si="266"/>
        <v xml:space="preserve">,"Condition":"UNDEFINED" </v>
      </c>
      <c r="AK723" s="16" t="str">
        <f xml:space="preserve"> IF($D723+$E723&gt;0,  CONCATENATE($AD723,$AE723,$AF723,$AG723,$AH723,$AI723,$AJ723)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3" s="16" t="str">
        <f t="shared" si="267"/>
        <v>,{"CollectableType":"HomeCollector.Models.StampBase, HomeCollector, Version=1.0.0.0, Culture=neutral, PublicKeyToken=null","DisplayName":"Flags on parade" ,"Description":"" ,"Country":"USA" ,"IsPostageStamp":true ,"ScottNumber":"2531"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4" spans="1:38" x14ac:dyDescent="0.25">
      <c r="A724" s="34" t="s">
        <v>880</v>
      </c>
      <c r="B724" s="29" t="s">
        <v>161</v>
      </c>
      <c r="C724" s="30"/>
      <c r="D724" s="31"/>
      <c r="E724" s="32">
        <v>1</v>
      </c>
      <c r="F724" s="42"/>
      <c r="G724" s="30" t="s">
        <v>1309</v>
      </c>
      <c r="H724" s="19" t="s">
        <v>1378</v>
      </c>
      <c r="I724" s="29">
        <v>1932</v>
      </c>
      <c r="J724" s="29">
        <v>1991</v>
      </c>
      <c r="K724" s="33"/>
      <c r="L724" s="34">
        <v>0.6</v>
      </c>
      <c r="M724" s="29">
        <v>0.4</v>
      </c>
      <c r="N724" s="28" t="str">
        <f t="shared" si="268"/>
        <v>,{"CollectableType":"HomeCollector.Models.StampBase, HomeCollector, Version=1.0.0.0, Culture=neutral, PublicKeyToken=null"</v>
      </c>
      <c r="O724" s="16" t="str">
        <f t="shared" si="247"/>
        <v xml:space="preserve">,"DisplayName":"Torch ATM" </v>
      </c>
      <c r="P724" s="16" t="str">
        <f t="shared" si="248"/>
        <v xml:space="preserve">,"Description":"single" </v>
      </c>
      <c r="Q724" s="16" t="str">
        <f t="shared" si="249"/>
        <v xml:space="preserve">,"Country":"USA" </v>
      </c>
      <c r="R724" s="16" t="str">
        <f t="shared" si="250"/>
        <v xml:space="preserve">,"IsPostageStamp":true </v>
      </c>
      <c r="S724" s="16" t="str">
        <f t="shared" si="251"/>
        <v xml:space="preserve">,"ScottNumber":"2531A" </v>
      </c>
      <c r="T724" s="16" t="str">
        <f t="shared" si="252"/>
        <v xml:space="preserve">,"AlternateId":"" </v>
      </c>
      <c r="U724" s="16" t="str">
        <f t="shared" si="253"/>
        <v>,"IssueYearStart":1991</v>
      </c>
      <c r="V724" s="16" t="str">
        <f t="shared" si="254"/>
        <v>,"IssueYearEnd":0</v>
      </c>
      <c r="W724" s="16" t="str">
        <f t="shared" si="255"/>
        <v xml:space="preserve">,"FirstDayOfIssue":" " </v>
      </c>
      <c r="X724" s="16" t="str">
        <f t="shared" si="246"/>
        <v xml:space="preserve">,"Perforation":"" </v>
      </c>
      <c r="Y724" s="16" t="str">
        <f t="shared" si="256"/>
        <v xml:space="preserve">,"IsWatermarked":false </v>
      </c>
      <c r="Z724" s="16" t="str">
        <f t="shared" si="257"/>
        <v xml:space="preserve">,"CatalogImageCode":"" </v>
      </c>
      <c r="AA724" s="16" t="str">
        <f t="shared" si="258"/>
        <v xml:space="preserve">,"Color":"" </v>
      </c>
      <c r="AB724" s="16" t="str">
        <f t="shared" si="259"/>
        <v xml:space="preserve">,"Denomination":"29" </v>
      </c>
      <c r="AD724" s="16" t="str">
        <f t="shared" si="260"/>
        <v>,"ItemInstances":[</v>
      </c>
      <c r="AE724" s="16" t="str">
        <f t="shared" si="261"/>
        <v>{"CollectableType":"HomeCollector.Models.StampBase, HomeCollector, Version=1.0.0.0, Culture=neutral, PublicKeyToken=null"</v>
      </c>
      <c r="AF724" s="16" t="str">
        <f t="shared" si="262"/>
        <v xml:space="preserve">,"ItemDetails":"single" </v>
      </c>
      <c r="AG724" s="16" t="str">
        <f t="shared" si="263"/>
        <v xml:space="preserve">,"IsFavorite":false </v>
      </c>
      <c r="AH724" s="16" t="str">
        <f t="shared" si="264"/>
        <v xml:space="preserve">,"EstimatedValue":0 </v>
      </c>
      <c r="AI724" s="16" t="str">
        <f t="shared" si="265"/>
        <v xml:space="preserve">,"IsMintCondition":false </v>
      </c>
      <c r="AJ724" s="16" t="str">
        <f t="shared" si="266"/>
        <v xml:space="preserve">,"Condition":"UNDEFINED" </v>
      </c>
      <c r="AK724" s="16" t="str">
        <f xml:space="preserve"> IF($D724+$E724&gt;0,  CONCATENATE($AD724,$AE724,$AF724,$AG724,$AH724,$AI724,$AJ724) &amp; "} ]}","}")</f>
        <v>,"ItemInstances":[{"CollectableType":"HomeCollector.Models.StampBase, HomeCollector, Version=1.0.0.0, Culture=neutral, PublicKeyToken=null","ItemDetails":"single" ,"IsFavorite":false ,"EstimatedValue":0 ,"IsMintCondition":false ,"Condition":"UNDEFINED" } ]}</v>
      </c>
      <c r="AL724" s="16" t="str">
        <f t="shared" si="267"/>
        <v>,{"CollectableType":"HomeCollector.Models.StampBase, HomeCollector, Version=1.0.0.0, Culture=neutral, PublicKeyToken=null","DisplayName":"Torch ATM" ,"Description":"single" ,"Country":"USA" ,"IsPostageStamp":true ,"ScottNumber":"2531A"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PublicKeyToken=null","ItemDetails":"single" ,"IsFavorite":false ,"EstimatedValue":0 ,"IsMintCondition":false ,"Condition":"UNDEFINED" } ]}</v>
      </c>
    </row>
    <row r="725" spans="1:38" x14ac:dyDescent="0.25">
      <c r="A725" s="34" t="s">
        <v>881</v>
      </c>
      <c r="B725" s="29" t="s">
        <v>161</v>
      </c>
      <c r="C725" s="30"/>
      <c r="D725" s="31"/>
      <c r="E725" s="32"/>
      <c r="F725" s="42"/>
      <c r="G725" s="30" t="s">
        <v>1379</v>
      </c>
      <c r="H725" s="19" t="s">
        <v>1378</v>
      </c>
      <c r="I725" s="29">
        <v>1932</v>
      </c>
      <c r="J725" s="29">
        <v>1991</v>
      </c>
      <c r="K725" s="33"/>
      <c r="L725" s="34">
        <v>11.95</v>
      </c>
      <c r="M725" s="29"/>
      <c r="N725" s="28" t="str">
        <f t="shared" si="268"/>
        <v>,{"CollectableType":"HomeCollector.Models.StampBase, HomeCollector, Version=1.0.0.0, Culture=neutral, PublicKeyToken=null"</v>
      </c>
      <c r="O725" s="16" t="str">
        <f t="shared" si="247"/>
        <v xml:space="preserve">,"DisplayName":"Torch ATM" </v>
      </c>
      <c r="P725" s="16" t="str">
        <f t="shared" si="248"/>
        <v xml:space="preserve">,"Description":"pane 18" </v>
      </c>
      <c r="Q725" s="16" t="str">
        <f t="shared" si="249"/>
        <v xml:space="preserve">,"Country":"USA" </v>
      </c>
      <c r="R725" s="16" t="str">
        <f t="shared" si="250"/>
        <v xml:space="preserve">,"IsPostageStamp":true </v>
      </c>
      <c r="S725" s="16" t="str">
        <f t="shared" si="251"/>
        <v xml:space="preserve">,"ScottNumber":"2531Ab" </v>
      </c>
      <c r="T725" s="16" t="str">
        <f t="shared" si="252"/>
        <v xml:space="preserve">,"AlternateId":"" </v>
      </c>
      <c r="U725" s="16" t="str">
        <f t="shared" si="253"/>
        <v>,"IssueYearStart":1991</v>
      </c>
      <c r="V725" s="16" t="str">
        <f t="shared" si="254"/>
        <v>,"IssueYearEnd":0</v>
      </c>
      <c r="W725" s="16" t="str">
        <f t="shared" si="255"/>
        <v xml:space="preserve">,"FirstDayOfIssue":" " </v>
      </c>
      <c r="X725" s="16" t="str">
        <f t="shared" si="246"/>
        <v xml:space="preserve">,"Perforation":"" </v>
      </c>
      <c r="Y725" s="16" t="str">
        <f t="shared" si="256"/>
        <v xml:space="preserve">,"IsWatermarked":false </v>
      </c>
      <c r="Z725" s="16" t="str">
        <f t="shared" si="257"/>
        <v xml:space="preserve">,"CatalogImageCode":"" </v>
      </c>
      <c r="AA725" s="16" t="str">
        <f t="shared" si="258"/>
        <v xml:space="preserve">,"Color":"" </v>
      </c>
      <c r="AB725" s="16" t="str">
        <f t="shared" si="259"/>
        <v xml:space="preserve">,"Denomination":"29" </v>
      </c>
      <c r="AD725" s="16" t="str">
        <f t="shared" si="260"/>
        <v/>
      </c>
      <c r="AE725" s="16" t="str">
        <f t="shared" si="261"/>
        <v>{"CollectableType":"HomeCollector.Models.StampBase, HomeCollector, Version=1.0.0.0, Culture=neutral, PublicKeyToken=null"</v>
      </c>
      <c r="AF725" s="16" t="str">
        <f t="shared" si="262"/>
        <v xml:space="preserve">,"ItemDetails":"pane 18" </v>
      </c>
      <c r="AG725" s="16" t="str">
        <f t="shared" si="263"/>
        <v xml:space="preserve">,"IsFavorite":false </v>
      </c>
      <c r="AH725" s="16" t="str">
        <f t="shared" si="264"/>
        <v xml:space="preserve">,"EstimatedValue":0 </v>
      </c>
      <c r="AI725" s="16" t="str">
        <f t="shared" si="265"/>
        <v xml:space="preserve">,"IsMintCondition":false </v>
      </c>
      <c r="AJ725" s="16" t="str">
        <f t="shared" si="266"/>
        <v xml:space="preserve">,"Condition":"UNDEFINED" </v>
      </c>
      <c r="AK725" s="16" t="str">
        <f xml:space="preserve"> IF($D725+$E725&gt;0,  CONCATENATE($AD725,$AE725,$AF725,$AG725,$AH725,$AI725,$AJ725) &amp; "} ]}","}")</f>
        <v>}</v>
      </c>
      <c r="AL725" s="16" t="str">
        <f t="shared" si="267"/>
        <v>,{"CollectableType":"HomeCollector.Models.StampBase, HomeCollector, Version=1.0.0.0, Culture=neutral, PublicKeyToken=null","DisplayName":"Torch ATM" ,"Description":"pane 18" ,"Country":"USA" ,"IsPostageStamp":true ,"ScottNumber":"2531Ab" ,"AlternateId":"" ,"IssueYearStart":1991,"IssueYearEnd":0,"FirstDayOfIssue":" " ,"Perforation":"" ,"IsWatermarked":false ,"CatalogImageCode":"" ,"Color":"" ,"Denomination":"29" }</v>
      </c>
    </row>
    <row r="726" spans="1:38" x14ac:dyDescent="0.25">
      <c r="A726" s="34" t="s">
        <v>882</v>
      </c>
      <c r="B726" s="29" t="s">
        <v>982</v>
      </c>
      <c r="C726" s="30"/>
      <c r="D726" s="31"/>
      <c r="E726" s="32"/>
      <c r="F726" s="42"/>
      <c r="G726" s="30"/>
      <c r="H726" s="19" t="s">
        <v>1380</v>
      </c>
      <c r="I726" s="29">
        <v>1932</v>
      </c>
      <c r="J726" s="29">
        <v>1991</v>
      </c>
      <c r="K726" s="33"/>
      <c r="L726" s="34">
        <v>1</v>
      </c>
      <c r="M726" s="29">
        <v>0.6</v>
      </c>
      <c r="N726" s="28" t="str">
        <f t="shared" si="268"/>
        <v>,{"CollectableType":"HomeCollector.Models.StampBase, HomeCollector, Version=1.0.0.0, Culture=neutral, PublicKeyToken=null"</v>
      </c>
      <c r="O726" s="16" t="str">
        <f t="shared" si="247"/>
        <v xml:space="preserve">,"DisplayName":"Switzerland" </v>
      </c>
      <c r="P726" s="16" t="str">
        <f t="shared" si="248"/>
        <v xml:space="preserve">,"Description":"" </v>
      </c>
      <c r="Q726" s="16" t="str">
        <f t="shared" si="249"/>
        <v xml:space="preserve">,"Country":"USA" </v>
      </c>
      <c r="R726" s="16" t="str">
        <f t="shared" si="250"/>
        <v xml:space="preserve">,"IsPostageStamp":true </v>
      </c>
      <c r="S726" s="16" t="str">
        <f t="shared" si="251"/>
        <v xml:space="preserve">,"ScottNumber":"2532" </v>
      </c>
      <c r="T726" s="16" t="str">
        <f t="shared" si="252"/>
        <v xml:space="preserve">,"AlternateId":"" </v>
      </c>
      <c r="U726" s="16" t="str">
        <f t="shared" si="253"/>
        <v>,"IssueYearStart":1991</v>
      </c>
      <c r="V726" s="16" t="str">
        <f t="shared" si="254"/>
        <v>,"IssueYearEnd":0</v>
      </c>
      <c r="W726" s="16" t="str">
        <f t="shared" si="255"/>
        <v xml:space="preserve">,"FirstDayOfIssue":" " </v>
      </c>
      <c r="X726" s="16" t="str">
        <f t="shared" si="246"/>
        <v xml:space="preserve">,"Perforation":"" </v>
      </c>
      <c r="Y726" s="16" t="str">
        <f t="shared" si="256"/>
        <v xml:space="preserve">,"IsWatermarked":false </v>
      </c>
      <c r="Z726" s="16" t="str">
        <f t="shared" si="257"/>
        <v xml:space="preserve">,"CatalogImageCode":"" </v>
      </c>
      <c r="AA726" s="16" t="str">
        <f t="shared" si="258"/>
        <v xml:space="preserve">,"Color":"" </v>
      </c>
      <c r="AB726" s="16" t="str">
        <f t="shared" si="259"/>
        <v xml:space="preserve">,"Denomination":"50" </v>
      </c>
      <c r="AD726" s="16" t="str">
        <f t="shared" si="260"/>
        <v/>
      </c>
      <c r="AE726" s="16" t="str">
        <f t="shared" si="261"/>
        <v>{"CollectableType":"HomeCollector.Models.StampBase, HomeCollector, Version=1.0.0.0, Culture=neutral, PublicKeyToken=null"</v>
      </c>
      <c r="AF726" s="16" t="str">
        <f t="shared" si="262"/>
        <v xml:space="preserve">,"ItemDetails":"" </v>
      </c>
      <c r="AG726" s="16" t="str">
        <f t="shared" si="263"/>
        <v xml:space="preserve">,"IsFavorite":false </v>
      </c>
      <c r="AH726" s="16" t="str">
        <f t="shared" si="264"/>
        <v xml:space="preserve">,"EstimatedValue":0 </v>
      </c>
      <c r="AI726" s="16" t="str">
        <f t="shared" si="265"/>
        <v xml:space="preserve">,"IsMintCondition":false </v>
      </c>
      <c r="AJ726" s="16" t="str">
        <f t="shared" si="266"/>
        <v xml:space="preserve">,"Condition":"UNDEFINED" </v>
      </c>
      <c r="AK726" s="16" t="str">
        <f xml:space="preserve"> IF($D726+$E726&gt;0,  CONCATENATE($AD726,$AE726,$AF726,$AG726,$AH726,$AI726,$AJ726) &amp; "} ]}","}")</f>
        <v>}</v>
      </c>
      <c r="AL726" s="16" t="str">
        <f t="shared" si="267"/>
        <v>,{"CollectableType":"HomeCollector.Models.StampBase, HomeCollector, Version=1.0.0.0, Culture=neutral, PublicKeyToken=null","DisplayName":"Switzerland" ,"Description":"" ,"Country":"USA" ,"IsPostageStamp":true ,"ScottNumber":"2532" ,"AlternateId":"" ,"IssueYearStart":1991,"IssueYearEnd":0,"FirstDayOfIssue":" " ,"Perforation":"" ,"IsWatermarked":false ,"CatalogImageCode":"" ,"Color":"" ,"Denomination":"50" }</v>
      </c>
    </row>
    <row r="727" spans="1:38" x14ac:dyDescent="0.25">
      <c r="A727" s="34" t="s">
        <v>883</v>
      </c>
      <c r="B727" s="29" t="s">
        <v>161</v>
      </c>
      <c r="C727" s="30"/>
      <c r="D727" s="31"/>
      <c r="E727" s="32">
        <v>2</v>
      </c>
      <c r="F727" s="42"/>
      <c r="G727" s="30"/>
      <c r="H727" s="19" t="s">
        <v>62</v>
      </c>
      <c r="I727" s="29">
        <v>1932</v>
      </c>
      <c r="J727" s="29">
        <v>1991</v>
      </c>
      <c r="K727" s="33"/>
      <c r="L727" s="34">
        <v>0.6</v>
      </c>
      <c r="M727" s="29">
        <v>0.12</v>
      </c>
      <c r="N727" s="28" t="str">
        <f t="shared" si="268"/>
        <v>,{"CollectableType":"HomeCollector.Models.StampBase, HomeCollector, Version=1.0.0.0, Culture=neutral, PublicKeyToken=null"</v>
      </c>
      <c r="O727" s="16" t="str">
        <f t="shared" si="247"/>
        <v xml:space="preserve">,"DisplayName":"Vermont" </v>
      </c>
      <c r="P727" s="16" t="str">
        <f t="shared" si="248"/>
        <v xml:space="preserve">,"Description":"" </v>
      </c>
      <c r="Q727" s="16" t="str">
        <f t="shared" si="249"/>
        <v xml:space="preserve">,"Country":"USA" </v>
      </c>
      <c r="R727" s="16" t="str">
        <f t="shared" si="250"/>
        <v xml:space="preserve">,"IsPostageStamp":true </v>
      </c>
      <c r="S727" s="16" t="str">
        <f t="shared" si="251"/>
        <v xml:space="preserve">,"ScottNumber":"2533" </v>
      </c>
      <c r="T727" s="16" t="str">
        <f t="shared" si="252"/>
        <v xml:space="preserve">,"AlternateId":"" </v>
      </c>
      <c r="U727" s="16" t="str">
        <f t="shared" si="253"/>
        <v>,"IssueYearStart":1991</v>
      </c>
      <c r="V727" s="16" t="str">
        <f t="shared" si="254"/>
        <v>,"IssueYearEnd":0</v>
      </c>
      <c r="W727" s="16" t="str">
        <f t="shared" si="255"/>
        <v xml:space="preserve">,"FirstDayOfIssue":" " </v>
      </c>
      <c r="X727" s="16" t="str">
        <f t="shared" si="246"/>
        <v xml:space="preserve">,"Perforation":"" </v>
      </c>
      <c r="Y727" s="16" t="str">
        <f t="shared" si="256"/>
        <v xml:space="preserve">,"IsWatermarked":false </v>
      </c>
      <c r="Z727" s="16" t="str">
        <f t="shared" si="257"/>
        <v xml:space="preserve">,"CatalogImageCode":"" </v>
      </c>
      <c r="AA727" s="16" t="str">
        <f t="shared" si="258"/>
        <v xml:space="preserve">,"Color":"" </v>
      </c>
      <c r="AB727" s="16" t="str">
        <f t="shared" si="259"/>
        <v xml:space="preserve">,"Denomination":"29" </v>
      </c>
      <c r="AD727" s="16" t="str">
        <f t="shared" si="260"/>
        <v>,"ItemInstances":[</v>
      </c>
      <c r="AE727" s="16" t="str">
        <f t="shared" si="261"/>
        <v>{"CollectableType":"HomeCollector.Models.StampBase, HomeCollector, Version=1.0.0.0, Culture=neutral, PublicKeyToken=null"</v>
      </c>
      <c r="AF727" s="16" t="str">
        <f t="shared" si="262"/>
        <v xml:space="preserve">,"ItemDetails":"" </v>
      </c>
      <c r="AG727" s="16" t="str">
        <f t="shared" si="263"/>
        <v xml:space="preserve">,"IsFavorite":false </v>
      </c>
      <c r="AH727" s="16" t="str">
        <f t="shared" si="264"/>
        <v xml:space="preserve">,"EstimatedValue":0 </v>
      </c>
      <c r="AI727" s="16" t="str">
        <f t="shared" si="265"/>
        <v xml:space="preserve">,"IsMintCondition":false </v>
      </c>
      <c r="AJ727" s="16" t="str">
        <f t="shared" si="266"/>
        <v xml:space="preserve">,"Condition":"UNDEFINED" </v>
      </c>
      <c r="AK727" s="16" t="str">
        <f xml:space="preserve"> IF($D727+$E727&gt;0,  CONCATENATE($AD727,$AE727,$AF727,$AG727,$AH727,$AI727,$AJ727)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7" s="16" t="str">
        <f t="shared" si="267"/>
        <v>,{"CollectableType":"HomeCollector.Models.StampBase, HomeCollector, Version=1.0.0.0, Culture=neutral, PublicKeyToken=null","DisplayName":"Vermont" ,"Description":"" ,"Country":"USA" ,"IsPostageStamp":true ,"ScottNumber":"2533"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8" spans="1:38" x14ac:dyDescent="0.25">
      <c r="A728" s="34" t="s">
        <v>884</v>
      </c>
      <c r="B728" s="29" t="s">
        <v>161</v>
      </c>
      <c r="C728" s="30"/>
      <c r="D728" s="31"/>
      <c r="E728" s="32">
        <v>2</v>
      </c>
      <c r="F728" s="42"/>
      <c r="G728" s="30"/>
      <c r="H728" s="19" t="s">
        <v>79</v>
      </c>
      <c r="I728" s="29">
        <v>1932</v>
      </c>
      <c r="J728" s="29">
        <v>1991</v>
      </c>
      <c r="K728" s="33"/>
      <c r="L728" s="34">
        <v>0.6</v>
      </c>
      <c r="M728" s="29">
        <v>0.12</v>
      </c>
      <c r="N728" s="28" t="str">
        <f t="shared" si="268"/>
        <v>,{"CollectableType":"HomeCollector.Models.StampBase, HomeCollector, Version=1.0.0.0, Culture=neutral, PublicKeyToken=null"</v>
      </c>
      <c r="O728" s="16" t="str">
        <f t="shared" si="247"/>
        <v xml:space="preserve">,"DisplayName":"Savings Bonds" </v>
      </c>
      <c r="P728" s="16" t="str">
        <f t="shared" si="248"/>
        <v xml:space="preserve">,"Description":"" </v>
      </c>
      <c r="Q728" s="16" t="str">
        <f t="shared" si="249"/>
        <v xml:space="preserve">,"Country":"USA" </v>
      </c>
      <c r="R728" s="16" t="str">
        <f t="shared" si="250"/>
        <v xml:space="preserve">,"IsPostageStamp":true </v>
      </c>
      <c r="S728" s="16" t="str">
        <f t="shared" si="251"/>
        <v xml:space="preserve">,"ScottNumber":"2534" </v>
      </c>
      <c r="T728" s="16" t="str">
        <f t="shared" si="252"/>
        <v xml:space="preserve">,"AlternateId":"" </v>
      </c>
      <c r="U728" s="16" t="str">
        <f t="shared" si="253"/>
        <v>,"IssueYearStart":1991</v>
      </c>
      <c r="V728" s="16" t="str">
        <f t="shared" si="254"/>
        <v>,"IssueYearEnd":0</v>
      </c>
      <c r="W728" s="16" t="str">
        <f t="shared" si="255"/>
        <v xml:space="preserve">,"FirstDayOfIssue":" " </v>
      </c>
      <c r="X728" s="16" t="str">
        <f t="shared" si="246"/>
        <v xml:space="preserve">,"Perforation":"" </v>
      </c>
      <c r="Y728" s="16" t="str">
        <f t="shared" si="256"/>
        <v xml:space="preserve">,"IsWatermarked":false </v>
      </c>
      <c r="Z728" s="16" t="str">
        <f t="shared" si="257"/>
        <v xml:space="preserve">,"CatalogImageCode":"" </v>
      </c>
      <c r="AA728" s="16" t="str">
        <f t="shared" si="258"/>
        <v xml:space="preserve">,"Color":"" </v>
      </c>
      <c r="AB728" s="16" t="str">
        <f t="shared" si="259"/>
        <v xml:space="preserve">,"Denomination":"29" </v>
      </c>
      <c r="AD728" s="16" t="str">
        <f t="shared" si="260"/>
        <v>,"ItemInstances":[</v>
      </c>
      <c r="AE728" s="16" t="str">
        <f t="shared" si="261"/>
        <v>{"CollectableType":"HomeCollector.Models.StampBase, HomeCollector, Version=1.0.0.0, Culture=neutral, PublicKeyToken=null"</v>
      </c>
      <c r="AF728" s="16" t="str">
        <f t="shared" si="262"/>
        <v xml:space="preserve">,"ItemDetails":"" </v>
      </c>
      <c r="AG728" s="16" t="str">
        <f t="shared" si="263"/>
        <v xml:space="preserve">,"IsFavorite":false </v>
      </c>
      <c r="AH728" s="16" t="str">
        <f t="shared" si="264"/>
        <v xml:space="preserve">,"EstimatedValue":0 </v>
      </c>
      <c r="AI728" s="16" t="str">
        <f t="shared" si="265"/>
        <v xml:space="preserve">,"IsMintCondition":false </v>
      </c>
      <c r="AJ728" s="16" t="str">
        <f t="shared" si="266"/>
        <v xml:space="preserve">,"Condition":"UNDEFINED" </v>
      </c>
      <c r="AK728" s="16" t="str">
        <f xml:space="preserve"> IF($D728+$E728&gt;0,  CONCATENATE($AD728,$AE728,$AF728,$AG728,$AH728,$AI728,$AJ728)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8" s="16" t="str">
        <f t="shared" si="267"/>
        <v>,{"CollectableType":"HomeCollector.Models.StampBase, HomeCollector, Version=1.0.0.0, Culture=neutral, PublicKeyToken=null","DisplayName":"Savings Bonds" ,"Description":"" ,"Country":"USA" ,"IsPostageStamp":true ,"ScottNumber":"2534"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29" spans="1:38" x14ac:dyDescent="0.25">
      <c r="A729" s="34" t="s">
        <v>885</v>
      </c>
      <c r="B729" s="29" t="s">
        <v>161</v>
      </c>
      <c r="C729" s="30"/>
      <c r="D729" s="31"/>
      <c r="E729" s="32">
        <v>2</v>
      </c>
      <c r="F729" s="43"/>
      <c r="G729" s="30"/>
      <c r="H729" s="19" t="s">
        <v>1381</v>
      </c>
      <c r="I729" s="29">
        <v>1932</v>
      </c>
      <c r="J729" s="29">
        <v>1991</v>
      </c>
      <c r="K729" s="33"/>
      <c r="L729" s="34">
        <v>0.6</v>
      </c>
      <c r="M729" s="29">
        <v>0.12</v>
      </c>
      <c r="N729" s="28" t="str">
        <f t="shared" si="268"/>
        <v>,{"CollectableType":"HomeCollector.Models.StampBase, HomeCollector, Version=1.0.0.0, Culture=neutral, PublicKeyToken=null"</v>
      </c>
      <c r="O729" s="16" t="str">
        <f t="shared" si="247"/>
        <v xml:space="preserve">,"DisplayName":"Love-world" </v>
      </c>
      <c r="P729" s="16" t="str">
        <f t="shared" si="248"/>
        <v xml:space="preserve">,"Description":"" </v>
      </c>
      <c r="Q729" s="16" t="str">
        <f t="shared" si="249"/>
        <v xml:space="preserve">,"Country":"USA" </v>
      </c>
      <c r="R729" s="16" t="str">
        <f t="shared" si="250"/>
        <v xml:space="preserve">,"IsPostageStamp":true </v>
      </c>
      <c r="S729" s="16" t="str">
        <f t="shared" si="251"/>
        <v xml:space="preserve">,"ScottNumber":"2535" </v>
      </c>
      <c r="T729" s="16" t="str">
        <f t="shared" si="252"/>
        <v xml:space="preserve">,"AlternateId":"" </v>
      </c>
      <c r="U729" s="16" t="str">
        <f t="shared" si="253"/>
        <v>,"IssueYearStart":1991</v>
      </c>
      <c r="V729" s="16" t="str">
        <f t="shared" si="254"/>
        <v>,"IssueYearEnd":0</v>
      </c>
      <c r="W729" s="16" t="str">
        <f t="shared" si="255"/>
        <v xml:space="preserve">,"FirstDayOfIssue":" " </v>
      </c>
      <c r="X729" s="16" t="str">
        <f t="shared" ref="X729:X792" si="269">",""Perforation"":""" &amp; IF(ISBLANK($F729)=1,"",$F729) &amp; """ "</f>
        <v xml:space="preserve">,"Perforation":"" </v>
      </c>
      <c r="Y729" s="16" t="str">
        <f t="shared" si="256"/>
        <v xml:space="preserve">,"IsWatermarked":false </v>
      </c>
      <c r="Z729" s="16" t="str">
        <f t="shared" si="257"/>
        <v xml:space="preserve">,"CatalogImageCode":"" </v>
      </c>
      <c r="AA729" s="16" t="str">
        <f t="shared" si="258"/>
        <v xml:space="preserve">,"Color":"" </v>
      </c>
      <c r="AB729" s="16" t="str">
        <f t="shared" si="259"/>
        <v xml:space="preserve">,"Denomination":"29" </v>
      </c>
      <c r="AD729" s="16" t="str">
        <f t="shared" si="260"/>
        <v>,"ItemInstances":[</v>
      </c>
      <c r="AE729" s="16" t="str">
        <f t="shared" si="261"/>
        <v>{"CollectableType":"HomeCollector.Models.StampBase, HomeCollector, Version=1.0.0.0, Culture=neutral, PublicKeyToken=null"</v>
      </c>
      <c r="AF729" s="16" t="str">
        <f t="shared" si="262"/>
        <v xml:space="preserve">,"ItemDetails":"" </v>
      </c>
      <c r="AG729" s="16" t="str">
        <f t="shared" si="263"/>
        <v xml:space="preserve">,"IsFavorite":false </v>
      </c>
      <c r="AH729" s="16" t="str">
        <f t="shared" si="264"/>
        <v xml:space="preserve">,"EstimatedValue":0 </v>
      </c>
      <c r="AI729" s="16" t="str">
        <f t="shared" si="265"/>
        <v xml:space="preserve">,"IsMintCondition":false </v>
      </c>
      <c r="AJ729" s="16" t="str">
        <f t="shared" si="266"/>
        <v xml:space="preserve">,"Condition":"UNDEFINED" </v>
      </c>
      <c r="AK729" s="16" t="str">
        <f xml:space="preserve"> IF($D729+$E729&gt;0,  CONCATENATE($AD729,$AE729,$AF729,$AG729,$AH729,$AI729,$AJ729)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29" s="16" t="str">
        <f t="shared" si="267"/>
        <v>,{"CollectableType":"HomeCollector.Models.StampBase, HomeCollector, Version=1.0.0.0, Culture=neutral, PublicKeyToken=null","DisplayName":"Love-world" ,"Description":"" ,"Country":"USA" ,"IsPostageStamp":true ,"ScottNumber":"2535"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0" spans="1:38" x14ac:dyDescent="0.25">
      <c r="A730" s="34" t="s">
        <v>886</v>
      </c>
      <c r="B730" s="29" t="s">
        <v>161</v>
      </c>
      <c r="C730" s="30"/>
      <c r="D730" s="31"/>
      <c r="E730" s="32">
        <v>2</v>
      </c>
      <c r="F730" s="42"/>
      <c r="G730" s="30" t="s">
        <v>1137</v>
      </c>
      <c r="H730" s="19" t="s">
        <v>1381</v>
      </c>
      <c r="I730" s="29">
        <v>1932</v>
      </c>
      <c r="J730" s="29">
        <v>1991</v>
      </c>
      <c r="K730" s="33"/>
      <c r="L730" s="34">
        <v>0.6</v>
      </c>
      <c r="M730" s="29">
        <v>0.12</v>
      </c>
      <c r="N730" s="28" t="str">
        <f t="shared" si="268"/>
        <v>,{"CollectableType":"HomeCollector.Models.StampBase, HomeCollector, Version=1.0.0.0, Culture=neutral, PublicKeyToken=null"</v>
      </c>
      <c r="O730" s="16" t="str">
        <f t="shared" si="247"/>
        <v xml:space="preserve">,"DisplayName":"Love-world" </v>
      </c>
      <c r="P730" s="16" t="str">
        <f t="shared" si="248"/>
        <v xml:space="preserve">,"Description":"bklt single" </v>
      </c>
      <c r="Q730" s="16" t="str">
        <f t="shared" si="249"/>
        <v xml:space="preserve">,"Country":"USA" </v>
      </c>
      <c r="R730" s="16" t="str">
        <f t="shared" si="250"/>
        <v xml:space="preserve">,"IsPostageStamp":true </v>
      </c>
      <c r="S730" s="16" t="str">
        <f t="shared" si="251"/>
        <v xml:space="preserve">,"ScottNumber":"2536" </v>
      </c>
      <c r="T730" s="16" t="str">
        <f t="shared" si="252"/>
        <v xml:space="preserve">,"AlternateId":"" </v>
      </c>
      <c r="U730" s="16" t="str">
        <f t="shared" si="253"/>
        <v>,"IssueYearStart":1991</v>
      </c>
      <c r="V730" s="16" t="str">
        <f t="shared" si="254"/>
        <v>,"IssueYearEnd":0</v>
      </c>
      <c r="W730" s="16" t="str">
        <f t="shared" si="255"/>
        <v xml:space="preserve">,"FirstDayOfIssue":" " </v>
      </c>
      <c r="X730" s="16" t="str">
        <f t="shared" si="269"/>
        <v xml:space="preserve">,"Perforation":"" </v>
      </c>
      <c r="Y730" s="16" t="str">
        <f t="shared" si="256"/>
        <v xml:space="preserve">,"IsWatermarked":false </v>
      </c>
      <c r="Z730" s="16" t="str">
        <f t="shared" si="257"/>
        <v xml:space="preserve">,"CatalogImageCode":"" </v>
      </c>
      <c r="AA730" s="16" t="str">
        <f t="shared" si="258"/>
        <v xml:space="preserve">,"Color":"" </v>
      </c>
      <c r="AB730" s="16" t="str">
        <f t="shared" si="259"/>
        <v xml:space="preserve">,"Denomination":"29" </v>
      </c>
      <c r="AD730" s="16" t="str">
        <f t="shared" si="260"/>
        <v>,"ItemInstances":[</v>
      </c>
      <c r="AE730" s="16" t="str">
        <f t="shared" si="261"/>
        <v>{"CollectableType":"HomeCollector.Models.StampBase, HomeCollector, Version=1.0.0.0, Culture=neutral, PublicKeyToken=null"</v>
      </c>
      <c r="AF730" s="16" t="str">
        <f t="shared" si="262"/>
        <v xml:space="preserve">,"ItemDetails":"bklt single" </v>
      </c>
      <c r="AG730" s="16" t="str">
        <f t="shared" si="263"/>
        <v xml:space="preserve">,"IsFavorite":false </v>
      </c>
      <c r="AH730" s="16" t="str">
        <f t="shared" si="264"/>
        <v xml:space="preserve">,"EstimatedValue":0 </v>
      </c>
      <c r="AI730" s="16" t="str">
        <f t="shared" si="265"/>
        <v xml:space="preserve">,"IsMintCondition":false </v>
      </c>
      <c r="AJ730" s="16" t="str">
        <f t="shared" si="266"/>
        <v xml:space="preserve">,"Condition":"UNDEFINED" </v>
      </c>
      <c r="AK730" s="16" t="str">
        <f xml:space="preserve"> IF($D730+$E730&gt;0,  CONCATENATE($AD730,$AE730,$AF730,$AG730,$AH730,$AI730,$AJ730) &amp; "} ]}","}")</f>
        <v>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  <c r="AL730" s="16" t="str">
        <f t="shared" si="267"/>
        <v>,{"CollectableType":"HomeCollector.Models.StampBase, HomeCollector, Version=1.0.0.0, Culture=neutral, PublicKeyToken=null","DisplayName":"Love-world" ,"Description":"bklt single" ,"Country":"USA" ,"IsPostageStamp":true ,"ScottNumber":"2536"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PublicKeyToken=null","ItemDetails":"bklt single" ,"IsFavorite":false ,"EstimatedValue":0 ,"IsMintCondition":false ,"Condition":"UNDEFINED" } ]}</v>
      </c>
    </row>
    <row r="731" spans="1:38" x14ac:dyDescent="0.25">
      <c r="A731" s="34" t="s">
        <v>887</v>
      </c>
      <c r="B731" s="29" t="s">
        <v>161</v>
      </c>
      <c r="C731" s="30"/>
      <c r="D731" s="31"/>
      <c r="E731" s="32"/>
      <c r="F731" s="42"/>
      <c r="G731" s="30" t="s">
        <v>1081</v>
      </c>
      <c r="H731" s="19" t="s">
        <v>1381</v>
      </c>
      <c r="I731" s="29">
        <v>1932</v>
      </c>
      <c r="J731" s="29">
        <v>1991</v>
      </c>
      <c r="K731" s="33"/>
      <c r="L731" s="34">
        <v>2.9</v>
      </c>
      <c r="M731" s="29"/>
      <c r="N731" s="28" t="str">
        <f t="shared" si="268"/>
        <v>,{"CollectableType":"HomeCollector.Models.StampBase, HomeCollector, Version=1.0.0.0, Culture=neutral, PublicKeyToken=null"</v>
      </c>
      <c r="O731" s="16" t="str">
        <f t="shared" si="247"/>
        <v xml:space="preserve">,"DisplayName":"Love-world" </v>
      </c>
      <c r="P731" s="16" t="str">
        <f t="shared" si="248"/>
        <v xml:space="preserve">,"Description":"pane 10" </v>
      </c>
      <c r="Q731" s="16" t="str">
        <f t="shared" si="249"/>
        <v xml:space="preserve">,"Country":"USA" </v>
      </c>
      <c r="R731" s="16" t="str">
        <f t="shared" si="250"/>
        <v xml:space="preserve">,"IsPostageStamp":true </v>
      </c>
      <c r="S731" s="16" t="str">
        <f t="shared" si="251"/>
        <v xml:space="preserve">,"ScottNumber":"2536a" </v>
      </c>
      <c r="T731" s="16" t="str">
        <f t="shared" si="252"/>
        <v xml:space="preserve">,"AlternateId":"" </v>
      </c>
      <c r="U731" s="16" t="str">
        <f t="shared" si="253"/>
        <v>,"IssueYearStart":1991</v>
      </c>
      <c r="V731" s="16" t="str">
        <f t="shared" si="254"/>
        <v>,"IssueYearEnd":0</v>
      </c>
      <c r="W731" s="16" t="str">
        <f t="shared" si="255"/>
        <v xml:space="preserve">,"FirstDayOfIssue":" " </v>
      </c>
      <c r="X731" s="16" t="str">
        <f t="shared" si="269"/>
        <v xml:space="preserve">,"Perforation":"" </v>
      </c>
      <c r="Y731" s="16" t="str">
        <f t="shared" si="256"/>
        <v xml:space="preserve">,"IsWatermarked":false </v>
      </c>
      <c r="Z731" s="16" t="str">
        <f t="shared" si="257"/>
        <v xml:space="preserve">,"CatalogImageCode":"" </v>
      </c>
      <c r="AA731" s="16" t="str">
        <f t="shared" si="258"/>
        <v xml:space="preserve">,"Color":"" </v>
      </c>
      <c r="AB731" s="16" t="str">
        <f t="shared" si="259"/>
        <v xml:space="preserve">,"Denomination":"29" </v>
      </c>
      <c r="AD731" s="16" t="str">
        <f t="shared" si="260"/>
        <v/>
      </c>
      <c r="AE731" s="16" t="str">
        <f t="shared" si="261"/>
        <v>{"CollectableType":"HomeCollector.Models.StampBase, HomeCollector, Version=1.0.0.0, Culture=neutral, PublicKeyToken=null"</v>
      </c>
      <c r="AF731" s="16" t="str">
        <f t="shared" si="262"/>
        <v xml:space="preserve">,"ItemDetails":"pane 10" </v>
      </c>
      <c r="AG731" s="16" t="str">
        <f t="shared" si="263"/>
        <v xml:space="preserve">,"IsFavorite":false </v>
      </c>
      <c r="AH731" s="16" t="str">
        <f t="shared" si="264"/>
        <v xml:space="preserve">,"EstimatedValue":0 </v>
      </c>
      <c r="AI731" s="16" t="str">
        <f t="shared" si="265"/>
        <v xml:space="preserve">,"IsMintCondition":false </v>
      </c>
      <c r="AJ731" s="16" t="str">
        <f t="shared" si="266"/>
        <v xml:space="preserve">,"Condition":"UNDEFINED" </v>
      </c>
      <c r="AK731" s="16" t="str">
        <f xml:space="preserve"> IF($D731+$E731&gt;0,  CONCATENATE($AD731,$AE731,$AF731,$AG731,$AH731,$AI731,$AJ731) &amp; "} ]}","}")</f>
        <v>}</v>
      </c>
      <c r="AL731" s="16" t="str">
        <f t="shared" si="267"/>
        <v>,{"CollectableType":"HomeCollector.Models.StampBase, HomeCollector, Version=1.0.0.0, Culture=neutral, PublicKeyToken=null","DisplayName":"Love-world" ,"Description":"pane 10" ,"Country":"USA" ,"IsPostageStamp":true ,"ScottNumber":"2536a" ,"AlternateId":"" ,"IssueYearStart":1991,"IssueYearEnd":0,"FirstDayOfIssue":" " ,"Perforation":"" ,"IsWatermarked":false ,"CatalogImageCode":"" ,"Color":"" ,"Denomination":"29" }</v>
      </c>
    </row>
    <row r="732" spans="1:38" x14ac:dyDescent="0.25">
      <c r="A732" s="34" t="s">
        <v>888</v>
      </c>
      <c r="B732" s="29" t="s">
        <v>968</v>
      </c>
      <c r="C732" s="30"/>
      <c r="D732" s="31"/>
      <c r="E732" s="32">
        <v>1</v>
      </c>
      <c r="F732" s="42"/>
      <c r="G732" s="30"/>
      <c r="H732" s="19" t="s">
        <v>1382</v>
      </c>
      <c r="I732" s="29">
        <v>1932</v>
      </c>
      <c r="J732" s="29">
        <v>1991</v>
      </c>
      <c r="K732" s="33"/>
      <c r="L732" s="34">
        <v>1</v>
      </c>
      <c r="M732" s="29">
        <v>0.5</v>
      </c>
      <c r="N732" s="28" t="str">
        <f t="shared" si="268"/>
        <v>,{"CollectableType":"HomeCollector.Models.StampBase, HomeCollector, Version=1.0.0.0, Culture=neutral, PublicKeyToken=null"</v>
      </c>
      <c r="O732" s="16" t="str">
        <f t="shared" si="247"/>
        <v xml:space="preserve">,"DisplayName":"Love-birds" </v>
      </c>
      <c r="P732" s="16" t="str">
        <f t="shared" si="248"/>
        <v xml:space="preserve">,"Description":"" </v>
      </c>
      <c r="Q732" s="16" t="str">
        <f t="shared" si="249"/>
        <v xml:space="preserve">,"Country":"USA" </v>
      </c>
      <c r="R732" s="16" t="str">
        <f t="shared" si="250"/>
        <v xml:space="preserve">,"IsPostageStamp":true </v>
      </c>
      <c r="S732" s="16" t="str">
        <f t="shared" si="251"/>
        <v xml:space="preserve">,"ScottNumber":"2537" </v>
      </c>
      <c r="T732" s="16" t="str">
        <f t="shared" si="252"/>
        <v xml:space="preserve">,"AlternateId":"" </v>
      </c>
      <c r="U732" s="16" t="str">
        <f t="shared" si="253"/>
        <v>,"IssueYearStart":1991</v>
      </c>
      <c r="V732" s="16" t="str">
        <f t="shared" si="254"/>
        <v>,"IssueYearEnd":0</v>
      </c>
      <c r="W732" s="16" t="str">
        <f t="shared" si="255"/>
        <v xml:space="preserve">,"FirstDayOfIssue":" " </v>
      </c>
      <c r="X732" s="16" t="str">
        <f t="shared" si="269"/>
        <v xml:space="preserve">,"Perforation":"" </v>
      </c>
      <c r="Y732" s="16" t="str">
        <f t="shared" si="256"/>
        <v xml:space="preserve">,"IsWatermarked":false </v>
      </c>
      <c r="Z732" s="16" t="str">
        <f t="shared" si="257"/>
        <v xml:space="preserve">,"CatalogImageCode":"" </v>
      </c>
      <c r="AA732" s="16" t="str">
        <f t="shared" si="258"/>
        <v xml:space="preserve">,"Color":"" </v>
      </c>
      <c r="AB732" s="16" t="str">
        <f t="shared" si="259"/>
        <v xml:space="preserve">,"Denomination":"52" </v>
      </c>
      <c r="AD732" s="16" t="str">
        <f t="shared" si="260"/>
        <v>,"ItemInstances":[</v>
      </c>
      <c r="AE732" s="16" t="str">
        <f t="shared" si="261"/>
        <v>{"CollectableType":"HomeCollector.Models.StampBase, HomeCollector, Version=1.0.0.0, Culture=neutral, PublicKeyToken=null"</v>
      </c>
      <c r="AF732" s="16" t="str">
        <f t="shared" si="262"/>
        <v xml:space="preserve">,"ItemDetails":"" </v>
      </c>
      <c r="AG732" s="16" t="str">
        <f t="shared" si="263"/>
        <v xml:space="preserve">,"IsFavorite":false </v>
      </c>
      <c r="AH732" s="16" t="str">
        <f t="shared" si="264"/>
        <v xml:space="preserve">,"EstimatedValue":0 </v>
      </c>
      <c r="AI732" s="16" t="str">
        <f t="shared" si="265"/>
        <v xml:space="preserve">,"IsMintCondition":false </v>
      </c>
      <c r="AJ732" s="16" t="str">
        <f t="shared" si="266"/>
        <v xml:space="preserve">,"Condition":"UNDEFINED" </v>
      </c>
      <c r="AK732" s="16" t="str">
        <f xml:space="preserve"> IF($D732+$E732&gt;0,  CONCATENATE($AD732,$AE732,$AF732,$AG732,$AH732,$AI732,$AJ732)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2" s="16" t="str">
        <f t="shared" si="267"/>
        <v>,{"CollectableType":"HomeCollector.Models.StampBase, HomeCollector, Version=1.0.0.0, Culture=neutral, PublicKeyToken=null","DisplayName":"Love-birds" ,"Description":"" ,"Country":"USA" ,"IsPostageStamp":true ,"ScottNumber":"2537" ,"AlternateId":"" ,"IssueYearStart":1991,"IssueYearEnd":0,"FirstDayOfIssue":" " ,"Perforation":"" ,"IsWatermarked":false ,"CatalogImageCode":"" ,"Color":"" ,"Denomination":"52"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3" spans="1:38" x14ac:dyDescent="0.25">
      <c r="A733" s="34" t="s">
        <v>889</v>
      </c>
      <c r="B733" s="29" t="s">
        <v>161</v>
      </c>
      <c r="C733" s="30"/>
      <c r="D733" s="31"/>
      <c r="E733" s="32">
        <v>1</v>
      </c>
      <c r="F733" s="42"/>
      <c r="G733" s="30"/>
      <c r="H733" s="19" t="s">
        <v>1383</v>
      </c>
      <c r="I733" s="29">
        <v>1932</v>
      </c>
      <c r="J733" s="29">
        <v>1991</v>
      </c>
      <c r="K733" s="33"/>
      <c r="L733" s="34">
        <v>0.6</v>
      </c>
      <c r="M733" s="29">
        <v>0.12</v>
      </c>
      <c r="N733" s="28" t="str">
        <f t="shared" si="268"/>
        <v>,{"CollectableType":"HomeCollector.Models.StampBase, HomeCollector, Version=1.0.0.0, Culture=neutral, PublicKeyToken=null"</v>
      </c>
      <c r="O733" s="16" t="str">
        <f t="shared" si="247"/>
        <v xml:space="preserve">,"DisplayName":"Saroyan" </v>
      </c>
      <c r="P733" s="16" t="str">
        <f t="shared" si="248"/>
        <v xml:space="preserve">,"Description":"" </v>
      </c>
      <c r="Q733" s="16" t="str">
        <f t="shared" si="249"/>
        <v xml:space="preserve">,"Country":"USA" </v>
      </c>
      <c r="R733" s="16" t="str">
        <f t="shared" si="250"/>
        <v xml:space="preserve">,"IsPostageStamp":true </v>
      </c>
      <c r="S733" s="16" t="str">
        <f t="shared" si="251"/>
        <v xml:space="preserve">,"ScottNumber":"2538" </v>
      </c>
      <c r="T733" s="16" t="str">
        <f t="shared" si="252"/>
        <v xml:space="preserve">,"AlternateId":"" </v>
      </c>
      <c r="U733" s="16" t="str">
        <f t="shared" si="253"/>
        <v>,"IssueYearStart":1991</v>
      </c>
      <c r="V733" s="16" t="str">
        <f t="shared" si="254"/>
        <v>,"IssueYearEnd":0</v>
      </c>
      <c r="W733" s="16" t="str">
        <f t="shared" si="255"/>
        <v xml:space="preserve">,"FirstDayOfIssue":" " </v>
      </c>
      <c r="X733" s="16" t="str">
        <f t="shared" si="269"/>
        <v xml:space="preserve">,"Perforation":"" </v>
      </c>
      <c r="Y733" s="16" t="str">
        <f t="shared" si="256"/>
        <v xml:space="preserve">,"IsWatermarked":false </v>
      </c>
      <c r="Z733" s="16" t="str">
        <f t="shared" si="257"/>
        <v xml:space="preserve">,"CatalogImageCode":"" </v>
      </c>
      <c r="AA733" s="16" t="str">
        <f t="shared" si="258"/>
        <v xml:space="preserve">,"Color":"" </v>
      </c>
      <c r="AB733" s="16" t="str">
        <f t="shared" si="259"/>
        <v xml:space="preserve">,"Denomination":"29" </v>
      </c>
      <c r="AD733" s="16" t="str">
        <f t="shared" si="260"/>
        <v>,"ItemInstances":[</v>
      </c>
      <c r="AE733" s="16" t="str">
        <f t="shared" si="261"/>
        <v>{"CollectableType":"HomeCollector.Models.StampBase, HomeCollector, Version=1.0.0.0, Culture=neutral, PublicKeyToken=null"</v>
      </c>
      <c r="AF733" s="16" t="str">
        <f t="shared" si="262"/>
        <v xml:space="preserve">,"ItemDetails":"" </v>
      </c>
      <c r="AG733" s="16" t="str">
        <f t="shared" si="263"/>
        <v xml:space="preserve">,"IsFavorite":false </v>
      </c>
      <c r="AH733" s="16" t="str">
        <f t="shared" si="264"/>
        <v xml:space="preserve">,"EstimatedValue":0 </v>
      </c>
      <c r="AI733" s="16" t="str">
        <f t="shared" si="265"/>
        <v xml:space="preserve">,"IsMintCondition":false </v>
      </c>
      <c r="AJ733" s="16" t="str">
        <f t="shared" si="266"/>
        <v xml:space="preserve">,"Condition":"UNDEFINED" </v>
      </c>
      <c r="AK733" s="16" t="str">
        <f xml:space="preserve"> IF($D733+$E733&gt;0,  CONCATENATE($AD733,$AE733,$AF733,$AG733,$AH733,$AI733,$AJ733)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3" s="16" t="str">
        <f t="shared" si="267"/>
        <v>,{"CollectableType":"HomeCollector.Models.StampBase, HomeCollector, Version=1.0.0.0, Culture=neutral, PublicKeyToken=null","DisplayName":"Saroyan" ,"Description":"" ,"Country":"USA" ,"IsPostageStamp":true ,"ScottNumber":"2538"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34" spans="1:38" x14ac:dyDescent="0.25">
      <c r="A734" s="34" t="s">
        <v>890</v>
      </c>
      <c r="B734" s="29" t="s">
        <v>30</v>
      </c>
      <c r="C734" s="19"/>
      <c r="D734" s="31"/>
      <c r="E734" s="32"/>
      <c r="F734" s="42"/>
      <c r="G734" s="30"/>
      <c r="H734" s="19" t="s">
        <v>1384</v>
      </c>
      <c r="I734" s="29">
        <v>1932</v>
      </c>
      <c r="J734" s="29">
        <v>1991</v>
      </c>
      <c r="K734" s="33"/>
      <c r="L734" s="34">
        <v>2</v>
      </c>
      <c r="M734" s="29">
        <v>0.75</v>
      </c>
      <c r="N734" s="28" t="str">
        <f t="shared" si="268"/>
        <v>,{"CollectableType":"HomeCollector.Models.StampBase, HomeCollector, Version=1.0.0.0, Culture=neutral, PublicKeyToken=null"</v>
      </c>
      <c r="O734" s="16" t="str">
        <f t="shared" si="247"/>
        <v xml:space="preserve">,"DisplayName":"USPS-Oly Logo" </v>
      </c>
      <c r="P734" s="16" t="str">
        <f t="shared" si="248"/>
        <v xml:space="preserve">,"Description":"" </v>
      </c>
      <c r="Q734" s="16" t="str">
        <f t="shared" si="249"/>
        <v xml:space="preserve">,"Country":"USA" </v>
      </c>
      <c r="R734" s="16" t="str">
        <f t="shared" si="250"/>
        <v xml:space="preserve">,"IsPostageStamp":true </v>
      </c>
      <c r="S734" s="16" t="str">
        <f t="shared" si="251"/>
        <v xml:space="preserve">,"ScottNumber":"2539" </v>
      </c>
      <c r="T734" s="16" t="str">
        <f t="shared" si="252"/>
        <v xml:space="preserve">,"AlternateId":"" </v>
      </c>
      <c r="U734" s="16" t="str">
        <f t="shared" si="253"/>
        <v>,"IssueYearStart":1991</v>
      </c>
      <c r="V734" s="16" t="str">
        <f t="shared" si="254"/>
        <v>,"IssueYearEnd":0</v>
      </c>
      <c r="W734" s="16" t="str">
        <f t="shared" si="255"/>
        <v xml:space="preserve">,"FirstDayOfIssue":" " </v>
      </c>
      <c r="X734" s="16" t="str">
        <f t="shared" si="269"/>
        <v xml:space="preserve">,"Perforation":"" </v>
      </c>
      <c r="Y734" s="16" t="str">
        <f t="shared" si="256"/>
        <v xml:space="preserve">,"IsWatermarked":false </v>
      </c>
      <c r="Z734" s="16" t="str">
        <f t="shared" si="257"/>
        <v xml:space="preserve">,"CatalogImageCode":"" </v>
      </c>
      <c r="AA734" s="16" t="str">
        <f t="shared" si="258"/>
        <v xml:space="preserve">,"Color":"" </v>
      </c>
      <c r="AB734" s="16" t="str">
        <f t="shared" si="259"/>
        <v xml:space="preserve">,"Denomination":"$1" </v>
      </c>
      <c r="AD734" s="16" t="str">
        <f t="shared" si="260"/>
        <v/>
      </c>
      <c r="AE734" s="16" t="str">
        <f t="shared" si="261"/>
        <v>{"CollectableType":"HomeCollector.Models.StampBase, HomeCollector, Version=1.0.0.0, Culture=neutral, PublicKeyToken=null"</v>
      </c>
      <c r="AF734" s="16" t="str">
        <f t="shared" si="262"/>
        <v xml:space="preserve">,"ItemDetails":"" </v>
      </c>
      <c r="AG734" s="16" t="str">
        <f t="shared" si="263"/>
        <v xml:space="preserve">,"IsFavorite":false </v>
      </c>
      <c r="AH734" s="16" t="str">
        <f t="shared" si="264"/>
        <v xml:space="preserve">,"EstimatedValue":0 </v>
      </c>
      <c r="AI734" s="16" t="str">
        <f t="shared" si="265"/>
        <v xml:space="preserve">,"IsMintCondition":false </v>
      </c>
      <c r="AJ734" s="16" t="str">
        <f t="shared" si="266"/>
        <v xml:space="preserve">,"Condition":"UNDEFINED" </v>
      </c>
      <c r="AK734" s="16" t="str">
        <f xml:space="preserve"> IF($D734+$E734&gt;0,  CONCATENATE($AD734,$AE734,$AF734,$AG734,$AH734,$AI734,$AJ734) &amp; "} ]}","}")</f>
        <v>}</v>
      </c>
      <c r="AL734" s="16" t="str">
        <f t="shared" si="267"/>
        <v>,{"CollectableType":"HomeCollector.Models.StampBase, HomeCollector, Version=1.0.0.0, Culture=neutral, PublicKeyToken=null","DisplayName":"USPS-Oly Logo" ,"Description":"" ,"Country":"USA" ,"IsPostageStamp":true ,"ScottNumber":"2539" ,"AlternateId":"" ,"IssueYearStart":1991,"IssueYearEnd":0,"FirstDayOfIssue":" " ,"Perforation":"" ,"IsWatermarked":false ,"CatalogImageCode":"" ,"Color":"" ,"Denomination":"$1" }</v>
      </c>
    </row>
    <row r="735" spans="1:38" x14ac:dyDescent="0.25">
      <c r="A735" s="34" t="s">
        <v>891</v>
      </c>
      <c r="B735" s="29" t="s">
        <v>983</v>
      </c>
      <c r="C735" s="19"/>
      <c r="D735" s="31"/>
      <c r="E735" s="32"/>
      <c r="F735" s="42"/>
      <c r="G735" s="30"/>
      <c r="H735" s="19" t="s">
        <v>1385</v>
      </c>
      <c r="I735" s="29">
        <v>1932</v>
      </c>
      <c r="J735" s="29">
        <v>1991</v>
      </c>
      <c r="K735" s="33"/>
      <c r="L735" s="34">
        <v>4.75</v>
      </c>
      <c r="M735" s="29">
        <v>2.5</v>
      </c>
      <c r="N735" s="28" t="str">
        <f t="shared" si="268"/>
        <v>,{"CollectableType":"HomeCollector.Models.StampBase, HomeCollector, Version=1.0.0.0, Culture=neutral, PublicKeyToken=null"</v>
      </c>
      <c r="O735" s="16" t="str">
        <f t="shared" si="247"/>
        <v xml:space="preserve">,"DisplayName":"Priority Mail" </v>
      </c>
      <c r="P735" s="16" t="str">
        <f t="shared" si="248"/>
        <v xml:space="preserve">,"Description":"" </v>
      </c>
      <c r="Q735" s="16" t="str">
        <f t="shared" si="249"/>
        <v xml:space="preserve">,"Country":"USA" </v>
      </c>
      <c r="R735" s="16" t="str">
        <f t="shared" si="250"/>
        <v xml:space="preserve">,"IsPostageStamp":true </v>
      </c>
      <c r="S735" s="16" t="str">
        <f t="shared" si="251"/>
        <v xml:space="preserve">,"ScottNumber":"2540" </v>
      </c>
      <c r="T735" s="16" t="str">
        <f t="shared" si="252"/>
        <v xml:space="preserve">,"AlternateId":"" </v>
      </c>
      <c r="U735" s="16" t="str">
        <f t="shared" si="253"/>
        <v>,"IssueYearStart":1991</v>
      </c>
      <c r="V735" s="16" t="str">
        <f t="shared" si="254"/>
        <v>,"IssueYearEnd":0</v>
      </c>
      <c r="W735" s="16" t="str">
        <f t="shared" si="255"/>
        <v xml:space="preserve">,"FirstDayOfIssue":" " </v>
      </c>
      <c r="X735" s="16" t="str">
        <f t="shared" si="269"/>
        <v xml:space="preserve">,"Perforation":"" </v>
      </c>
      <c r="Y735" s="16" t="str">
        <f t="shared" si="256"/>
        <v xml:space="preserve">,"IsWatermarked":false </v>
      </c>
      <c r="Z735" s="16" t="str">
        <f t="shared" si="257"/>
        <v xml:space="preserve">,"CatalogImageCode":"" </v>
      </c>
      <c r="AA735" s="16" t="str">
        <f t="shared" si="258"/>
        <v xml:space="preserve">,"Color":"" </v>
      </c>
      <c r="AB735" s="16" t="str">
        <f t="shared" si="259"/>
        <v xml:space="preserve">,"Denomination":"$2.90" </v>
      </c>
      <c r="AD735" s="16" t="str">
        <f t="shared" si="260"/>
        <v/>
      </c>
      <c r="AE735" s="16" t="str">
        <f t="shared" si="261"/>
        <v>{"CollectableType":"HomeCollector.Models.StampBase, HomeCollector, Version=1.0.0.0, Culture=neutral, PublicKeyToken=null"</v>
      </c>
      <c r="AF735" s="16" t="str">
        <f t="shared" si="262"/>
        <v xml:space="preserve">,"ItemDetails":"" </v>
      </c>
      <c r="AG735" s="16" t="str">
        <f t="shared" si="263"/>
        <v xml:space="preserve">,"IsFavorite":false </v>
      </c>
      <c r="AH735" s="16" t="str">
        <f t="shared" si="264"/>
        <v xml:space="preserve">,"EstimatedValue":0 </v>
      </c>
      <c r="AI735" s="16" t="str">
        <f t="shared" si="265"/>
        <v xml:space="preserve">,"IsMintCondition":false </v>
      </c>
      <c r="AJ735" s="16" t="str">
        <f t="shared" si="266"/>
        <v xml:space="preserve">,"Condition":"UNDEFINED" </v>
      </c>
      <c r="AK735" s="16" t="str">
        <f xml:space="preserve"> IF($D735+$E735&gt;0,  CONCATENATE($AD735,$AE735,$AF735,$AG735,$AH735,$AI735,$AJ735) &amp; "} ]}","}")</f>
        <v>}</v>
      </c>
      <c r="AL735" s="16" t="str">
        <f t="shared" si="267"/>
        <v>,{"CollectableType":"HomeCollector.Models.StampBase, HomeCollector, Version=1.0.0.0, Culture=neutral, PublicKeyToken=null","DisplayName":"Priority Mail" ,"Description":"" ,"Country":"USA" ,"IsPostageStamp":true ,"ScottNumber":"2540" ,"AlternateId":"" ,"IssueYearStart":1991,"IssueYearEnd":0,"FirstDayOfIssue":" " ,"Perforation":"" ,"IsWatermarked":false ,"CatalogImageCode":"" ,"Color":"" ,"Denomination":"$2.90" }</v>
      </c>
    </row>
    <row r="736" spans="1:38" x14ac:dyDescent="0.25">
      <c r="A736" s="34" t="s">
        <v>892</v>
      </c>
      <c r="B736" s="29" t="s">
        <v>984</v>
      </c>
      <c r="C736" s="30"/>
      <c r="D736" s="31"/>
      <c r="E736" s="32"/>
      <c r="F736" s="42"/>
      <c r="G736" s="30"/>
      <c r="H736" s="19" t="s">
        <v>1002</v>
      </c>
      <c r="I736" s="29">
        <v>1932</v>
      </c>
      <c r="J736" s="29">
        <v>1991</v>
      </c>
      <c r="K736" s="33"/>
      <c r="L736" s="34">
        <v>15.95</v>
      </c>
      <c r="M736" s="29">
        <v>7</v>
      </c>
      <c r="N736" s="28" t="str">
        <f t="shared" si="268"/>
        <v>,{"CollectableType":"HomeCollector.Models.StampBase, HomeCollector, Version=1.0.0.0, Culture=neutral, PublicKeyToken=null"</v>
      </c>
      <c r="O736" s="16" t="str">
        <f t="shared" si="247"/>
        <v xml:space="preserve">,"DisplayName":"Express Mail" </v>
      </c>
      <c r="P736" s="16" t="str">
        <f t="shared" si="248"/>
        <v xml:space="preserve">,"Description":"" </v>
      </c>
      <c r="Q736" s="16" t="str">
        <f t="shared" si="249"/>
        <v xml:space="preserve">,"Country":"USA" </v>
      </c>
      <c r="R736" s="16" t="str">
        <f t="shared" si="250"/>
        <v xml:space="preserve">,"IsPostageStamp":true </v>
      </c>
      <c r="S736" s="16" t="str">
        <f t="shared" si="251"/>
        <v xml:space="preserve">,"ScottNumber":"2541" </v>
      </c>
      <c r="T736" s="16" t="str">
        <f t="shared" si="252"/>
        <v xml:space="preserve">,"AlternateId":"" </v>
      </c>
      <c r="U736" s="16" t="str">
        <f t="shared" si="253"/>
        <v>,"IssueYearStart":1991</v>
      </c>
      <c r="V736" s="16" t="str">
        <f t="shared" si="254"/>
        <v>,"IssueYearEnd":0</v>
      </c>
      <c r="W736" s="16" t="str">
        <f t="shared" si="255"/>
        <v xml:space="preserve">,"FirstDayOfIssue":" " </v>
      </c>
      <c r="X736" s="16" t="str">
        <f t="shared" si="269"/>
        <v xml:space="preserve">,"Perforation":"" </v>
      </c>
      <c r="Y736" s="16" t="str">
        <f t="shared" si="256"/>
        <v xml:space="preserve">,"IsWatermarked":false </v>
      </c>
      <c r="Z736" s="16" t="str">
        <f t="shared" si="257"/>
        <v xml:space="preserve">,"CatalogImageCode":"" </v>
      </c>
      <c r="AA736" s="16" t="str">
        <f t="shared" si="258"/>
        <v xml:space="preserve">,"Color":"" </v>
      </c>
      <c r="AB736" s="16" t="str">
        <f t="shared" si="259"/>
        <v xml:space="preserve">,"Denomination":"$9.95" </v>
      </c>
      <c r="AD736" s="16" t="str">
        <f t="shared" si="260"/>
        <v/>
      </c>
      <c r="AE736" s="16" t="str">
        <f t="shared" si="261"/>
        <v>{"CollectableType":"HomeCollector.Models.StampBase, HomeCollector, Version=1.0.0.0, Culture=neutral, PublicKeyToken=null"</v>
      </c>
      <c r="AF736" s="16" t="str">
        <f t="shared" si="262"/>
        <v xml:space="preserve">,"ItemDetails":"" </v>
      </c>
      <c r="AG736" s="16" t="str">
        <f t="shared" si="263"/>
        <v xml:space="preserve">,"IsFavorite":false </v>
      </c>
      <c r="AH736" s="16" t="str">
        <f t="shared" si="264"/>
        <v xml:space="preserve">,"EstimatedValue":0 </v>
      </c>
      <c r="AI736" s="16" t="str">
        <f t="shared" si="265"/>
        <v xml:space="preserve">,"IsMintCondition":false </v>
      </c>
      <c r="AJ736" s="16" t="str">
        <f t="shared" si="266"/>
        <v xml:space="preserve">,"Condition":"UNDEFINED" </v>
      </c>
      <c r="AK736" s="16" t="str">
        <f xml:space="preserve"> IF($D736+$E736&gt;0,  CONCATENATE($AD736,$AE736,$AF736,$AG736,$AH736,$AI736,$AJ736) &amp; "} ]}","}")</f>
        <v>}</v>
      </c>
      <c r="AL736" s="16" t="str">
        <f t="shared" si="267"/>
        <v>,{"CollectableType":"HomeCollector.Models.StampBase, HomeCollector, Version=1.0.0.0, Culture=neutral, PublicKeyToken=null","DisplayName":"Express Mail" ,"Description":"" ,"Country":"USA" ,"IsPostageStamp":true ,"ScottNumber":"2541" ,"AlternateId":"" ,"IssueYearStart":1991,"IssueYearEnd":0,"FirstDayOfIssue":" " ,"Perforation":"" ,"IsWatermarked":false ,"CatalogImageCode":"" ,"Color":"" ,"Denomination":"$9.95" }</v>
      </c>
    </row>
    <row r="737" spans="1:38" x14ac:dyDescent="0.25">
      <c r="A737" s="34" t="s">
        <v>893</v>
      </c>
      <c r="B737" s="29" t="s">
        <v>985</v>
      </c>
      <c r="C737" s="30"/>
      <c r="D737" s="31"/>
      <c r="E737" s="32"/>
      <c r="F737" s="43"/>
      <c r="G737" s="30"/>
      <c r="H737" s="19" t="s">
        <v>1002</v>
      </c>
      <c r="I737" s="29">
        <v>1932</v>
      </c>
      <c r="J737" s="29">
        <v>1991</v>
      </c>
      <c r="K737" s="33"/>
      <c r="L737" s="34">
        <v>19.95</v>
      </c>
      <c r="M737" s="29">
        <v>14</v>
      </c>
      <c r="N737" s="28" t="str">
        <f t="shared" si="268"/>
        <v>,{"CollectableType":"HomeCollector.Models.StampBase, HomeCollector, Version=1.0.0.0, Culture=neutral, PublicKeyToken=null"</v>
      </c>
      <c r="O737" s="16" t="str">
        <f t="shared" si="247"/>
        <v xml:space="preserve">,"DisplayName":"Express Mail" </v>
      </c>
      <c r="P737" s="16" t="str">
        <f t="shared" si="248"/>
        <v xml:space="preserve">,"Description":"" </v>
      </c>
      <c r="Q737" s="16" t="str">
        <f t="shared" si="249"/>
        <v xml:space="preserve">,"Country":"USA" </v>
      </c>
      <c r="R737" s="16" t="str">
        <f t="shared" si="250"/>
        <v xml:space="preserve">,"IsPostageStamp":true </v>
      </c>
      <c r="S737" s="16" t="str">
        <f t="shared" si="251"/>
        <v xml:space="preserve">,"ScottNumber":"2542" </v>
      </c>
      <c r="T737" s="16" t="str">
        <f t="shared" si="252"/>
        <v xml:space="preserve">,"AlternateId":"" </v>
      </c>
      <c r="U737" s="16" t="str">
        <f t="shared" si="253"/>
        <v>,"IssueYearStart":1991</v>
      </c>
      <c r="V737" s="16" t="str">
        <f t="shared" si="254"/>
        <v>,"IssueYearEnd":0</v>
      </c>
      <c r="W737" s="16" t="str">
        <f t="shared" si="255"/>
        <v xml:space="preserve">,"FirstDayOfIssue":" " </v>
      </c>
      <c r="X737" s="16" t="str">
        <f t="shared" si="269"/>
        <v xml:space="preserve">,"Perforation":"" </v>
      </c>
      <c r="Y737" s="16" t="str">
        <f t="shared" si="256"/>
        <v xml:space="preserve">,"IsWatermarked":false </v>
      </c>
      <c r="Z737" s="16" t="str">
        <f t="shared" si="257"/>
        <v xml:space="preserve">,"CatalogImageCode":"" </v>
      </c>
      <c r="AA737" s="16" t="str">
        <f t="shared" si="258"/>
        <v xml:space="preserve">,"Color":"" </v>
      </c>
      <c r="AB737" s="16" t="str">
        <f t="shared" si="259"/>
        <v xml:space="preserve">,"Denomination":"$14" </v>
      </c>
      <c r="AD737" s="16" t="str">
        <f t="shared" si="260"/>
        <v/>
      </c>
      <c r="AE737" s="16" t="str">
        <f t="shared" si="261"/>
        <v>{"CollectableType":"HomeCollector.Models.StampBase, HomeCollector, Version=1.0.0.0, Culture=neutral, PublicKeyToken=null"</v>
      </c>
      <c r="AF737" s="16" t="str">
        <f t="shared" si="262"/>
        <v xml:space="preserve">,"ItemDetails":"" </v>
      </c>
      <c r="AG737" s="16" t="str">
        <f t="shared" si="263"/>
        <v xml:space="preserve">,"IsFavorite":false </v>
      </c>
      <c r="AH737" s="16" t="str">
        <f t="shared" si="264"/>
        <v xml:space="preserve">,"EstimatedValue":0 </v>
      </c>
      <c r="AI737" s="16" t="str">
        <f t="shared" si="265"/>
        <v xml:space="preserve">,"IsMintCondition":false </v>
      </c>
      <c r="AJ737" s="16" t="str">
        <f t="shared" si="266"/>
        <v xml:space="preserve">,"Condition":"UNDEFINED" </v>
      </c>
      <c r="AK737" s="16" t="str">
        <f xml:space="preserve"> IF($D737+$E737&gt;0,  CONCATENATE($AD737,$AE737,$AF737,$AG737,$AH737,$AI737,$AJ737) &amp; "} ]}","}")</f>
        <v>}</v>
      </c>
      <c r="AL737" s="16" t="str">
        <f t="shared" si="267"/>
        <v>,{"CollectableType":"HomeCollector.Models.StampBase, HomeCollector, Version=1.0.0.0, Culture=neutral, PublicKeyToken=null","DisplayName":"Express Mail" ,"Description":"" ,"Country":"USA" ,"IsPostageStamp":true ,"ScottNumber":"2542" ,"AlternateId":"" ,"IssueYearStart":1991,"IssueYearEnd":0,"FirstDayOfIssue":" " ,"Perforation":"" ,"IsWatermarked":false ,"CatalogImageCode":"" ,"Color":"" ,"Denomination":"$14" }</v>
      </c>
    </row>
    <row r="738" spans="1:38" x14ac:dyDescent="0.25">
      <c r="A738" s="34" t="s">
        <v>894</v>
      </c>
      <c r="B738" s="29" t="s">
        <v>161</v>
      </c>
      <c r="C738" s="30"/>
      <c r="D738" s="31"/>
      <c r="E738" s="32"/>
      <c r="F738" s="43"/>
      <c r="G738" s="30"/>
      <c r="H738" s="19" t="s">
        <v>1386</v>
      </c>
      <c r="I738" s="29">
        <v>1932</v>
      </c>
      <c r="J738" s="29">
        <v>1991</v>
      </c>
      <c r="K738" s="33"/>
      <c r="L738" s="34">
        <v>0.6</v>
      </c>
      <c r="M738" s="29">
        <v>0.2</v>
      </c>
      <c r="N738" s="28" t="str">
        <f t="shared" si="268"/>
        <v>,{"CollectableType":"HomeCollector.Models.StampBase, HomeCollector, Version=1.0.0.0, Culture=neutral, PublicKeyToken=null"</v>
      </c>
      <c r="O738" s="16" t="str">
        <f t="shared" si="247"/>
        <v xml:space="preserve">,"DisplayName":"Royal Wulff" </v>
      </c>
      <c r="P738" s="16" t="str">
        <f t="shared" si="248"/>
        <v xml:space="preserve">,"Description":"" </v>
      </c>
      <c r="Q738" s="16" t="str">
        <f t="shared" si="249"/>
        <v xml:space="preserve">,"Country":"USA" </v>
      </c>
      <c r="R738" s="16" t="str">
        <f t="shared" si="250"/>
        <v xml:space="preserve">,"IsPostageStamp":true </v>
      </c>
      <c r="S738" s="16" t="str">
        <f t="shared" si="251"/>
        <v xml:space="preserve">,"ScottNumber":"2545" </v>
      </c>
      <c r="T738" s="16" t="str">
        <f t="shared" si="252"/>
        <v xml:space="preserve">,"AlternateId":"" </v>
      </c>
      <c r="U738" s="16" t="str">
        <f t="shared" si="253"/>
        <v>,"IssueYearStart":1991</v>
      </c>
      <c r="V738" s="16" t="str">
        <f t="shared" si="254"/>
        <v>,"IssueYearEnd":0</v>
      </c>
      <c r="W738" s="16" t="str">
        <f t="shared" si="255"/>
        <v xml:space="preserve">,"FirstDayOfIssue":" " </v>
      </c>
      <c r="X738" s="16" t="str">
        <f t="shared" si="269"/>
        <v xml:space="preserve">,"Perforation":"" </v>
      </c>
      <c r="Y738" s="16" t="str">
        <f t="shared" si="256"/>
        <v xml:space="preserve">,"IsWatermarked":false </v>
      </c>
      <c r="Z738" s="16" t="str">
        <f t="shared" si="257"/>
        <v xml:space="preserve">,"CatalogImageCode":"" </v>
      </c>
      <c r="AA738" s="16" t="str">
        <f t="shared" si="258"/>
        <v xml:space="preserve">,"Color":"" </v>
      </c>
      <c r="AB738" s="16" t="str">
        <f t="shared" si="259"/>
        <v xml:space="preserve">,"Denomination":"29" </v>
      </c>
      <c r="AD738" s="16" t="str">
        <f t="shared" si="260"/>
        <v/>
      </c>
      <c r="AE738" s="16" t="str">
        <f t="shared" si="261"/>
        <v>{"CollectableType":"HomeCollector.Models.StampBase, HomeCollector, Version=1.0.0.0, Culture=neutral, PublicKeyToken=null"</v>
      </c>
      <c r="AF738" s="16" t="str">
        <f t="shared" si="262"/>
        <v xml:space="preserve">,"ItemDetails":"" </v>
      </c>
      <c r="AG738" s="16" t="str">
        <f t="shared" si="263"/>
        <v xml:space="preserve">,"IsFavorite":false </v>
      </c>
      <c r="AH738" s="16" t="str">
        <f t="shared" si="264"/>
        <v xml:space="preserve">,"EstimatedValue":0 </v>
      </c>
      <c r="AI738" s="16" t="str">
        <f t="shared" si="265"/>
        <v xml:space="preserve">,"IsMintCondition":false </v>
      </c>
      <c r="AJ738" s="16" t="str">
        <f t="shared" si="266"/>
        <v xml:space="preserve">,"Condition":"UNDEFINED" </v>
      </c>
      <c r="AK738" s="16" t="str">
        <f xml:space="preserve"> IF($D738+$E738&gt;0,  CONCATENATE($AD738,$AE738,$AF738,$AG738,$AH738,$AI738,$AJ738) &amp; "} ]}","}")</f>
        <v>}</v>
      </c>
      <c r="AL738" s="16" t="str">
        <f t="shared" si="267"/>
        <v>,{"CollectableType":"HomeCollector.Models.StampBase, HomeCollector, Version=1.0.0.0, Culture=neutral, PublicKeyToken=null","DisplayName":"Royal Wulff" ,"Description":"" ,"Country":"USA" ,"IsPostageStamp":true ,"ScottNumber":"2545" ,"AlternateId":"" ,"IssueYearStart":1991,"IssueYearEnd":0,"FirstDayOfIssue":" " ,"Perforation":"" ,"IsWatermarked":false ,"CatalogImageCode":"" ,"Color":"" ,"Denomination":"29" }</v>
      </c>
    </row>
    <row r="739" spans="1:38" x14ac:dyDescent="0.25">
      <c r="A739" s="34" t="s">
        <v>895</v>
      </c>
      <c r="B739" s="29" t="s">
        <v>161</v>
      </c>
      <c r="C739" s="30"/>
      <c r="D739" s="31"/>
      <c r="E739" s="32">
        <v>1</v>
      </c>
      <c r="F739" s="43"/>
      <c r="G739" s="30"/>
      <c r="H739" s="19" t="s">
        <v>1387</v>
      </c>
      <c r="I739" s="29">
        <v>1933</v>
      </c>
      <c r="J739" s="29">
        <v>1991</v>
      </c>
      <c r="K739" s="33"/>
      <c r="L739" s="34">
        <v>0.6</v>
      </c>
      <c r="M739" s="29">
        <v>0.2</v>
      </c>
      <c r="N739" s="28" t="str">
        <f t="shared" si="268"/>
        <v>,{"CollectableType":"HomeCollector.Models.StampBase, HomeCollector, Version=1.0.0.0, Culture=neutral, PublicKeyToken=null"</v>
      </c>
      <c r="O739" s="16" t="str">
        <f t="shared" si="247"/>
        <v xml:space="preserve">,"DisplayName":"Jock Scott" </v>
      </c>
      <c r="P739" s="16" t="str">
        <f t="shared" si="248"/>
        <v xml:space="preserve">,"Description":"" </v>
      </c>
      <c r="Q739" s="16" t="str">
        <f t="shared" si="249"/>
        <v xml:space="preserve">,"Country":"USA" </v>
      </c>
      <c r="R739" s="16" t="str">
        <f t="shared" si="250"/>
        <v xml:space="preserve">,"IsPostageStamp":true </v>
      </c>
      <c r="S739" s="16" t="str">
        <f t="shared" si="251"/>
        <v xml:space="preserve">,"ScottNumber":"2546" </v>
      </c>
      <c r="T739" s="16" t="str">
        <f t="shared" si="252"/>
        <v xml:space="preserve">,"AlternateId":"" </v>
      </c>
      <c r="U739" s="16" t="str">
        <f t="shared" si="253"/>
        <v>,"IssueYearStart":1991</v>
      </c>
      <c r="V739" s="16" t="str">
        <f t="shared" si="254"/>
        <v>,"IssueYearEnd":0</v>
      </c>
      <c r="W739" s="16" t="str">
        <f t="shared" si="255"/>
        <v xml:space="preserve">,"FirstDayOfIssue":" " </v>
      </c>
      <c r="X739" s="16" t="str">
        <f t="shared" si="269"/>
        <v xml:space="preserve">,"Perforation":"" </v>
      </c>
      <c r="Y739" s="16" t="str">
        <f t="shared" si="256"/>
        <v xml:space="preserve">,"IsWatermarked":false </v>
      </c>
      <c r="Z739" s="16" t="str">
        <f t="shared" si="257"/>
        <v xml:space="preserve">,"CatalogImageCode":"" </v>
      </c>
      <c r="AA739" s="16" t="str">
        <f t="shared" si="258"/>
        <v xml:space="preserve">,"Color":"" </v>
      </c>
      <c r="AB739" s="16" t="str">
        <f t="shared" si="259"/>
        <v xml:space="preserve">,"Denomination":"29" </v>
      </c>
      <c r="AD739" s="16" t="str">
        <f t="shared" si="260"/>
        <v>,"ItemInstances":[</v>
      </c>
      <c r="AE739" s="16" t="str">
        <f t="shared" si="261"/>
        <v>{"CollectableType":"HomeCollector.Models.StampBase, HomeCollector, Version=1.0.0.0, Culture=neutral, PublicKeyToken=null"</v>
      </c>
      <c r="AF739" s="16" t="str">
        <f t="shared" si="262"/>
        <v xml:space="preserve">,"ItemDetails":"" </v>
      </c>
      <c r="AG739" s="16" t="str">
        <f t="shared" si="263"/>
        <v xml:space="preserve">,"IsFavorite":false </v>
      </c>
      <c r="AH739" s="16" t="str">
        <f t="shared" si="264"/>
        <v xml:space="preserve">,"EstimatedValue":0 </v>
      </c>
      <c r="AI739" s="16" t="str">
        <f t="shared" si="265"/>
        <v xml:space="preserve">,"IsMintCondition":false </v>
      </c>
      <c r="AJ739" s="16" t="str">
        <f t="shared" si="266"/>
        <v xml:space="preserve">,"Condition":"UNDEFINED" </v>
      </c>
      <c r="AK739" s="16" t="str">
        <f xml:space="preserve"> IF($D739+$E739&gt;0,  CONCATENATE($AD739,$AE739,$AF739,$AG739,$AH739,$AI739,$AJ739)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39" s="16" t="str">
        <f t="shared" si="267"/>
        <v>,{"CollectableType":"HomeCollector.Models.StampBase, HomeCollector, Version=1.0.0.0, Culture=neutral, PublicKeyToken=null","DisplayName":"Jock Scott" ,"Description":"" ,"Country":"USA" ,"IsPostageStamp":true ,"ScottNumber":"2546"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0" spans="1:38" x14ac:dyDescent="0.25">
      <c r="A740" s="34" t="s">
        <v>896</v>
      </c>
      <c r="B740" s="29" t="s">
        <v>161</v>
      </c>
      <c r="C740" s="30"/>
      <c r="D740" s="31"/>
      <c r="E740" s="32">
        <v>1</v>
      </c>
      <c r="F740" s="42"/>
      <c r="G740" s="30"/>
      <c r="H740" s="19" t="s">
        <v>1388</v>
      </c>
      <c r="I740" s="29">
        <v>1933</v>
      </c>
      <c r="J740" s="29">
        <v>1991</v>
      </c>
      <c r="K740" s="33"/>
      <c r="L740" s="34">
        <v>0.6</v>
      </c>
      <c r="M740" s="29">
        <v>0.2</v>
      </c>
      <c r="N740" s="28" t="str">
        <f t="shared" si="268"/>
        <v>,{"CollectableType":"HomeCollector.Models.StampBase, HomeCollector, Version=1.0.0.0, Culture=neutral, PublicKeyToken=null"</v>
      </c>
      <c r="O740" s="16" t="str">
        <f t="shared" si="247"/>
        <v xml:space="preserve">,"DisplayName":"Apte Tarpon Fly" </v>
      </c>
      <c r="P740" s="16" t="str">
        <f t="shared" si="248"/>
        <v xml:space="preserve">,"Description":"" </v>
      </c>
      <c r="Q740" s="16" t="str">
        <f t="shared" si="249"/>
        <v xml:space="preserve">,"Country":"USA" </v>
      </c>
      <c r="R740" s="16" t="str">
        <f t="shared" si="250"/>
        <v xml:space="preserve">,"IsPostageStamp":true </v>
      </c>
      <c r="S740" s="16" t="str">
        <f t="shared" si="251"/>
        <v xml:space="preserve">,"ScottNumber":"2547" </v>
      </c>
      <c r="T740" s="16" t="str">
        <f t="shared" si="252"/>
        <v xml:space="preserve">,"AlternateId":"" </v>
      </c>
      <c r="U740" s="16" t="str">
        <f t="shared" si="253"/>
        <v>,"IssueYearStart":1991</v>
      </c>
      <c r="V740" s="16" t="str">
        <f t="shared" si="254"/>
        <v>,"IssueYearEnd":0</v>
      </c>
      <c r="W740" s="16" t="str">
        <f t="shared" si="255"/>
        <v xml:space="preserve">,"FirstDayOfIssue":" " </v>
      </c>
      <c r="X740" s="16" t="str">
        <f t="shared" si="269"/>
        <v xml:space="preserve">,"Perforation":"" </v>
      </c>
      <c r="Y740" s="16" t="str">
        <f t="shared" si="256"/>
        <v xml:space="preserve">,"IsWatermarked":false </v>
      </c>
      <c r="Z740" s="16" t="str">
        <f t="shared" si="257"/>
        <v xml:space="preserve">,"CatalogImageCode":"" </v>
      </c>
      <c r="AA740" s="16" t="str">
        <f t="shared" si="258"/>
        <v xml:space="preserve">,"Color":"" </v>
      </c>
      <c r="AB740" s="16" t="str">
        <f t="shared" si="259"/>
        <v xml:space="preserve">,"Denomination":"29" </v>
      </c>
      <c r="AD740" s="16" t="str">
        <f t="shared" si="260"/>
        <v>,"ItemInstances":[</v>
      </c>
      <c r="AE740" s="16" t="str">
        <f t="shared" si="261"/>
        <v>{"CollectableType":"HomeCollector.Models.StampBase, HomeCollector, Version=1.0.0.0, Culture=neutral, PublicKeyToken=null"</v>
      </c>
      <c r="AF740" s="16" t="str">
        <f t="shared" si="262"/>
        <v xml:space="preserve">,"ItemDetails":"" </v>
      </c>
      <c r="AG740" s="16" t="str">
        <f t="shared" si="263"/>
        <v xml:space="preserve">,"IsFavorite":false </v>
      </c>
      <c r="AH740" s="16" t="str">
        <f t="shared" si="264"/>
        <v xml:space="preserve">,"EstimatedValue":0 </v>
      </c>
      <c r="AI740" s="16" t="str">
        <f t="shared" si="265"/>
        <v xml:space="preserve">,"IsMintCondition":false </v>
      </c>
      <c r="AJ740" s="16" t="str">
        <f t="shared" si="266"/>
        <v xml:space="preserve">,"Condition":"UNDEFINED" </v>
      </c>
      <c r="AK740" s="16" t="str">
        <f xml:space="preserve"> IF($D740+$E740&gt;0,  CONCATENATE($AD740,$AE740,$AF740,$AG740,$AH740,$AI740,$AJ740)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0" s="16" t="str">
        <f t="shared" si="267"/>
        <v>,{"CollectableType":"HomeCollector.Models.StampBase, HomeCollector, Version=1.0.0.0, Culture=neutral, PublicKeyToken=null","DisplayName":"Apte Tarpon Fly" ,"Description":"" ,"Country":"USA" ,"IsPostageStamp":true ,"ScottNumber":"2547"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1" spans="1:38" x14ac:dyDescent="0.25">
      <c r="A741" s="34" t="s">
        <v>897</v>
      </c>
      <c r="B741" s="29" t="s">
        <v>161</v>
      </c>
      <c r="C741" s="30"/>
      <c r="D741" s="31"/>
      <c r="E741" s="32">
        <v>2</v>
      </c>
      <c r="F741" s="42"/>
      <c r="G741" s="30"/>
      <c r="H741" s="19" t="s">
        <v>1389</v>
      </c>
      <c r="I741" s="29">
        <v>1933</v>
      </c>
      <c r="J741" s="29">
        <v>1991</v>
      </c>
      <c r="K741" s="33"/>
      <c r="L741" s="34">
        <v>0.6</v>
      </c>
      <c r="M741" s="29">
        <v>0.2</v>
      </c>
      <c r="N741" s="28" t="str">
        <f t="shared" si="268"/>
        <v>,{"CollectableType":"HomeCollector.Models.StampBase, HomeCollector, Version=1.0.0.0, Culture=neutral, PublicKeyToken=null"</v>
      </c>
      <c r="O741" s="16" t="str">
        <f t="shared" si="247"/>
        <v xml:space="preserve">,"DisplayName":"Lefty's Deceiver" </v>
      </c>
      <c r="P741" s="16" t="str">
        <f t="shared" si="248"/>
        <v xml:space="preserve">,"Description":"" </v>
      </c>
      <c r="Q741" s="16" t="str">
        <f t="shared" si="249"/>
        <v xml:space="preserve">,"Country":"USA" </v>
      </c>
      <c r="R741" s="16" t="str">
        <f t="shared" si="250"/>
        <v xml:space="preserve">,"IsPostageStamp":true </v>
      </c>
      <c r="S741" s="16" t="str">
        <f t="shared" si="251"/>
        <v xml:space="preserve">,"ScottNumber":"2548" </v>
      </c>
      <c r="T741" s="16" t="str">
        <f t="shared" si="252"/>
        <v xml:space="preserve">,"AlternateId":"" </v>
      </c>
      <c r="U741" s="16" t="str">
        <f t="shared" si="253"/>
        <v>,"IssueYearStart":1991</v>
      </c>
      <c r="V741" s="16" t="str">
        <f t="shared" si="254"/>
        <v>,"IssueYearEnd":0</v>
      </c>
      <c r="W741" s="16" t="str">
        <f t="shared" si="255"/>
        <v xml:space="preserve">,"FirstDayOfIssue":" " </v>
      </c>
      <c r="X741" s="16" t="str">
        <f t="shared" si="269"/>
        <v xml:space="preserve">,"Perforation":"" </v>
      </c>
      <c r="Y741" s="16" t="str">
        <f t="shared" si="256"/>
        <v xml:space="preserve">,"IsWatermarked":false </v>
      </c>
      <c r="Z741" s="16" t="str">
        <f t="shared" si="257"/>
        <v xml:space="preserve">,"CatalogImageCode":"" </v>
      </c>
      <c r="AA741" s="16" t="str">
        <f t="shared" si="258"/>
        <v xml:space="preserve">,"Color":"" </v>
      </c>
      <c r="AB741" s="16" t="str">
        <f t="shared" si="259"/>
        <v xml:space="preserve">,"Denomination":"29" </v>
      </c>
      <c r="AD741" s="16" t="str">
        <f t="shared" si="260"/>
        <v>,"ItemInstances":[</v>
      </c>
      <c r="AE741" s="16" t="str">
        <f t="shared" si="261"/>
        <v>{"CollectableType":"HomeCollector.Models.StampBase, HomeCollector, Version=1.0.0.0, Culture=neutral, PublicKeyToken=null"</v>
      </c>
      <c r="AF741" s="16" t="str">
        <f t="shared" si="262"/>
        <v xml:space="preserve">,"ItemDetails":"" </v>
      </c>
      <c r="AG741" s="16" t="str">
        <f t="shared" si="263"/>
        <v xml:space="preserve">,"IsFavorite":false </v>
      </c>
      <c r="AH741" s="16" t="str">
        <f t="shared" si="264"/>
        <v xml:space="preserve">,"EstimatedValue":0 </v>
      </c>
      <c r="AI741" s="16" t="str">
        <f t="shared" si="265"/>
        <v xml:space="preserve">,"IsMintCondition":false </v>
      </c>
      <c r="AJ741" s="16" t="str">
        <f t="shared" si="266"/>
        <v xml:space="preserve">,"Condition":"UNDEFINED" </v>
      </c>
      <c r="AK741" s="16" t="str">
        <f xml:space="preserve"> IF($D741+$E741&gt;0,  CONCATENATE($AD741,$AE741,$AF741,$AG741,$AH741,$AI741,$AJ741)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1" s="16" t="str">
        <f t="shared" si="267"/>
        <v>,{"CollectableType":"HomeCollector.Models.StampBase, HomeCollector, Version=1.0.0.0, Culture=neutral, PublicKeyToken=null","DisplayName":"Lefty's Deceiver" ,"Description":"" ,"Country":"USA" ,"IsPostageStamp":true ,"ScottNumber":"2548"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2" spans="1:38" x14ac:dyDescent="0.25">
      <c r="A742" s="34" t="s">
        <v>898</v>
      </c>
      <c r="B742" s="29" t="s">
        <v>161</v>
      </c>
      <c r="C742" s="30"/>
      <c r="D742" s="31"/>
      <c r="E742" s="32"/>
      <c r="F742" s="42"/>
      <c r="G742" s="30"/>
      <c r="H742" s="19" t="s">
        <v>1390</v>
      </c>
      <c r="I742" s="29">
        <v>1933</v>
      </c>
      <c r="J742" s="29">
        <v>1991</v>
      </c>
      <c r="K742" s="33"/>
      <c r="L742" s="34">
        <v>0.6</v>
      </c>
      <c r="M742" s="29">
        <v>0.2</v>
      </c>
      <c r="N742" s="28" t="str">
        <f t="shared" si="268"/>
        <v>,{"CollectableType":"HomeCollector.Models.StampBase, HomeCollector, Version=1.0.0.0, Culture=neutral, PublicKeyToken=null"</v>
      </c>
      <c r="O742" s="16" t="str">
        <f t="shared" si="247"/>
        <v xml:space="preserve">,"DisplayName":"Middler Minnow" </v>
      </c>
      <c r="P742" s="16" t="str">
        <f t="shared" si="248"/>
        <v xml:space="preserve">,"Description":"" </v>
      </c>
      <c r="Q742" s="16" t="str">
        <f t="shared" si="249"/>
        <v xml:space="preserve">,"Country":"USA" </v>
      </c>
      <c r="R742" s="16" t="str">
        <f t="shared" si="250"/>
        <v xml:space="preserve">,"IsPostageStamp":true </v>
      </c>
      <c r="S742" s="16" t="str">
        <f t="shared" si="251"/>
        <v xml:space="preserve">,"ScottNumber":"2549" </v>
      </c>
      <c r="T742" s="16" t="str">
        <f t="shared" si="252"/>
        <v xml:space="preserve">,"AlternateId":"" </v>
      </c>
      <c r="U742" s="16" t="str">
        <f t="shared" si="253"/>
        <v>,"IssueYearStart":1991</v>
      </c>
      <c r="V742" s="16" t="str">
        <f t="shared" si="254"/>
        <v>,"IssueYearEnd":0</v>
      </c>
      <c r="W742" s="16" t="str">
        <f t="shared" si="255"/>
        <v xml:space="preserve">,"FirstDayOfIssue":" " </v>
      </c>
      <c r="X742" s="16" t="str">
        <f t="shared" si="269"/>
        <v xml:space="preserve">,"Perforation":"" </v>
      </c>
      <c r="Y742" s="16" t="str">
        <f t="shared" si="256"/>
        <v xml:space="preserve">,"IsWatermarked":false </v>
      </c>
      <c r="Z742" s="16" t="str">
        <f t="shared" si="257"/>
        <v xml:space="preserve">,"CatalogImageCode":"" </v>
      </c>
      <c r="AA742" s="16" t="str">
        <f t="shared" si="258"/>
        <v xml:space="preserve">,"Color":"" </v>
      </c>
      <c r="AB742" s="16" t="str">
        <f t="shared" si="259"/>
        <v xml:space="preserve">,"Denomination":"29" </v>
      </c>
      <c r="AD742" s="16" t="str">
        <f t="shared" si="260"/>
        <v/>
      </c>
      <c r="AE742" s="16" t="str">
        <f t="shared" si="261"/>
        <v>{"CollectableType":"HomeCollector.Models.StampBase, HomeCollector, Version=1.0.0.0, Culture=neutral, PublicKeyToken=null"</v>
      </c>
      <c r="AF742" s="16" t="str">
        <f t="shared" si="262"/>
        <v xml:space="preserve">,"ItemDetails":"" </v>
      </c>
      <c r="AG742" s="16" t="str">
        <f t="shared" si="263"/>
        <v xml:space="preserve">,"IsFavorite":false </v>
      </c>
      <c r="AH742" s="16" t="str">
        <f t="shared" si="264"/>
        <v xml:space="preserve">,"EstimatedValue":0 </v>
      </c>
      <c r="AI742" s="16" t="str">
        <f t="shared" si="265"/>
        <v xml:space="preserve">,"IsMintCondition":false </v>
      </c>
      <c r="AJ742" s="16" t="str">
        <f t="shared" si="266"/>
        <v xml:space="preserve">,"Condition":"UNDEFINED" </v>
      </c>
      <c r="AK742" s="16" t="str">
        <f xml:space="preserve"> IF($D742+$E742&gt;0,  CONCATENATE($AD742,$AE742,$AF742,$AG742,$AH742,$AI742,$AJ742) &amp; "} ]}","}")</f>
        <v>}</v>
      </c>
      <c r="AL742" s="16" t="str">
        <f t="shared" si="267"/>
        <v>,{"CollectableType":"HomeCollector.Models.StampBase, HomeCollector, Version=1.0.0.0, Culture=neutral, PublicKeyToken=null","DisplayName":"Middler Minnow" ,"Description":"" ,"Country":"USA" ,"IsPostageStamp":true ,"ScottNumber":"2549" ,"AlternateId":"" ,"IssueYearStart":1991,"IssueYearEnd":0,"FirstDayOfIssue":" " ,"Perforation":"" ,"IsWatermarked":false ,"CatalogImageCode":"" ,"Color":"" ,"Denomination":"29" }</v>
      </c>
    </row>
    <row r="743" spans="1:38" x14ac:dyDescent="0.25">
      <c r="A743" s="34" t="s">
        <v>899</v>
      </c>
      <c r="B743" s="29" t="s">
        <v>161</v>
      </c>
      <c r="C743" s="30"/>
      <c r="D743" s="31"/>
      <c r="E743" s="32"/>
      <c r="F743" s="28"/>
      <c r="G743" s="38" t="s">
        <v>1142</v>
      </c>
      <c r="H743" s="19" t="s">
        <v>1391</v>
      </c>
      <c r="I743" s="29">
        <v>1933</v>
      </c>
      <c r="J743" s="29">
        <v>1991</v>
      </c>
      <c r="K743" s="33"/>
      <c r="L743" s="34">
        <v>1.45</v>
      </c>
      <c r="M743" s="29"/>
      <c r="N743" s="28" t="str">
        <f t="shared" si="268"/>
        <v>,{"CollectableType":"HomeCollector.Models.StampBase, HomeCollector, Version=1.0.0.0, Culture=neutral, PublicKeyToken=null"</v>
      </c>
      <c r="O743" s="16" t="str">
        <f t="shared" si="247"/>
        <v xml:space="preserve">,"DisplayName":"Fishing Flies" </v>
      </c>
      <c r="P743" s="16" t="str">
        <f t="shared" si="248"/>
        <v xml:space="preserve">,"Description":"pane 5" </v>
      </c>
      <c r="Q743" s="16" t="str">
        <f t="shared" si="249"/>
        <v xml:space="preserve">,"Country":"USA" </v>
      </c>
      <c r="R743" s="16" t="str">
        <f t="shared" si="250"/>
        <v xml:space="preserve">,"IsPostageStamp":true </v>
      </c>
      <c r="S743" s="16" t="str">
        <f t="shared" si="251"/>
        <v xml:space="preserve">,"ScottNumber":"2549a" </v>
      </c>
      <c r="T743" s="16" t="str">
        <f t="shared" si="252"/>
        <v xml:space="preserve">,"AlternateId":"" </v>
      </c>
      <c r="U743" s="16" t="str">
        <f t="shared" si="253"/>
        <v>,"IssueYearStart":1991</v>
      </c>
      <c r="V743" s="16" t="str">
        <f t="shared" si="254"/>
        <v>,"IssueYearEnd":0</v>
      </c>
      <c r="W743" s="16" t="str">
        <f t="shared" si="255"/>
        <v xml:space="preserve">,"FirstDayOfIssue":" " </v>
      </c>
      <c r="X743" s="16" t="str">
        <f t="shared" si="269"/>
        <v xml:space="preserve">,"Perforation":"" </v>
      </c>
      <c r="Y743" s="16" t="str">
        <f t="shared" si="256"/>
        <v xml:space="preserve">,"IsWatermarked":false </v>
      </c>
      <c r="Z743" s="16" t="str">
        <f t="shared" si="257"/>
        <v xml:space="preserve">,"CatalogImageCode":"" </v>
      </c>
      <c r="AA743" s="16" t="str">
        <f t="shared" si="258"/>
        <v xml:space="preserve">,"Color":"" </v>
      </c>
      <c r="AB743" s="16" t="str">
        <f t="shared" si="259"/>
        <v xml:space="preserve">,"Denomination":"29" </v>
      </c>
      <c r="AD743" s="16" t="str">
        <f t="shared" si="260"/>
        <v/>
      </c>
      <c r="AE743" s="16" t="str">
        <f t="shared" si="261"/>
        <v>{"CollectableType":"HomeCollector.Models.StampBase, HomeCollector, Version=1.0.0.0, Culture=neutral, PublicKeyToken=null"</v>
      </c>
      <c r="AF743" s="16" t="str">
        <f t="shared" si="262"/>
        <v xml:space="preserve">,"ItemDetails":"pane 5" </v>
      </c>
      <c r="AG743" s="16" t="str">
        <f t="shared" si="263"/>
        <v xml:space="preserve">,"IsFavorite":false </v>
      </c>
      <c r="AH743" s="16" t="str">
        <f t="shared" si="264"/>
        <v xml:space="preserve">,"EstimatedValue":0 </v>
      </c>
      <c r="AI743" s="16" t="str">
        <f t="shared" si="265"/>
        <v xml:space="preserve">,"IsMintCondition":false </v>
      </c>
      <c r="AJ743" s="16" t="str">
        <f t="shared" si="266"/>
        <v xml:space="preserve">,"Condition":"UNDEFINED" </v>
      </c>
      <c r="AK743" s="16" t="str">
        <f xml:space="preserve"> IF($D743+$E743&gt;0,  CONCATENATE($AD743,$AE743,$AF743,$AG743,$AH743,$AI743,$AJ743) &amp; "} ]}","}")</f>
        <v>}</v>
      </c>
      <c r="AL743" s="16" t="str">
        <f t="shared" si="267"/>
        <v>,{"CollectableType":"HomeCollector.Models.StampBase, HomeCollector, Version=1.0.0.0, Culture=neutral, PublicKeyToken=null","DisplayName":"Fishing Flies" ,"Description":"pane 5" ,"Country":"USA" ,"IsPostageStamp":true ,"ScottNumber":"2549a" ,"AlternateId":"" ,"IssueYearStart":1991,"IssueYearEnd":0,"FirstDayOfIssue":" " ,"Perforation":"" ,"IsWatermarked":false ,"CatalogImageCode":"" ,"Color":"" ,"Denomination":"29" }</v>
      </c>
    </row>
    <row r="744" spans="1:38" x14ac:dyDescent="0.25">
      <c r="A744" s="17" t="s">
        <v>900</v>
      </c>
      <c r="B744" s="29" t="s">
        <v>161</v>
      </c>
      <c r="C744" s="30"/>
      <c r="D744" s="34"/>
      <c r="E744" s="30">
        <v>2</v>
      </c>
      <c r="F744" s="28"/>
      <c r="G744" s="38"/>
      <c r="H744" s="19" t="s">
        <v>1392</v>
      </c>
      <c r="I744" s="29">
        <v>1933</v>
      </c>
      <c r="J744" s="29">
        <v>1991</v>
      </c>
      <c r="K744" s="33"/>
      <c r="L744" s="34">
        <v>0.6</v>
      </c>
      <c r="M744" s="29">
        <v>0.12</v>
      </c>
      <c r="N744" s="28" t="str">
        <f t="shared" si="268"/>
        <v>,{"CollectableType":"HomeCollector.Models.StampBase, HomeCollector, Version=1.0.0.0, Culture=neutral, PublicKeyToken=null"</v>
      </c>
      <c r="O744" s="16" t="str">
        <f t="shared" si="247"/>
        <v xml:space="preserve">,"DisplayName":"Porter" </v>
      </c>
      <c r="P744" s="16" t="str">
        <f t="shared" si="248"/>
        <v xml:space="preserve">,"Description":"" </v>
      </c>
      <c r="Q744" s="16" t="str">
        <f t="shared" si="249"/>
        <v xml:space="preserve">,"Country":"USA" </v>
      </c>
      <c r="R744" s="16" t="str">
        <f t="shared" si="250"/>
        <v xml:space="preserve">,"IsPostageStamp":true </v>
      </c>
      <c r="S744" s="16" t="str">
        <f t="shared" si="251"/>
        <v xml:space="preserve">,"ScottNumber":"2550" </v>
      </c>
      <c r="T744" s="16" t="str">
        <f t="shared" si="252"/>
        <v xml:space="preserve">,"AlternateId":"" </v>
      </c>
      <c r="U744" s="16" t="str">
        <f t="shared" si="253"/>
        <v>,"IssueYearStart":1991</v>
      </c>
      <c r="V744" s="16" t="str">
        <f t="shared" si="254"/>
        <v>,"IssueYearEnd":0</v>
      </c>
      <c r="W744" s="16" t="str">
        <f t="shared" si="255"/>
        <v xml:space="preserve">,"FirstDayOfIssue":" " </v>
      </c>
      <c r="X744" s="16" t="str">
        <f t="shared" si="269"/>
        <v xml:space="preserve">,"Perforation":"" </v>
      </c>
      <c r="Y744" s="16" t="str">
        <f t="shared" si="256"/>
        <v xml:space="preserve">,"IsWatermarked":false </v>
      </c>
      <c r="Z744" s="16" t="str">
        <f t="shared" si="257"/>
        <v xml:space="preserve">,"CatalogImageCode":"" </v>
      </c>
      <c r="AA744" s="16" t="str">
        <f t="shared" si="258"/>
        <v xml:space="preserve">,"Color":"" </v>
      </c>
      <c r="AB744" s="16" t="str">
        <f t="shared" si="259"/>
        <v xml:space="preserve">,"Denomination":"29" </v>
      </c>
      <c r="AD744" s="16" t="str">
        <f t="shared" si="260"/>
        <v>,"ItemInstances":[</v>
      </c>
      <c r="AE744" s="16" t="str">
        <f t="shared" si="261"/>
        <v>{"CollectableType":"HomeCollector.Models.StampBase, HomeCollector, Version=1.0.0.0, Culture=neutral, PublicKeyToken=null"</v>
      </c>
      <c r="AF744" s="16" t="str">
        <f t="shared" si="262"/>
        <v xml:space="preserve">,"ItemDetails":"" </v>
      </c>
      <c r="AG744" s="16" t="str">
        <f t="shared" si="263"/>
        <v xml:space="preserve">,"IsFavorite":false </v>
      </c>
      <c r="AH744" s="16" t="str">
        <f t="shared" si="264"/>
        <v xml:space="preserve">,"EstimatedValue":0 </v>
      </c>
      <c r="AI744" s="16" t="str">
        <f t="shared" si="265"/>
        <v xml:space="preserve">,"IsMintCondition":false </v>
      </c>
      <c r="AJ744" s="16" t="str">
        <f t="shared" si="266"/>
        <v xml:space="preserve">,"Condition":"UNDEFINED" </v>
      </c>
      <c r="AK744" s="16" t="str">
        <f xml:space="preserve"> IF($D744+$E744&gt;0,  CONCATENATE($AD744,$AE744,$AF744,$AG744,$AH744,$AI744,$AJ744)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4" s="16" t="str">
        <f t="shared" si="267"/>
        <v>,{"CollectableType":"HomeCollector.Models.StampBase, HomeCollector, Version=1.0.0.0, Culture=neutral, PublicKeyToken=null","DisplayName":"Porter" ,"Description":"" ,"Country":"USA" ,"IsPostageStamp":true ,"ScottNumber":"2550"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5" spans="1:38" x14ac:dyDescent="0.25">
      <c r="A745" s="34" t="s">
        <v>901</v>
      </c>
      <c r="B745" s="29" t="s">
        <v>161</v>
      </c>
      <c r="C745" s="30"/>
      <c r="D745" s="31"/>
      <c r="E745" s="32">
        <v>3</v>
      </c>
      <c r="F745" s="28"/>
      <c r="G745" s="38"/>
      <c r="H745" s="19" t="s">
        <v>1393</v>
      </c>
      <c r="I745" s="29">
        <v>1933</v>
      </c>
      <c r="J745" s="29">
        <v>1991</v>
      </c>
      <c r="K745" s="33"/>
      <c r="L745" s="34">
        <v>0.6</v>
      </c>
      <c r="M745" s="29">
        <v>0.12</v>
      </c>
      <c r="N745" s="28" t="str">
        <f t="shared" si="268"/>
        <v>,{"CollectableType":"HomeCollector.Models.StampBase, HomeCollector, Version=1.0.0.0, Culture=neutral, PublicKeyToken=null"</v>
      </c>
      <c r="O745" s="16" t="str">
        <f t="shared" si="247"/>
        <v xml:space="preserve">,"DisplayName":"Desert Storm" </v>
      </c>
      <c r="P745" s="16" t="str">
        <f t="shared" si="248"/>
        <v xml:space="preserve">,"Description":"" </v>
      </c>
      <c r="Q745" s="16" t="str">
        <f t="shared" si="249"/>
        <v xml:space="preserve">,"Country":"USA" </v>
      </c>
      <c r="R745" s="16" t="str">
        <f t="shared" si="250"/>
        <v xml:space="preserve">,"IsPostageStamp":true </v>
      </c>
      <c r="S745" s="16" t="str">
        <f t="shared" si="251"/>
        <v xml:space="preserve">,"ScottNumber":"2551" </v>
      </c>
      <c r="T745" s="16" t="str">
        <f t="shared" si="252"/>
        <v xml:space="preserve">,"AlternateId":"" </v>
      </c>
      <c r="U745" s="16" t="str">
        <f t="shared" si="253"/>
        <v>,"IssueYearStart":1991</v>
      </c>
      <c r="V745" s="16" t="str">
        <f t="shared" si="254"/>
        <v>,"IssueYearEnd":0</v>
      </c>
      <c r="W745" s="16" t="str">
        <f t="shared" si="255"/>
        <v xml:space="preserve">,"FirstDayOfIssue":" " </v>
      </c>
      <c r="X745" s="16" t="str">
        <f t="shared" si="269"/>
        <v xml:space="preserve">,"Perforation":"" </v>
      </c>
      <c r="Y745" s="16" t="str">
        <f t="shared" si="256"/>
        <v xml:space="preserve">,"IsWatermarked":false </v>
      </c>
      <c r="Z745" s="16" t="str">
        <f t="shared" si="257"/>
        <v xml:space="preserve">,"CatalogImageCode":"" </v>
      </c>
      <c r="AA745" s="16" t="str">
        <f t="shared" si="258"/>
        <v xml:space="preserve">,"Color":"" </v>
      </c>
      <c r="AB745" s="16" t="str">
        <f t="shared" si="259"/>
        <v xml:space="preserve">,"Denomination":"29" </v>
      </c>
      <c r="AD745" s="16" t="str">
        <f t="shared" si="260"/>
        <v>,"ItemInstances":[</v>
      </c>
      <c r="AE745" s="16" t="str">
        <f t="shared" si="261"/>
        <v>{"CollectableType":"HomeCollector.Models.StampBase, HomeCollector, Version=1.0.0.0, Culture=neutral, PublicKeyToken=null"</v>
      </c>
      <c r="AF745" s="16" t="str">
        <f t="shared" si="262"/>
        <v xml:space="preserve">,"ItemDetails":"" </v>
      </c>
      <c r="AG745" s="16" t="str">
        <f t="shared" si="263"/>
        <v xml:space="preserve">,"IsFavorite":false </v>
      </c>
      <c r="AH745" s="16" t="str">
        <f t="shared" si="264"/>
        <v xml:space="preserve">,"EstimatedValue":0 </v>
      </c>
      <c r="AI745" s="16" t="str">
        <f t="shared" si="265"/>
        <v xml:space="preserve">,"IsMintCondition":false </v>
      </c>
      <c r="AJ745" s="16" t="str">
        <f t="shared" si="266"/>
        <v xml:space="preserve">,"Condition":"UNDEFINED" </v>
      </c>
      <c r="AK745" s="16" t="str">
        <f xml:space="preserve"> IF($D745+$E745&gt;0,  CONCATENATE($AD745,$AE745,$AF745,$AG745,$AH745,$AI745,$AJ745)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5" s="16" t="str">
        <f t="shared" si="267"/>
        <v>,{"CollectableType":"HomeCollector.Models.StampBase, HomeCollector, Version=1.0.0.0, Culture=neutral, PublicKeyToken=null","DisplayName":"Desert Storm" ,"Description":"" ,"Country":"USA" ,"IsPostageStamp":true ,"ScottNumber":"2551"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6" spans="1:38" x14ac:dyDescent="0.25">
      <c r="A746" s="17" t="s">
        <v>902</v>
      </c>
      <c r="B746" s="29" t="s">
        <v>161</v>
      </c>
      <c r="C746" s="30"/>
      <c r="D746" s="31"/>
      <c r="E746" s="32"/>
      <c r="F746" s="28"/>
      <c r="G746" s="38"/>
      <c r="H746" s="19" t="s">
        <v>1394</v>
      </c>
      <c r="I746" s="29">
        <v>1933</v>
      </c>
      <c r="J746" s="29">
        <v>1991</v>
      </c>
      <c r="K746" s="33"/>
      <c r="L746" s="34">
        <v>0.6</v>
      </c>
      <c r="M746" s="29">
        <v>0.15</v>
      </c>
      <c r="N746" s="28" t="str">
        <f t="shared" si="268"/>
        <v>,{"CollectableType":"HomeCollector.Models.StampBase, HomeCollector, Version=1.0.0.0, Culture=neutral, PublicKeyToken=null"</v>
      </c>
      <c r="O746" s="16" t="str">
        <f t="shared" si="247"/>
        <v xml:space="preserve">,"DisplayName":"Pole Vault" </v>
      </c>
      <c r="P746" s="16" t="str">
        <f t="shared" si="248"/>
        <v xml:space="preserve">,"Description":"" </v>
      </c>
      <c r="Q746" s="16" t="str">
        <f t="shared" si="249"/>
        <v xml:space="preserve">,"Country":"USA" </v>
      </c>
      <c r="R746" s="16" t="str">
        <f t="shared" si="250"/>
        <v xml:space="preserve">,"IsPostageStamp":true </v>
      </c>
      <c r="S746" s="16" t="str">
        <f t="shared" si="251"/>
        <v xml:space="preserve">,"ScottNumber":"2553" </v>
      </c>
      <c r="T746" s="16" t="str">
        <f t="shared" si="252"/>
        <v xml:space="preserve">,"AlternateId":"" </v>
      </c>
      <c r="U746" s="16" t="str">
        <f t="shared" si="253"/>
        <v>,"IssueYearStart":1991</v>
      </c>
      <c r="V746" s="16" t="str">
        <f t="shared" si="254"/>
        <v>,"IssueYearEnd":0</v>
      </c>
      <c r="W746" s="16" t="str">
        <f t="shared" si="255"/>
        <v xml:space="preserve">,"FirstDayOfIssue":" " </v>
      </c>
      <c r="X746" s="16" t="str">
        <f t="shared" si="269"/>
        <v xml:space="preserve">,"Perforation":"" </v>
      </c>
      <c r="Y746" s="16" t="str">
        <f t="shared" si="256"/>
        <v xml:space="preserve">,"IsWatermarked":false </v>
      </c>
      <c r="Z746" s="16" t="str">
        <f t="shared" si="257"/>
        <v xml:space="preserve">,"CatalogImageCode":"" </v>
      </c>
      <c r="AA746" s="16" t="str">
        <f t="shared" si="258"/>
        <v xml:space="preserve">,"Color":"" </v>
      </c>
      <c r="AB746" s="16" t="str">
        <f t="shared" si="259"/>
        <v xml:space="preserve">,"Denomination":"29" </v>
      </c>
      <c r="AD746" s="16" t="str">
        <f t="shared" si="260"/>
        <v/>
      </c>
      <c r="AE746" s="16" t="str">
        <f t="shared" si="261"/>
        <v>{"CollectableType":"HomeCollector.Models.StampBase, HomeCollector, Version=1.0.0.0, Culture=neutral, PublicKeyToken=null"</v>
      </c>
      <c r="AF746" s="16" t="str">
        <f t="shared" si="262"/>
        <v xml:space="preserve">,"ItemDetails":"" </v>
      </c>
      <c r="AG746" s="16" t="str">
        <f t="shared" si="263"/>
        <v xml:space="preserve">,"IsFavorite":false </v>
      </c>
      <c r="AH746" s="16" t="str">
        <f t="shared" si="264"/>
        <v xml:space="preserve">,"EstimatedValue":0 </v>
      </c>
      <c r="AI746" s="16" t="str">
        <f t="shared" si="265"/>
        <v xml:space="preserve">,"IsMintCondition":false </v>
      </c>
      <c r="AJ746" s="16" t="str">
        <f t="shared" si="266"/>
        <v xml:space="preserve">,"Condition":"UNDEFINED" </v>
      </c>
      <c r="AK746" s="16" t="str">
        <f xml:space="preserve"> IF($D746+$E746&gt;0,  CONCATENATE($AD746,$AE746,$AF746,$AG746,$AH746,$AI746,$AJ746) &amp; "} ]}","}")</f>
        <v>}</v>
      </c>
      <c r="AL746" s="16" t="str">
        <f t="shared" si="267"/>
        <v>,{"CollectableType":"HomeCollector.Models.StampBase, HomeCollector, Version=1.0.0.0, Culture=neutral, PublicKeyToken=null","DisplayName":"Pole Vault" ,"Description":"" ,"Country":"USA" ,"IsPostageStamp":true ,"ScottNumber":"2553" ,"AlternateId":"" ,"IssueYearStart":1991,"IssueYearEnd":0,"FirstDayOfIssue":" " ,"Perforation":"" ,"IsWatermarked":false ,"CatalogImageCode":"" ,"Color":"" ,"Denomination":"29" }</v>
      </c>
    </row>
    <row r="747" spans="1:38" x14ac:dyDescent="0.25">
      <c r="A747" s="34" t="s">
        <v>903</v>
      </c>
      <c r="B747" s="29" t="s">
        <v>161</v>
      </c>
      <c r="C747" s="30"/>
      <c r="D747" s="31"/>
      <c r="E747" s="32">
        <v>2</v>
      </c>
      <c r="F747" s="42"/>
      <c r="G747" s="30"/>
      <c r="H747" s="19" t="s">
        <v>1395</v>
      </c>
      <c r="I747" s="29">
        <v>1933</v>
      </c>
      <c r="J747" s="29">
        <v>1991</v>
      </c>
      <c r="K747" s="33"/>
      <c r="L747" s="34">
        <v>0.6</v>
      </c>
      <c r="M747" s="29">
        <v>0.15</v>
      </c>
      <c r="N747" s="28" t="str">
        <f t="shared" si="268"/>
        <v>,{"CollectableType":"HomeCollector.Models.StampBase, HomeCollector, Version=1.0.0.0, Culture=neutral, PublicKeyToken=null"</v>
      </c>
      <c r="O747" s="16" t="str">
        <f t="shared" si="247"/>
        <v xml:space="preserve">,"DisplayName":"Discus" </v>
      </c>
      <c r="P747" s="16" t="str">
        <f t="shared" si="248"/>
        <v xml:space="preserve">,"Description":"" </v>
      </c>
      <c r="Q747" s="16" t="str">
        <f t="shared" si="249"/>
        <v xml:space="preserve">,"Country":"USA" </v>
      </c>
      <c r="R747" s="16" t="str">
        <f t="shared" si="250"/>
        <v xml:space="preserve">,"IsPostageStamp":true </v>
      </c>
      <c r="S747" s="16" t="str">
        <f t="shared" si="251"/>
        <v xml:space="preserve">,"ScottNumber":"2554" </v>
      </c>
      <c r="T747" s="16" t="str">
        <f t="shared" si="252"/>
        <v xml:space="preserve">,"AlternateId":"" </v>
      </c>
      <c r="U747" s="16" t="str">
        <f t="shared" si="253"/>
        <v>,"IssueYearStart":1991</v>
      </c>
      <c r="V747" s="16" t="str">
        <f t="shared" si="254"/>
        <v>,"IssueYearEnd":0</v>
      </c>
      <c r="W747" s="16" t="str">
        <f t="shared" si="255"/>
        <v xml:space="preserve">,"FirstDayOfIssue":" " </v>
      </c>
      <c r="X747" s="16" t="str">
        <f t="shared" si="269"/>
        <v xml:space="preserve">,"Perforation":"" </v>
      </c>
      <c r="Y747" s="16" t="str">
        <f t="shared" si="256"/>
        <v xml:space="preserve">,"IsWatermarked":false </v>
      </c>
      <c r="Z747" s="16" t="str">
        <f t="shared" si="257"/>
        <v xml:space="preserve">,"CatalogImageCode":"" </v>
      </c>
      <c r="AA747" s="16" t="str">
        <f t="shared" si="258"/>
        <v xml:space="preserve">,"Color":"" </v>
      </c>
      <c r="AB747" s="16" t="str">
        <f t="shared" si="259"/>
        <v xml:space="preserve">,"Denomination":"29" </v>
      </c>
      <c r="AD747" s="16" t="str">
        <f t="shared" si="260"/>
        <v>,"ItemInstances":[</v>
      </c>
      <c r="AE747" s="16" t="str">
        <f t="shared" si="261"/>
        <v>{"CollectableType":"HomeCollector.Models.StampBase, HomeCollector, Version=1.0.0.0, Culture=neutral, PublicKeyToken=null"</v>
      </c>
      <c r="AF747" s="16" t="str">
        <f t="shared" si="262"/>
        <v xml:space="preserve">,"ItemDetails":"" </v>
      </c>
      <c r="AG747" s="16" t="str">
        <f t="shared" si="263"/>
        <v xml:space="preserve">,"IsFavorite":false </v>
      </c>
      <c r="AH747" s="16" t="str">
        <f t="shared" si="264"/>
        <v xml:space="preserve">,"EstimatedValue":0 </v>
      </c>
      <c r="AI747" s="16" t="str">
        <f t="shared" si="265"/>
        <v xml:space="preserve">,"IsMintCondition":false </v>
      </c>
      <c r="AJ747" s="16" t="str">
        <f t="shared" si="266"/>
        <v xml:space="preserve">,"Condition":"UNDEFINED" </v>
      </c>
      <c r="AK747" s="16" t="str">
        <f xml:space="preserve"> IF($D747+$E747&gt;0,  CONCATENATE($AD747,$AE747,$AF747,$AG747,$AH747,$AI747,$AJ747)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7" s="16" t="str">
        <f t="shared" si="267"/>
        <v>,{"CollectableType":"HomeCollector.Models.StampBase, HomeCollector, Version=1.0.0.0, Culture=neutral, PublicKeyToken=null","DisplayName":"Discus" ,"Description":"" ,"Country":"USA" ,"IsPostageStamp":true ,"ScottNumber":"2554"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8" spans="1:38" x14ac:dyDescent="0.25">
      <c r="A748" s="34" t="s">
        <v>904</v>
      </c>
      <c r="B748" s="29" t="s">
        <v>161</v>
      </c>
      <c r="C748" s="30"/>
      <c r="D748" s="31"/>
      <c r="E748" s="32">
        <v>2</v>
      </c>
      <c r="F748" s="43"/>
      <c r="G748" s="30"/>
      <c r="H748" s="19" t="s">
        <v>1396</v>
      </c>
      <c r="I748" s="29">
        <v>1933</v>
      </c>
      <c r="J748" s="29">
        <v>1991</v>
      </c>
      <c r="K748" s="33"/>
      <c r="L748" s="34">
        <v>0.6</v>
      </c>
      <c r="M748" s="29">
        <v>0.15</v>
      </c>
      <c r="N748" s="28" t="str">
        <f t="shared" si="268"/>
        <v>,{"CollectableType":"HomeCollector.Models.StampBase, HomeCollector, Version=1.0.0.0, Culture=neutral, PublicKeyToken=null"</v>
      </c>
      <c r="O748" s="16" t="str">
        <f t="shared" si="247"/>
        <v xml:space="preserve">,"DisplayName":"Sprint" </v>
      </c>
      <c r="P748" s="16" t="str">
        <f t="shared" si="248"/>
        <v xml:space="preserve">,"Description":"" </v>
      </c>
      <c r="Q748" s="16" t="str">
        <f t="shared" si="249"/>
        <v xml:space="preserve">,"Country":"USA" </v>
      </c>
      <c r="R748" s="16" t="str">
        <f t="shared" si="250"/>
        <v xml:space="preserve">,"IsPostageStamp":true </v>
      </c>
      <c r="S748" s="16" t="str">
        <f t="shared" si="251"/>
        <v xml:space="preserve">,"ScottNumber":"2555" </v>
      </c>
      <c r="T748" s="16" t="str">
        <f t="shared" si="252"/>
        <v xml:space="preserve">,"AlternateId":"" </v>
      </c>
      <c r="U748" s="16" t="str">
        <f t="shared" si="253"/>
        <v>,"IssueYearStart":1991</v>
      </c>
      <c r="V748" s="16" t="str">
        <f t="shared" si="254"/>
        <v>,"IssueYearEnd":0</v>
      </c>
      <c r="W748" s="16" t="str">
        <f t="shared" si="255"/>
        <v xml:space="preserve">,"FirstDayOfIssue":" " </v>
      </c>
      <c r="X748" s="16" t="str">
        <f t="shared" si="269"/>
        <v xml:space="preserve">,"Perforation":"" </v>
      </c>
      <c r="Y748" s="16" t="str">
        <f t="shared" si="256"/>
        <v xml:space="preserve">,"IsWatermarked":false </v>
      </c>
      <c r="Z748" s="16" t="str">
        <f t="shared" si="257"/>
        <v xml:space="preserve">,"CatalogImageCode":"" </v>
      </c>
      <c r="AA748" s="16" t="str">
        <f t="shared" si="258"/>
        <v xml:space="preserve">,"Color":"" </v>
      </c>
      <c r="AB748" s="16" t="str">
        <f t="shared" si="259"/>
        <v xml:space="preserve">,"Denomination":"29" </v>
      </c>
      <c r="AD748" s="16" t="str">
        <f t="shared" si="260"/>
        <v>,"ItemInstances":[</v>
      </c>
      <c r="AE748" s="16" t="str">
        <f t="shared" si="261"/>
        <v>{"CollectableType":"HomeCollector.Models.StampBase, HomeCollector, Version=1.0.0.0, Culture=neutral, PublicKeyToken=null"</v>
      </c>
      <c r="AF748" s="16" t="str">
        <f t="shared" si="262"/>
        <v xml:space="preserve">,"ItemDetails":"" </v>
      </c>
      <c r="AG748" s="16" t="str">
        <f t="shared" si="263"/>
        <v xml:space="preserve">,"IsFavorite":false </v>
      </c>
      <c r="AH748" s="16" t="str">
        <f t="shared" si="264"/>
        <v xml:space="preserve">,"EstimatedValue":0 </v>
      </c>
      <c r="AI748" s="16" t="str">
        <f t="shared" si="265"/>
        <v xml:space="preserve">,"IsMintCondition":false </v>
      </c>
      <c r="AJ748" s="16" t="str">
        <f t="shared" si="266"/>
        <v xml:space="preserve">,"Condition":"UNDEFINED" </v>
      </c>
      <c r="AK748" s="16" t="str">
        <f xml:space="preserve"> IF($D748+$E748&gt;0,  CONCATENATE($AD748,$AE748,$AF748,$AG748,$AH748,$AI748,$AJ748)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8" s="16" t="str">
        <f t="shared" si="267"/>
        <v>,{"CollectableType":"HomeCollector.Models.StampBase, HomeCollector, Version=1.0.0.0, Culture=neutral, PublicKeyToken=null","DisplayName":"Sprint" ,"Description":"" ,"Country":"USA" ,"IsPostageStamp":true ,"ScottNumber":"2555"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49" spans="1:38" x14ac:dyDescent="0.25">
      <c r="A749" s="34" t="s">
        <v>905</v>
      </c>
      <c r="B749" s="29" t="s">
        <v>161</v>
      </c>
      <c r="C749" s="30"/>
      <c r="D749" s="31"/>
      <c r="E749" s="32">
        <v>2</v>
      </c>
      <c r="F749" s="43"/>
      <c r="G749" s="30"/>
      <c r="H749" s="19" t="s">
        <v>1397</v>
      </c>
      <c r="I749" s="29">
        <v>1933</v>
      </c>
      <c r="J749" s="29">
        <v>1991</v>
      </c>
      <c r="K749" s="33"/>
      <c r="L749" s="34">
        <v>0.6</v>
      </c>
      <c r="M749" s="29">
        <v>0.15</v>
      </c>
      <c r="N749" s="28" t="str">
        <f t="shared" si="268"/>
        <v>,{"CollectableType":"HomeCollector.Models.StampBase, HomeCollector, Version=1.0.0.0, Culture=neutral, PublicKeyToken=null"</v>
      </c>
      <c r="O749" s="16" t="str">
        <f t="shared" si="247"/>
        <v xml:space="preserve">,"DisplayName":"Javelin" </v>
      </c>
      <c r="P749" s="16" t="str">
        <f t="shared" si="248"/>
        <v xml:space="preserve">,"Description":"" </v>
      </c>
      <c r="Q749" s="16" t="str">
        <f t="shared" si="249"/>
        <v xml:space="preserve">,"Country":"USA" </v>
      </c>
      <c r="R749" s="16" t="str">
        <f t="shared" si="250"/>
        <v xml:space="preserve">,"IsPostageStamp":true </v>
      </c>
      <c r="S749" s="16" t="str">
        <f t="shared" si="251"/>
        <v xml:space="preserve">,"ScottNumber":"2556" </v>
      </c>
      <c r="T749" s="16" t="str">
        <f t="shared" si="252"/>
        <v xml:space="preserve">,"AlternateId":"" </v>
      </c>
      <c r="U749" s="16" t="str">
        <f t="shared" si="253"/>
        <v>,"IssueYearStart":1991</v>
      </c>
      <c r="V749" s="16" t="str">
        <f t="shared" si="254"/>
        <v>,"IssueYearEnd":0</v>
      </c>
      <c r="W749" s="16" t="str">
        <f t="shared" si="255"/>
        <v xml:space="preserve">,"FirstDayOfIssue":" " </v>
      </c>
      <c r="X749" s="16" t="str">
        <f t="shared" si="269"/>
        <v xml:space="preserve">,"Perforation":"" </v>
      </c>
      <c r="Y749" s="16" t="str">
        <f t="shared" si="256"/>
        <v xml:space="preserve">,"IsWatermarked":false </v>
      </c>
      <c r="Z749" s="16" t="str">
        <f t="shared" si="257"/>
        <v xml:space="preserve">,"CatalogImageCode":"" </v>
      </c>
      <c r="AA749" s="16" t="str">
        <f t="shared" si="258"/>
        <v xml:space="preserve">,"Color":"" </v>
      </c>
      <c r="AB749" s="16" t="str">
        <f t="shared" si="259"/>
        <v xml:space="preserve">,"Denomination":"29" </v>
      </c>
      <c r="AD749" s="16" t="str">
        <f t="shared" si="260"/>
        <v>,"ItemInstances":[</v>
      </c>
      <c r="AE749" s="16" t="str">
        <f t="shared" si="261"/>
        <v>{"CollectableType":"HomeCollector.Models.StampBase, HomeCollector, Version=1.0.0.0, Culture=neutral, PublicKeyToken=null"</v>
      </c>
      <c r="AF749" s="16" t="str">
        <f t="shared" si="262"/>
        <v xml:space="preserve">,"ItemDetails":"" </v>
      </c>
      <c r="AG749" s="16" t="str">
        <f t="shared" si="263"/>
        <v xml:space="preserve">,"IsFavorite":false </v>
      </c>
      <c r="AH749" s="16" t="str">
        <f t="shared" si="264"/>
        <v xml:space="preserve">,"EstimatedValue":0 </v>
      </c>
      <c r="AI749" s="16" t="str">
        <f t="shared" si="265"/>
        <v xml:space="preserve">,"IsMintCondition":false </v>
      </c>
      <c r="AJ749" s="16" t="str">
        <f t="shared" si="266"/>
        <v xml:space="preserve">,"Condition":"UNDEFINED" </v>
      </c>
      <c r="AK749" s="16" t="str">
        <f xml:space="preserve"> IF($D749+$E749&gt;0,  CONCATENATE($AD749,$AE749,$AF749,$AG749,$AH749,$AI749,$AJ749)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49" s="16" t="str">
        <f t="shared" si="267"/>
        <v>,{"CollectableType":"HomeCollector.Models.StampBase, HomeCollector, Version=1.0.0.0, Culture=neutral, PublicKeyToken=null","DisplayName":"Javelin" ,"Description":"" ,"Country":"USA" ,"IsPostageStamp":true ,"ScottNumber":"2556"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0" spans="1:38" x14ac:dyDescent="0.25">
      <c r="A750" s="34" t="s">
        <v>906</v>
      </c>
      <c r="B750" s="29" t="s">
        <v>161</v>
      </c>
      <c r="C750" s="30"/>
      <c r="D750" s="31"/>
      <c r="E750" s="32">
        <v>1</v>
      </c>
      <c r="F750" s="28"/>
      <c r="G750" s="38"/>
      <c r="H750" s="19" t="s">
        <v>1398</v>
      </c>
      <c r="I750" s="29">
        <v>1933</v>
      </c>
      <c r="J750" s="29">
        <v>1991</v>
      </c>
      <c r="K750" s="33"/>
      <c r="L750" s="34">
        <v>0.6</v>
      </c>
      <c r="M750" s="29">
        <v>0.15</v>
      </c>
      <c r="N750" s="28" t="str">
        <f t="shared" si="268"/>
        <v>,{"CollectableType":"HomeCollector.Models.StampBase, HomeCollector, Version=1.0.0.0, Culture=neutral, PublicKeyToken=null"</v>
      </c>
      <c r="O750" s="16" t="str">
        <f t="shared" si="247"/>
        <v xml:space="preserve">,"DisplayName":"Hurdles" </v>
      </c>
      <c r="P750" s="16" t="str">
        <f t="shared" si="248"/>
        <v xml:space="preserve">,"Description":"" </v>
      </c>
      <c r="Q750" s="16" t="str">
        <f t="shared" si="249"/>
        <v xml:space="preserve">,"Country":"USA" </v>
      </c>
      <c r="R750" s="16" t="str">
        <f t="shared" si="250"/>
        <v xml:space="preserve">,"IsPostageStamp":true </v>
      </c>
      <c r="S750" s="16" t="str">
        <f t="shared" si="251"/>
        <v xml:space="preserve">,"ScottNumber":"2557" </v>
      </c>
      <c r="T750" s="16" t="str">
        <f t="shared" si="252"/>
        <v xml:space="preserve">,"AlternateId":"" </v>
      </c>
      <c r="U750" s="16" t="str">
        <f t="shared" si="253"/>
        <v>,"IssueYearStart":1991</v>
      </c>
      <c r="V750" s="16" t="str">
        <f t="shared" si="254"/>
        <v>,"IssueYearEnd":0</v>
      </c>
      <c r="W750" s="16" t="str">
        <f t="shared" si="255"/>
        <v xml:space="preserve">,"FirstDayOfIssue":" " </v>
      </c>
      <c r="X750" s="16" t="str">
        <f t="shared" si="269"/>
        <v xml:space="preserve">,"Perforation":"" </v>
      </c>
      <c r="Y750" s="16" t="str">
        <f t="shared" si="256"/>
        <v xml:space="preserve">,"IsWatermarked":false </v>
      </c>
      <c r="Z750" s="16" t="str">
        <f t="shared" si="257"/>
        <v xml:space="preserve">,"CatalogImageCode":"" </v>
      </c>
      <c r="AA750" s="16" t="str">
        <f t="shared" si="258"/>
        <v xml:space="preserve">,"Color":"" </v>
      </c>
      <c r="AB750" s="16" t="str">
        <f t="shared" si="259"/>
        <v xml:space="preserve">,"Denomination":"29" </v>
      </c>
      <c r="AD750" s="16" t="str">
        <f t="shared" si="260"/>
        <v>,"ItemInstances":[</v>
      </c>
      <c r="AE750" s="16" t="str">
        <f t="shared" si="261"/>
        <v>{"CollectableType":"HomeCollector.Models.StampBase, HomeCollector, Version=1.0.0.0, Culture=neutral, PublicKeyToken=null"</v>
      </c>
      <c r="AF750" s="16" t="str">
        <f t="shared" si="262"/>
        <v xml:space="preserve">,"ItemDetails":"" </v>
      </c>
      <c r="AG750" s="16" t="str">
        <f t="shared" si="263"/>
        <v xml:space="preserve">,"IsFavorite":false </v>
      </c>
      <c r="AH750" s="16" t="str">
        <f t="shared" si="264"/>
        <v xml:space="preserve">,"EstimatedValue":0 </v>
      </c>
      <c r="AI750" s="16" t="str">
        <f t="shared" si="265"/>
        <v xml:space="preserve">,"IsMintCondition":false </v>
      </c>
      <c r="AJ750" s="16" t="str">
        <f t="shared" si="266"/>
        <v xml:space="preserve">,"Condition":"UNDEFINED" </v>
      </c>
      <c r="AK750" s="16" t="str">
        <f xml:space="preserve"> IF($D750+$E750&gt;0,  CONCATENATE($AD750,$AE750,$AF750,$AG750,$AH750,$AI750,$AJ750)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0" s="16" t="str">
        <f t="shared" si="267"/>
        <v>,{"CollectableType":"HomeCollector.Models.StampBase, HomeCollector, Version=1.0.0.0, Culture=neutral, PublicKeyToken=null","DisplayName":"Hurdles" ,"Description":"" ,"Country":"USA" ,"IsPostageStamp":true ,"ScottNumber":"2557"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1" spans="1:38" x14ac:dyDescent="0.25">
      <c r="A751" s="17" t="s">
        <v>907</v>
      </c>
      <c r="B751" s="29" t="s">
        <v>161</v>
      </c>
      <c r="C751" s="30"/>
      <c r="D751" s="34"/>
      <c r="E751" s="30"/>
      <c r="F751" s="28"/>
      <c r="G751" s="38"/>
      <c r="H751" s="19" t="s">
        <v>1399</v>
      </c>
      <c r="I751" s="29">
        <v>1933</v>
      </c>
      <c r="J751" s="29">
        <v>1991</v>
      </c>
      <c r="K751" s="33"/>
      <c r="L751" s="34">
        <v>2.9</v>
      </c>
      <c r="M751" s="29">
        <v>0.75</v>
      </c>
      <c r="N751" s="28" t="str">
        <f t="shared" si="268"/>
        <v>,{"CollectableType":"HomeCollector.Models.StampBase, HomeCollector, Version=1.0.0.0, Culture=neutral, PublicKeyToken=null"</v>
      </c>
      <c r="O751" s="16" t="str">
        <f t="shared" si="247"/>
        <v xml:space="preserve">,"DisplayName":"Summer Olympics" </v>
      </c>
      <c r="P751" s="16" t="str">
        <f t="shared" si="248"/>
        <v xml:space="preserve">,"Description":"" </v>
      </c>
      <c r="Q751" s="16" t="str">
        <f t="shared" si="249"/>
        <v xml:space="preserve">,"Country":"USA" </v>
      </c>
      <c r="R751" s="16" t="str">
        <f t="shared" si="250"/>
        <v xml:space="preserve">,"IsPostageStamp":true </v>
      </c>
      <c r="S751" s="16" t="str">
        <f t="shared" si="251"/>
        <v xml:space="preserve">,"ScottNumber":"2557a" </v>
      </c>
      <c r="T751" s="16" t="str">
        <f t="shared" si="252"/>
        <v xml:space="preserve">,"AlternateId":"" </v>
      </c>
      <c r="U751" s="16" t="str">
        <f t="shared" si="253"/>
        <v>,"IssueYearStart":1991</v>
      </c>
      <c r="V751" s="16" t="str">
        <f t="shared" si="254"/>
        <v>,"IssueYearEnd":0</v>
      </c>
      <c r="W751" s="16" t="str">
        <f t="shared" si="255"/>
        <v xml:space="preserve">,"FirstDayOfIssue":" " </v>
      </c>
      <c r="X751" s="16" t="str">
        <f t="shared" si="269"/>
        <v xml:space="preserve">,"Perforation":"" </v>
      </c>
      <c r="Y751" s="16" t="str">
        <f t="shared" si="256"/>
        <v xml:space="preserve">,"IsWatermarked":false </v>
      </c>
      <c r="Z751" s="16" t="str">
        <f t="shared" si="257"/>
        <v xml:space="preserve">,"CatalogImageCode":"" </v>
      </c>
      <c r="AA751" s="16" t="str">
        <f t="shared" si="258"/>
        <v xml:space="preserve">,"Color":"" </v>
      </c>
      <c r="AB751" s="16" t="str">
        <f t="shared" si="259"/>
        <v xml:space="preserve">,"Denomination":"29" </v>
      </c>
      <c r="AD751" s="16" t="str">
        <f t="shared" si="260"/>
        <v/>
      </c>
      <c r="AE751" s="16" t="str">
        <f t="shared" si="261"/>
        <v>{"CollectableType":"HomeCollector.Models.StampBase, HomeCollector, Version=1.0.0.0, Culture=neutral, PublicKeyToken=null"</v>
      </c>
      <c r="AF751" s="16" t="str">
        <f t="shared" si="262"/>
        <v xml:space="preserve">,"ItemDetails":"" </v>
      </c>
      <c r="AG751" s="16" t="str">
        <f t="shared" si="263"/>
        <v xml:space="preserve">,"IsFavorite":false </v>
      </c>
      <c r="AH751" s="16" t="str">
        <f t="shared" si="264"/>
        <v xml:space="preserve">,"EstimatedValue":0 </v>
      </c>
      <c r="AI751" s="16" t="str">
        <f t="shared" si="265"/>
        <v xml:space="preserve">,"IsMintCondition":false </v>
      </c>
      <c r="AJ751" s="16" t="str">
        <f t="shared" si="266"/>
        <v xml:space="preserve">,"Condition":"UNDEFINED" </v>
      </c>
      <c r="AK751" s="16" t="str">
        <f xml:space="preserve"> IF($D751+$E751&gt;0,  CONCATENATE($AD751,$AE751,$AF751,$AG751,$AH751,$AI751,$AJ751) &amp; "} ]}","}")</f>
        <v>}</v>
      </c>
      <c r="AL751" s="16" t="str">
        <f t="shared" si="267"/>
        <v>,{"CollectableType":"HomeCollector.Models.StampBase, HomeCollector, Version=1.0.0.0, Culture=neutral, PublicKeyToken=null","DisplayName":"Summer Olympics" ,"Description":"" ,"Country":"USA" ,"IsPostageStamp":true ,"ScottNumber":"2557a" ,"AlternateId":"" ,"IssueYearStart":1991,"IssueYearEnd":0,"FirstDayOfIssue":" " ,"Perforation":"" ,"IsWatermarked":false ,"CatalogImageCode":"" ,"Color":"" ,"Denomination":"29" }</v>
      </c>
    </row>
    <row r="752" spans="1:38" x14ac:dyDescent="0.25">
      <c r="A752" s="34" t="s">
        <v>908</v>
      </c>
      <c r="B752" s="29" t="s">
        <v>161</v>
      </c>
      <c r="C752" s="30"/>
      <c r="D752" s="31"/>
      <c r="E752" s="32">
        <v>1</v>
      </c>
      <c r="F752" s="43"/>
      <c r="G752" s="30"/>
      <c r="H752" s="19" t="s">
        <v>1400</v>
      </c>
      <c r="I752" s="29">
        <v>1934</v>
      </c>
      <c r="J752" s="29">
        <v>1991</v>
      </c>
      <c r="K752" s="33"/>
      <c r="L752" s="34">
        <v>0.6</v>
      </c>
      <c r="M752" s="29">
        <v>0.15</v>
      </c>
      <c r="N752" s="28" t="str">
        <f t="shared" si="268"/>
        <v>,{"CollectableType":"HomeCollector.Models.StampBase, HomeCollector, Version=1.0.0.0, Culture=neutral, PublicKeyToken=null"</v>
      </c>
      <c r="O752" s="16" t="str">
        <f t="shared" si="247"/>
        <v xml:space="preserve">,"DisplayName":"Numismatics" </v>
      </c>
      <c r="P752" s="16" t="str">
        <f t="shared" si="248"/>
        <v xml:space="preserve">,"Description":"" </v>
      </c>
      <c r="Q752" s="16" t="str">
        <f t="shared" si="249"/>
        <v xml:space="preserve">,"Country":"USA" </v>
      </c>
      <c r="R752" s="16" t="str">
        <f t="shared" si="250"/>
        <v xml:space="preserve">,"IsPostageStamp":true </v>
      </c>
      <c r="S752" s="16" t="str">
        <f t="shared" si="251"/>
        <v xml:space="preserve">,"ScottNumber":"2558" </v>
      </c>
      <c r="T752" s="16" t="str">
        <f t="shared" si="252"/>
        <v xml:space="preserve">,"AlternateId":"" </v>
      </c>
      <c r="U752" s="16" t="str">
        <f t="shared" si="253"/>
        <v>,"IssueYearStart":1991</v>
      </c>
      <c r="V752" s="16" t="str">
        <f t="shared" si="254"/>
        <v>,"IssueYearEnd":0</v>
      </c>
      <c r="W752" s="16" t="str">
        <f t="shared" si="255"/>
        <v xml:space="preserve">,"FirstDayOfIssue":" " </v>
      </c>
      <c r="X752" s="16" t="str">
        <f t="shared" si="269"/>
        <v xml:space="preserve">,"Perforation":"" </v>
      </c>
      <c r="Y752" s="16" t="str">
        <f t="shared" si="256"/>
        <v xml:space="preserve">,"IsWatermarked":false </v>
      </c>
      <c r="Z752" s="16" t="str">
        <f t="shared" si="257"/>
        <v xml:space="preserve">,"CatalogImageCode":"" </v>
      </c>
      <c r="AA752" s="16" t="str">
        <f t="shared" si="258"/>
        <v xml:space="preserve">,"Color":"" </v>
      </c>
      <c r="AB752" s="16" t="str">
        <f t="shared" si="259"/>
        <v xml:space="preserve">,"Denomination":"29" </v>
      </c>
      <c r="AD752" s="16" t="str">
        <f t="shared" si="260"/>
        <v>,"ItemInstances":[</v>
      </c>
      <c r="AE752" s="16" t="str">
        <f t="shared" si="261"/>
        <v>{"CollectableType":"HomeCollector.Models.StampBase, HomeCollector, Version=1.0.0.0, Culture=neutral, PublicKeyToken=null"</v>
      </c>
      <c r="AF752" s="16" t="str">
        <f t="shared" si="262"/>
        <v xml:space="preserve">,"ItemDetails":"" </v>
      </c>
      <c r="AG752" s="16" t="str">
        <f t="shared" si="263"/>
        <v xml:space="preserve">,"IsFavorite":false </v>
      </c>
      <c r="AH752" s="16" t="str">
        <f t="shared" si="264"/>
        <v xml:space="preserve">,"EstimatedValue":0 </v>
      </c>
      <c r="AI752" s="16" t="str">
        <f t="shared" si="265"/>
        <v xml:space="preserve">,"IsMintCondition":false </v>
      </c>
      <c r="AJ752" s="16" t="str">
        <f t="shared" si="266"/>
        <v xml:space="preserve">,"Condition":"UNDEFINED" </v>
      </c>
      <c r="AK752" s="16" t="str">
        <f xml:space="preserve"> IF($D752+$E752&gt;0,  CONCATENATE($AD752,$AE752,$AF752,$AG752,$AH752,$AI752,$AJ752)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2" s="16" t="str">
        <f t="shared" si="267"/>
        <v>,{"CollectableType":"HomeCollector.Models.StampBase, HomeCollector, Version=1.0.0.0, Culture=neutral, PublicKeyToken=null","DisplayName":"Numismatics" ,"Description":"" ,"Country":"USA" ,"IsPostageStamp":true ,"ScottNumber":"2558"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3" spans="1:38" x14ac:dyDescent="0.25">
      <c r="A753" s="34" t="s">
        <v>909</v>
      </c>
      <c r="B753" s="29" t="s">
        <v>161</v>
      </c>
      <c r="C753" s="30"/>
      <c r="D753" s="31">
        <v>2</v>
      </c>
      <c r="E753" s="32"/>
      <c r="F753" s="42"/>
      <c r="G753" s="30" t="s">
        <v>1401</v>
      </c>
      <c r="H753" s="19" t="s">
        <v>1402</v>
      </c>
      <c r="I753" s="29">
        <v>1934</v>
      </c>
      <c r="J753" s="29">
        <v>1991</v>
      </c>
      <c r="K753" s="33"/>
      <c r="L753" s="34">
        <v>6</v>
      </c>
      <c r="M753" s="29">
        <v>5</v>
      </c>
      <c r="N753" s="28" t="str">
        <f t="shared" si="268"/>
        <v>,{"CollectableType":"HomeCollector.Models.StampBase, HomeCollector, Version=1.0.0.0, Culture=neutral, PublicKeyToken=null"</v>
      </c>
      <c r="O753" s="16" t="str">
        <f t="shared" si="247"/>
        <v xml:space="preserve">,"DisplayName":"WW II" </v>
      </c>
      <c r="P753" s="16" t="str">
        <f t="shared" si="248"/>
        <v xml:space="preserve">,"Description":"sheet 10" </v>
      </c>
      <c r="Q753" s="16" t="str">
        <f t="shared" si="249"/>
        <v xml:space="preserve">,"Country":"USA" </v>
      </c>
      <c r="R753" s="16" t="str">
        <f t="shared" si="250"/>
        <v xml:space="preserve">,"IsPostageStamp":true </v>
      </c>
      <c r="S753" s="16" t="str">
        <f t="shared" si="251"/>
        <v xml:space="preserve">,"ScottNumber":"2559" </v>
      </c>
      <c r="T753" s="16" t="str">
        <f t="shared" si="252"/>
        <v xml:space="preserve">,"AlternateId":"" </v>
      </c>
      <c r="U753" s="16" t="str">
        <f t="shared" si="253"/>
        <v>,"IssueYearStart":1991</v>
      </c>
      <c r="V753" s="16" t="str">
        <f t="shared" si="254"/>
        <v>,"IssueYearEnd":0</v>
      </c>
      <c r="W753" s="16" t="str">
        <f t="shared" si="255"/>
        <v xml:space="preserve">,"FirstDayOfIssue":" " </v>
      </c>
      <c r="X753" s="16" t="str">
        <f t="shared" si="269"/>
        <v xml:space="preserve">,"Perforation":"" </v>
      </c>
      <c r="Y753" s="16" t="str">
        <f t="shared" si="256"/>
        <v xml:space="preserve">,"IsWatermarked":false </v>
      </c>
      <c r="Z753" s="16" t="str">
        <f t="shared" si="257"/>
        <v xml:space="preserve">,"CatalogImageCode":"" </v>
      </c>
      <c r="AA753" s="16" t="str">
        <f t="shared" si="258"/>
        <v xml:space="preserve">,"Color":"" </v>
      </c>
      <c r="AB753" s="16" t="str">
        <f t="shared" si="259"/>
        <v xml:space="preserve">,"Denomination":"29" </v>
      </c>
      <c r="AD753" s="16" t="str">
        <f t="shared" si="260"/>
        <v>,"ItemInstances":[</v>
      </c>
      <c r="AE753" s="16" t="str">
        <f t="shared" si="261"/>
        <v>{"CollectableType":"HomeCollector.Models.StampBase, HomeCollector, Version=1.0.0.0, Culture=neutral, PublicKeyToken=null"</v>
      </c>
      <c r="AF753" s="16" t="str">
        <f t="shared" si="262"/>
        <v xml:space="preserve">,"ItemDetails":"sheet 10" </v>
      </c>
      <c r="AG753" s="16" t="str">
        <f t="shared" si="263"/>
        <v xml:space="preserve">,"IsFavorite":false </v>
      </c>
      <c r="AH753" s="16" t="str">
        <f t="shared" si="264"/>
        <v xml:space="preserve">,"EstimatedValue":0 </v>
      </c>
      <c r="AI753" s="16" t="str">
        <f t="shared" si="265"/>
        <v xml:space="preserve">,"IsMintCondition":true </v>
      </c>
      <c r="AJ753" s="16" t="str">
        <f t="shared" si="266"/>
        <v xml:space="preserve">,"Condition":"UNDEFINED" </v>
      </c>
      <c r="AK753" s="16" t="str">
        <f xml:space="preserve"> IF($D753+$E753&gt;0,  CONCATENATE($AD753,$AE753,$AF753,$AG753,$AH753,$AI753,$AJ753) &amp; "} ]}","}")</f>
        <v>,"ItemInstances":[{"CollectableType":"HomeCollector.Models.StampBase, HomeCollector, Version=1.0.0.0, Culture=neutral, PublicKeyToken=null","ItemDetails":"sheet 10" ,"IsFavorite":false ,"EstimatedValue":0 ,"IsMintCondition":true ,"Condition":"UNDEFINED" } ]}</v>
      </c>
      <c r="AL753" s="16" t="str">
        <f t="shared" si="267"/>
        <v>,{"CollectableType":"HomeCollector.Models.StampBase, HomeCollector, Version=1.0.0.0, Culture=neutral, PublicKeyToken=null","DisplayName":"WW II" ,"Description":"sheet 10" ,"Country":"USA" ,"IsPostageStamp":true ,"ScottNumber":"2559"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PublicKeyToken=null","ItemDetails":"sheet 10" ,"IsFavorite":false ,"EstimatedValue":0 ,"IsMintCondition":true ,"Condition":"UNDEFINED" } ]}</v>
      </c>
    </row>
    <row r="754" spans="1:38" x14ac:dyDescent="0.25">
      <c r="A754" s="34" t="s">
        <v>910</v>
      </c>
      <c r="B754" s="29" t="s">
        <v>161</v>
      </c>
      <c r="C754" s="30"/>
      <c r="D754" s="31"/>
      <c r="E754" s="32"/>
      <c r="F754" s="43"/>
      <c r="G754" s="30"/>
      <c r="H754" s="19" t="s">
        <v>1403</v>
      </c>
      <c r="I754" s="29">
        <v>1934</v>
      </c>
      <c r="J754" s="29">
        <v>1991</v>
      </c>
      <c r="K754" s="33"/>
      <c r="L754" s="34">
        <v>0.6</v>
      </c>
      <c r="M754" s="29">
        <v>0.6</v>
      </c>
      <c r="N754" s="28" t="str">
        <f t="shared" si="268"/>
        <v>,{"CollectableType":"HomeCollector.Models.StampBase, HomeCollector, Version=1.0.0.0, Culture=neutral, PublicKeyToken=null"</v>
      </c>
      <c r="O754" s="16" t="str">
        <f t="shared" si="247"/>
        <v xml:space="preserve">,"DisplayName":"Burma Road" </v>
      </c>
      <c r="P754" s="16" t="str">
        <f t="shared" si="248"/>
        <v xml:space="preserve">,"Description":"" </v>
      </c>
      <c r="Q754" s="16" t="str">
        <f t="shared" si="249"/>
        <v xml:space="preserve">,"Country":"USA" </v>
      </c>
      <c r="R754" s="16" t="str">
        <f t="shared" si="250"/>
        <v xml:space="preserve">,"IsPostageStamp":true </v>
      </c>
      <c r="S754" s="16" t="str">
        <f t="shared" si="251"/>
        <v xml:space="preserve">,"ScottNumber":"2559a" </v>
      </c>
      <c r="T754" s="16" t="str">
        <f t="shared" si="252"/>
        <v xml:space="preserve">,"AlternateId":"" </v>
      </c>
      <c r="U754" s="16" t="str">
        <f t="shared" si="253"/>
        <v>,"IssueYearStart":1991</v>
      </c>
      <c r="V754" s="16" t="str">
        <f t="shared" si="254"/>
        <v>,"IssueYearEnd":0</v>
      </c>
      <c r="W754" s="16" t="str">
        <f t="shared" si="255"/>
        <v xml:space="preserve">,"FirstDayOfIssue":" " </v>
      </c>
      <c r="X754" s="16" t="str">
        <f t="shared" si="269"/>
        <v xml:space="preserve">,"Perforation":"" </v>
      </c>
      <c r="Y754" s="16" t="str">
        <f t="shared" si="256"/>
        <v xml:space="preserve">,"IsWatermarked":false </v>
      </c>
      <c r="Z754" s="16" t="str">
        <f t="shared" si="257"/>
        <v xml:space="preserve">,"CatalogImageCode":"" </v>
      </c>
      <c r="AA754" s="16" t="str">
        <f t="shared" si="258"/>
        <v xml:space="preserve">,"Color":"" </v>
      </c>
      <c r="AB754" s="16" t="str">
        <f t="shared" si="259"/>
        <v xml:space="preserve">,"Denomination":"29" </v>
      </c>
      <c r="AD754" s="16" t="str">
        <f t="shared" si="260"/>
        <v/>
      </c>
      <c r="AE754" s="16" t="str">
        <f t="shared" si="261"/>
        <v>{"CollectableType":"HomeCollector.Models.StampBase, HomeCollector, Version=1.0.0.0, Culture=neutral, PublicKeyToken=null"</v>
      </c>
      <c r="AF754" s="16" t="str">
        <f t="shared" si="262"/>
        <v xml:space="preserve">,"ItemDetails":"" </v>
      </c>
      <c r="AG754" s="16" t="str">
        <f t="shared" si="263"/>
        <v xml:space="preserve">,"IsFavorite":false </v>
      </c>
      <c r="AH754" s="16" t="str">
        <f t="shared" si="264"/>
        <v xml:space="preserve">,"EstimatedValue":0 </v>
      </c>
      <c r="AI754" s="16" t="str">
        <f t="shared" si="265"/>
        <v xml:space="preserve">,"IsMintCondition":false </v>
      </c>
      <c r="AJ754" s="16" t="str">
        <f t="shared" si="266"/>
        <v xml:space="preserve">,"Condition":"UNDEFINED" </v>
      </c>
      <c r="AK754" s="16" t="str">
        <f xml:space="preserve"> IF($D754+$E754&gt;0,  CONCATENATE($AD754,$AE754,$AF754,$AG754,$AH754,$AI754,$AJ754) &amp; "} ]}","}")</f>
        <v>}</v>
      </c>
      <c r="AL754" s="16" t="str">
        <f t="shared" si="267"/>
        <v>,{"CollectableType":"HomeCollector.Models.StampBase, HomeCollector, Version=1.0.0.0, Culture=neutral, PublicKeyToken=null","DisplayName":"Burma Road" ,"Description":"" ,"Country":"USA" ,"IsPostageStamp":true ,"ScottNumber":"2559a" ,"AlternateId":"" ,"IssueYearStart":1991,"IssueYearEnd":0,"FirstDayOfIssue":" " ,"Perforation":"" ,"IsWatermarked":false ,"CatalogImageCode":"" ,"Color":"" ,"Denomination":"29" }</v>
      </c>
    </row>
    <row r="755" spans="1:38" x14ac:dyDescent="0.25">
      <c r="A755" s="34" t="s">
        <v>911</v>
      </c>
      <c r="B755" s="29" t="s">
        <v>161</v>
      </c>
      <c r="C755" s="30"/>
      <c r="D755" s="31"/>
      <c r="E755" s="32">
        <v>1</v>
      </c>
      <c r="F755" s="43"/>
      <c r="G755" s="30"/>
      <c r="H755" s="19" t="s">
        <v>1404</v>
      </c>
      <c r="I755" s="29">
        <v>1934</v>
      </c>
      <c r="J755" s="29">
        <v>1991</v>
      </c>
      <c r="K755" s="33"/>
      <c r="L755" s="34">
        <v>0.6</v>
      </c>
      <c r="M755" s="29">
        <v>0.6</v>
      </c>
      <c r="N755" s="28" t="str">
        <f t="shared" si="268"/>
        <v>,{"CollectableType":"HomeCollector.Models.StampBase, HomeCollector, Version=1.0.0.0, Culture=neutral, PublicKeyToken=null"</v>
      </c>
      <c r="O755" s="16" t="str">
        <f t="shared" si="247"/>
        <v xml:space="preserve">,"DisplayName":"Draft" </v>
      </c>
      <c r="P755" s="16" t="str">
        <f t="shared" si="248"/>
        <v xml:space="preserve">,"Description":"" </v>
      </c>
      <c r="Q755" s="16" t="str">
        <f t="shared" si="249"/>
        <v xml:space="preserve">,"Country":"USA" </v>
      </c>
      <c r="R755" s="16" t="str">
        <f t="shared" si="250"/>
        <v xml:space="preserve">,"IsPostageStamp":true </v>
      </c>
      <c r="S755" s="16" t="str">
        <f t="shared" si="251"/>
        <v xml:space="preserve">,"ScottNumber":"2559b" </v>
      </c>
      <c r="T755" s="16" t="str">
        <f t="shared" si="252"/>
        <v xml:space="preserve">,"AlternateId":"" </v>
      </c>
      <c r="U755" s="16" t="str">
        <f t="shared" si="253"/>
        <v>,"IssueYearStart":1991</v>
      </c>
      <c r="V755" s="16" t="str">
        <f t="shared" si="254"/>
        <v>,"IssueYearEnd":0</v>
      </c>
      <c r="W755" s="16" t="str">
        <f t="shared" si="255"/>
        <v xml:space="preserve">,"FirstDayOfIssue":" " </v>
      </c>
      <c r="X755" s="16" t="str">
        <f t="shared" si="269"/>
        <v xml:space="preserve">,"Perforation":"" </v>
      </c>
      <c r="Y755" s="16" t="str">
        <f t="shared" si="256"/>
        <v xml:space="preserve">,"IsWatermarked":false </v>
      </c>
      <c r="Z755" s="16" t="str">
        <f t="shared" si="257"/>
        <v xml:space="preserve">,"CatalogImageCode":"" </v>
      </c>
      <c r="AA755" s="16" t="str">
        <f t="shared" si="258"/>
        <v xml:space="preserve">,"Color":"" </v>
      </c>
      <c r="AB755" s="16" t="str">
        <f t="shared" si="259"/>
        <v xml:space="preserve">,"Denomination":"29" </v>
      </c>
      <c r="AD755" s="16" t="str">
        <f t="shared" si="260"/>
        <v>,"ItemInstances":[</v>
      </c>
      <c r="AE755" s="16" t="str">
        <f t="shared" si="261"/>
        <v>{"CollectableType":"HomeCollector.Models.StampBase, HomeCollector, Version=1.0.0.0, Culture=neutral, PublicKeyToken=null"</v>
      </c>
      <c r="AF755" s="16" t="str">
        <f t="shared" si="262"/>
        <v xml:space="preserve">,"ItemDetails":"" </v>
      </c>
      <c r="AG755" s="16" t="str">
        <f t="shared" si="263"/>
        <v xml:space="preserve">,"IsFavorite":false </v>
      </c>
      <c r="AH755" s="16" t="str">
        <f t="shared" si="264"/>
        <v xml:space="preserve">,"EstimatedValue":0 </v>
      </c>
      <c r="AI755" s="16" t="str">
        <f t="shared" si="265"/>
        <v xml:space="preserve">,"IsMintCondition":false </v>
      </c>
      <c r="AJ755" s="16" t="str">
        <f t="shared" si="266"/>
        <v xml:space="preserve">,"Condition":"UNDEFINED" </v>
      </c>
      <c r="AK755" s="16" t="str">
        <f xml:space="preserve"> IF($D755+$E755&gt;0,  CONCATENATE($AD755,$AE755,$AF755,$AG755,$AH755,$AI755,$AJ755)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5" s="16" t="str">
        <f t="shared" si="267"/>
        <v>,{"CollectableType":"HomeCollector.Models.StampBase, HomeCollector, Version=1.0.0.0, Culture=neutral, PublicKeyToken=null","DisplayName":"Draft" ,"Description":"" ,"Country":"USA" ,"IsPostageStamp":true ,"ScottNumber":"2559b"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6" spans="1:38" x14ac:dyDescent="0.25">
      <c r="A756" s="34" t="s">
        <v>912</v>
      </c>
      <c r="B756" s="29" t="s">
        <v>161</v>
      </c>
      <c r="C756" s="30"/>
      <c r="D756" s="31"/>
      <c r="E756" s="32"/>
      <c r="F756" s="43"/>
      <c r="G756" s="30"/>
      <c r="H756" s="19" t="s">
        <v>1405</v>
      </c>
      <c r="I756" s="29">
        <v>1934</v>
      </c>
      <c r="J756" s="29">
        <v>1991</v>
      </c>
      <c r="K756" s="33"/>
      <c r="L756" s="34">
        <v>0.6</v>
      </c>
      <c r="M756" s="29">
        <v>0.6</v>
      </c>
      <c r="N756" s="28" t="str">
        <f t="shared" si="268"/>
        <v>,{"CollectableType":"HomeCollector.Models.StampBase, HomeCollector, Version=1.0.0.0, Culture=neutral, PublicKeyToken=null"</v>
      </c>
      <c r="O756" s="16" t="str">
        <f t="shared" si="247"/>
        <v xml:space="preserve">,"DisplayName":"Lend-Lease" </v>
      </c>
      <c r="P756" s="16" t="str">
        <f t="shared" si="248"/>
        <v xml:space="preserve">,"Description":"" </v>
      </c>
      <c r="Q756" s="16" t="str">
        <f t="shared" si="249"/>
        <v xml:space="preserve">,"Country":"USA" </v>
      </c>
      <c r="R756" s="16" t="str">
        <f t="shared" si="250"/>
        <v xml:space="preserve">,"IsPostageStamp":true </v>
      </c>
      <c r="S756" s="16" t="str">
        <f t="shared" si="251"/>
        <v xml:space="preserve">,"ScottNumber":"2559c" </v>
      </c>
      <c r="T756" s="16" t="str">
        <f t="shared" si="252"/>
        <v xml:space="preserve">,"AlternateId":"" </v>
      </c>
      <c r="U756" s="16" t="str">
        <f t="shared" si="253"/>
        <v>,"IssueYearStart":1991</v>
      </c>
      <c r="V756" s="16" t="str">
        <f t="shared" si="254"/>
        <v>,"IssueYearEnd":0</v>
      </c>
      <c r="W756" s="16" t="str">
        <f t="shared" si="255"/>
        <v xml:space="preserve">,"FirstDayOfIssue":" " </v>
      </c>
      <c r="X756" s="16" t="str">
        <f t="shared" si="269"/>
        <v xml:space="preserve">,"Perforation":"" </v>
      </c>
      <c r="Y756" s="16" t="str">
        <f t="shared" si="256"/>
        <v xml:space="preserve">,"IsWatermarked":false </v>
      </c>
      <c r="Z756" s="16" t="str">
        <f t="shared" si="257"/>
        <v xml:space="preserve">,"CatalogImageCode":"" </v>
      </c>
      <c r="AA756" s="16" t="str">
        <f t="shared" si="258"/>
        <v xml:space="preserve">,"Color":"" </v>
      </c>
      <c r="AB756" s="16" t="str">
        <f t="shared" si="259"/>
        <v xml:space="preserve">,"Denomination":"29" </v>
      </c>
      <c r="AD756" s="16" t="str">
        <f t="shared" si="260"/>
        <v/>
      </c>
      <c r="AE756" s="16" t="str">
        <f t="shared" si="261"/>
        <v>{"CollectableType":"HomeCollector.Models.StampBase, HomeCollector, Version=1.0.0.0, Culture=neutral, PublicKeyToken=null"</v>
      </c>
      <c r="AF756" s="16" t="str">
        <f t="shared" si="262"/>
        <v xml:space="preserve">,"ItemDetails":"" </v>
      </c>
      <c r="AG756" s="16" t="str">
        <f t="shared" si="263"/>
        <v xml:space="preserve">,"IsFavorite":false </v>
      </c>
      <c r="AH756" s="16" t="str">
        <f t="shared" si="264"/>
        <v xml:space="preserve">,"EstimatedValue":0 </v>
      </c>
      <c r="AI756" s="16" t="str">
        <f t="shared" si="265"/>
        <v xml:space="preserve">,"IsMintCondition":false </v>
      </c>
      <c r="AJ756" s="16" t="str">
        <f t="shared" si="266"/>
        <v xml:space="preserve">,"Condition":"UNDEFINED" </v>
      </c>
      <c r="AK756" s="16" t="str">
        <f xml:space="preserve"> IF($D756+$E756&gt;0,  CONCATENATE($AD756,$AE756,$AF756,$AG756,$AH756,$AI756,$AJ756) &amp; "} ]}","}")</f>
        <v>}</v>
      </c>
      <c r="AL756" s="16" t="str">
        <f t="shared" si="267"/>
        <v>,{"CollectableType":"HomeCollector.Models.StampBase, HomeCollector, Version=1.0.0.0, Culture=neutral, PublicKeyToken=null","DisplayName":"Lend-Lease" ,"Description":"" ,"Country":"USA" ,"IsPostageStamp":true ,"ScottNumber":"2559c" ,"AlternateId":"" ,"IssueYearStart":1991,"IssueYearEnd":0,"FirstDayOfIssue":" " ,"Perforation":"" ,"IsWatermarked":false ,"CatalogImageCode":"" ,"Color":"" ,"Denomination":"29" }</v>
      </c>
    </row>
    <row r="757" spans="1:38" x14ac:dyDescent="0.25">
      <c r="A757" s="34" t="s">
        <v>913</v>
      </c>
      <c r="B757" s="29" t="s">
        <v>161</v>
      </c>
      <c r="C757" s="30"/>
      <c r="D757" s="31"/>
      <c r="E757" s="32">
        <v>2</v>
      </c>
      <c r="F757" s="43"/>
      <c r="G757" s="30"/>
      <c r="H757" s="19" t="s">
        <v>1406</v>
      </c>
      <c r="I757" s="29">
        <v>1934</v>
      </c>
      <c r="J757" s="29">
        <v>1991</v>
      </c>
      <c r="K757" s="33"/>
      <c r="L757" s="34">
        <v>0.6</v>
      </c>
      <c r="M757" s="29">
        <v>0.6</v>
      </c>
      <c r="N757" s="28" t="str">
        <f t="shared" si="268"/>
        <v>,{"CollectableType":"HomeCollector.Models.StampBase, HomeCollector, Version=1.0.0.0, Culture=neutral, PublicKeyToken=null"</v>
      </c>
      <c r="O757" s="16" t="str">
        <f t="shared" si="247"/>
        <v xml:space="preserve">,"DisplayName":"Atlantic Charter" </v>
      </c>
      <c r="P757" s="16" t="str">
        <f t="shared" si="248"/>
        <v xml:space="preserve">,"Description":"" </v>
      </c>
      <c r="Q757" s="16" t="str">
        <f t="shared" si="249"/>
        <v xml:space="preserve">,"Country":"USA" </v>
      </c>
      <c r="R757" s="16" t="str">
        <f t="shared" si="250"/>
        <v xml:space="preserve">,"IsPostageStamp":true </v>
      </c>
      <c r="S757" s="16" t="str">
        <f t="shared" si="251"/>
        <v xml:space="preserve">,"ScottNumber":"2559d" </v>
      </c>
      <c r="T757" s="16" t="str">
        <f t="shared" si="252"/>
        <v xml:space="preserve">,"AlternateId":"" </v>
      </c>
      <c r="U757" s="16" t="str">
        <f t="shared" si="253"/>
        <v>,"IssueYearStart":1991</v>
      </c>
      <c r="V757" s="16" t="str">
        <f t="shared" si="254"/>
        <v>,"IssueYearEnd":0</v>
      </c>
      <c r="W757" s="16" t="str">
        <f t="shared" si="255"/>
        <v xml:space="preserve">,"FirstDayOfIssue":" " </v>
      </c>
      <c r="X757" s="16" t="str">
        <f t="shared" si="269"/>
        <v xml:space="preserve">,"Perforation":"" </v>
      </c>
      <c r="Y757" s="16" t="str">
        <f t="shared" si="256"/>
        <v xml:space="preserve">,"IsWatermarked":false </v>
      </c>
      <c r="Z757" s="16" t="str">
        <f t="shared" si="257"/>
        <v xml:space="preserve">,"CatalogImageCode":"" </v>
      </c>
      <c r="AA757" s="16" t="str">
        <f t="shared" si="258"/>
        <v xml:space="preserve">,"Color":"" </v>
      </c>
      <c r="AB757" s="16" t="str">
        <f t="shared" si="259"/>
        <v xml:space="preserve">,"Denomination":"29" </v>
      </c>
      <c r="AD757" s="16" t="str">
        <f t="shared" si="260"/>
        <v>,"ItemInstances":[</v>
      </c>
      <c r="AE757" s="16" t="str">
        <f t="shared" si="261"/>
        <v>{"CollectableType":"HomeCollector.Models.StampBase, HomeCollector, Version=1.0.0.0, Culture=neutral, PublicKeyToken=null"</v>
      </c>
      <c r="AF757" s="16" t="str">
        <f t="shared" si="262"/>
        <v xml:space="preserve">,"ItemDetails":"" </v>
      </c>
      <c r="AG757" s="16" t="str">
        <f t="shared" si="263"/>
        <v xml:space="preserve">,"IsFavorite":false </v>
      </c>
      <c r="AH757" s="16" t="str">
        <f t="shared" si="264"/>
        <v xml:space="preserve">,"EstimatedValue":0 </v>
      </c>
      <c r="AI757" s="16" t="str">
        <f t="shared" si="265"/>
        <v xml:space="preserve">,"IsMintCondition":false </v>
      </c>
      <c r="AJ757" s="16" t="str">
        <f t="shared" si="266"/>
        <v xml:space="preserve">,"Condition":"UNDEFINED" </v>
      </c>
      <c r="AK757" s="16" t="str">
        <f xml:space="preserve"> IF($D757+$E757&gt;0,  CONCATENATE($AD757,$AE757,$AF757,$AG757,$AH757,$AI757,$AJ757)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57" s="16" t="str">
        <f t="shared" si="267"/>
        <v>,{"CollectableType":"HomeCollector.Models.StampBase, HomeCollector, Version=1.0.0.0, Culture=neutral, PublicKeyToken=null","DisplayName":"Atlantic Charter" ,"Description":"" ,"Country":"USA" ,"IsPostageStamp":true ,"ScottNumber":"2559d"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58" spans="1:38" x14ac:dyDescent="0.25">
      <c r="A758" s="34" t="s">
        <v>914</v>
      </c>
      <c r="B758" s="29" t="s">
        <v>161</v>
      </c>
      <c r="C758" s="30"/>
      <c r="D758" s="31"/>
      <c r="E758" s="32"/>
      <c r="F758" s="43"/>
      <c r="G758" s="30"/>
      <c r="H758" s="19" t="s">
        <v>1407</v>
      </c>
      <c r="I758" s="29">
        <v>1934</v>
      </c>
      <c r="J758" s="29">
        <v>1991</v>
      </c>
      <c r="K758" s="33"/>
      <c r="L758" s="34">
        <v>0.6</v>
      </c>
      <c r="M758" s="29">
        <v>0.6</v>
      </c>
      <c r="N758" s="28" t="str">
        <f t="shared" si="268"/>
        <v>,{"CollectableType":"HomeCollector.Models.StampBase, HomeCollector, Version=1.0.0.0, Culture=neutral, PublicKeyToken=null"</v>
      </c>
      <c r="O758" s="16" t="str">
        <f t="shared" si="247"/>
        <v xml:space="preserve">,"DisplayName":"Arsenal of Democracy" </v>
      </c>
      <c r="P758" s="16" t="str">
        <f t="shared" si="248"/>
        <v xml:space="preserve">,"Description":"" </v>
      </c>
      <c r="Q758" s="16" t="str">
        <f t="shared" si="249"/>
        <v xml:space="preserve">,"Country":"USA" </v>
      </c>
      <c r="R758" s="16" t="str">
        <f t="shared" si="250"/>
        <v xml:space="preserve">,"IsPostageStamp":true </v>
      </c>
      <c r="S758" s="16" t="str">
        <f t="shared" si="251"/>
        <v xml:space="preserve">,"ScottNumber":"2559e" </v>
      </c>
      <c r="T758" s="16" t="str">
        <f t="shared" si="252"/>
        <v xml:space="preserve">,"AlternateId":"" </v>
      </c>
      <c r="U758" s="16" t="str">
        <f t="shared" si="253"/>
        <v>,"IssueYearStart":1991</v>
      </c>
      <c r="V758" s="16" t="str">
        <f t="shared" si="254"/>
        <v>,"IssueYearEnd":0</v>
      </c>
      <c r="W758" s="16" t="str">
        <f t="shared" si="255"/>
        <v xml:space="preserve">,"FirstDayOfIssue":" " </v>
      </c>
      <c r="X758" s="16" t="str">
        <f t="shared" si="269"/>
        <v xml:space="preserve">,"Perforation":"" </v>
      </c>
      <c r="Y758" s="16" t="str">
        <f t="shared" si="256"/>
        <v xml:space="preserve">,"IsWatermarked":false </v>
      </c>
      <c r="Z758" s="16" t="str">
        <f t="shared" si="257"/>
        <v xml:space="preserve">,"CatalogImageCode":"" </v>
      </c>
      <c r="AA758" s="16" t="str">
        <f t="shared" si="258"/>
        <v xml:space="preserve">,"Color":"" </v>
      </c>
      <c r="AB758" s="16" t="str">
        <f t="shared" si="259"/>
        <v xml:space="preserve">,"Denomination":"29" </v>
      </c>
      <c r="AD758" s="16" t="str">
        <f t="shared" si="260"/>
        <v/>
      </c>
      <c r="AE758" s="16" t="str">
        <f t="shared" si="261"/>
        <v>{"CollectableType":"HomeCollector.Models.StampBase, HomeCollector, Version=1.0.0.0, Culture=neutral, PublicKeyToken=null"</v>
      </c>
      <c r="AF758" s="16" t="str">
        <f t="shared" si="262"/>
        <v xml:space="preserve">,"ItemDetails":"" </v>
      </c>
      <c r="AG758" s="16" t="str">
        <f t="shared" si="263"/>
        <v xml:space="preserve">,"IsFavorite":false </v>
      </c>
      <c r="AH758" s="16" t="str">
        <f t="shared" si="264"/>
        <v xml:space="preserve">,"EstimatedValue":0 </v>
      </c>
      <c r="AI758" s="16" t="str">
        <f t="shared" si="265"/>
        <v xml:space="preserve">,"IsMintCondition":false </v>
      </c>
      <c r="AJ758" s="16" t="str">
        <f t="shared" si="266"/>
        <v xml:space="preserve">,"Condition":"UNDEFINED" </v>
      </c>
      <c r="AK758" s="16" t="str">
        <f xml:space="preserve"> IF($D758+$E758&gt;0,  CONCATENATE($AD758,$AE758,$AF758,$AG758,$AH758,$AI758,$AJ758) &amp; "} ]}","}")</f>
        <v>}</v>
      </c>
      <c r="AL758" s="16" t="str">
        <f t="shared" si="267"/>
        <v>,{"CollectableType":"HomeCollector.Models.StampBase, HomeCollector, Version=1.0.0.0, Culture=neutral, PublicKeyToken=null","DisplayName":"Arsenal of Democracy" ,"Description":"" ,"Country":"USA" ,"IsPostageStamp":true ,"ScottNumber":"2559e" ,"AlternateId":"" ,"IssueYearStart":1991,"IssueYearEnd":0,"FirstDayOfIssue":" " ,"Perforation":"" ,"IsWatermarked":false ,"CatalogImageCode":"" ,"Color":"" ,"Denomination":"29" }</v>
      </c>
    </row>
    <row r="759" spans="1:38" x14ac:dyDescent="0.25">
      <c r="A759" s="34" t="s">
        <v>915</v>
      </c>
      <c r="B759" s="29" t="s">
        <v>161</v>
      </c>
      <c r="C759" s="30"/>
      <c r="D759" s="31"/>
      <c r="E759" s="32"/>
      <c r="F759" s="43"/>
      <c r="G759" s="30"/>
      <c r="H759" s="19" t="s">
        <v>1408</v>
      </c>
      <c r="I759" s="29">
        <v>1934</v>
      </c>
      <c r="J759" s="29">
        <v>1991</v>
      </c>
      <c r="K759" s="33"/>
      <c r="L759" s="34">
        <v>0.6</v>
      </c>
      <c r="M759" s="29">
        <v>0.6</v>
      </c>
      <c r="N759" s="28" t="str">
        <f t="shared" si="268"/>
        <v>,{"CollectableType":"HomeCollector.Models.StampBase, HomeCollector, Version=1.0.0.0, Culture=neutral, PublicKeyToken=null"</v>
      </c>
      <c r="O759" s="16" t="str">
        <f t="shared" si="247"/>
        <v xml:space="preserve">,"DisplayName":"Reuben James" </v>
      </c>
      <c r="P759" s="16" t="str">
        <f t="shared" si="248"/>
        <v xml:space="preserve">,"Description":"" </v>
      </c>
      <c r="Q759" s="16" t="str">
        <f t="shared" si="249"/>
        <v xml:space="preserve">,"Country":"USA" </v>
      </c>
      <c r="R759" s="16" t="str">
        <f t="shared" si="250"/>
        <v xml:space="preserve">,"IsPostageStamp":true </v>
      </c>
      <c r="S759" s="16" t="str">
        <f t="shared" si="251"/>
        <v xml:space="preserve">,"ScottNumber":"2559f" </v>
      </c>
      <c r="T759" s="16" t="str">
        <f t="shared" si="252"/>
        <v xml:space="preserve">,"AlternateId":"" </v>
      </c>
      <c r="U759" s="16" t="str">
        <f t="shared" si="253"/>
        <v>,"IssueYearStart":1991</v>
      </c>
      <c r="V759" s="16" t="str">
        <f t="shared" si="254"/>
        <v>,"IssueYearEnd":0</v>
      </c>
      <c r="W759" s="16" t="str">
        <f t="shared" si="255"/>
        <v xml:space="preserve">,"FirstDayOfIssue":" " </v>
      </c>
      <c r="X759" s="16" t="str">
        <f t="shared" si="269"/>
        <v xml:space="preserve">,"Perforation":"" </v>
      </c>
      <c r="Y759" s="16" t="str">
        <f t="shared" si="256"/>
        <v xml:space="preserve">,"IsWatermarked":false </v>
      </c>
      <c r="Z759" s="16" t="str">
        <f t="shared" si="257"/>
        <v xml:space="preserve">,"CatalogImageCode":"" </v>
      </c>
      <c r="AA759" s="16" t="str">
        <f t="shared" si="258"/>
        <v xml:space="preserve">,"Color":"" </v>
      </c>
      <c r="AB759" s="16" t="str">
        <f t="shared" si="259"/>
        <v xml:space="preserve">,"Denomination":"29" </v>
      </c>
      <c r="AD759" s="16" t="str">
        <f t="shared" si="260"/>
        <v/>
      </c>
      <c r="AE759" s="16" t="str">
        <f t="shared" si="261"/>
        <v>{"CollectableType":"HomeCollector.Models.StampBase, HomeCollector, Version=1.0.0.0, Culture=neutral, PublicKeyToken=null"</v>
      </c>
      <c r="AF759" s="16" t="str">
        <f t="shared" si="262"/>
        <v xml:space="preserve">,"ItemDetails":"" </v>
      </c>
      <c r="AG759" s="16" t="str">
        <f t="shared" si="263"/>
        <v xml:space="preserve">,"IsFavorite":false </v>
      </c>
      <c r="AH759" s="16" t="str">
        <f t="shared" si="264"/>
        <v xml:space="preserve">,"EstimatedValue":0 </v>
      </c>
      <c r="AI759" s="16" t="str">
        <f t="shared" si="265"/>
        <v xml:space="preserve">,"IsMintCondition":false </v>
      </c>
      <c r="AJ759" s="16" t="str">
        <f t="shared" si="266"/>
        <v xml:space="preserve">,"Condition":"UNDEFINED" </v>
      </c>
      <c r="AK759" s="16" t="str">
        <f xml:space="preserve"> IF($D759+$E759&gt;0,  CONCATENATE($AD759,$AE759,$AF759,$AG759,$AH759,$AI759,$AJ759) &amp; "} ]}","}")</f>
        <v>}</v>
      </c>
      <c r="AL759" s="16" t="str">
        <f t="shared" si="267"/>
        <v>,{"CollectableType":"HomeCollector.Models.StampBase, HomeCollector, Version=1.0.0.0, Culture=neutral, PublicKeyToken=null","DisplayName":"Reuben James" ,"Description":"" ,"Country":"USA" ,"IsPostageStamp":true ,"ScottNumber":"2559f" ,"AlternateId":"" ,"IssueYearStart":1991,"IssueYearEnd":0,"FirstDayOfIssue":" " ,"Perforation":"" ,"IsWatermarked":false ,"CatalogImageCode":"" ,"Color":"" ,"Denomination":"29" }</v>
      </c>
    </row>
    <row r="760" spans="1:38" x14ac:dyDescent="0.25">
      <c r="A760" s="34" t="s">
        <v>916</v>
      </c>
      <c r="B760" s="29" t="s">
        <v>161</v>
      </c>
      <c r="C760" s="30"/>
      <c r="D760" s="31"/>
      <c r="E760" s="32"/>
      <c r="F760" s="43"/>
      <c r="G760" s="30"/>
      <c r="H760" s="19" t="s">
        <v>1409</v>
      </c>
      <c r="I760" s="29">
        <v>1934</v>
      </c>
      <c r="J760" s="29">
        <v>1991</v>
      </c>
      <c r="K760" s="33"/>
      <c r="L760" s="34">
        <v>0.6</v>
      </c>
      <c r="M760" s="29">
        <v>0.6</v>
      </c>
      <c r="N760" s="28" t="str">
        <f t="shared" si="268"/>
        <v>,{"CollectableType":"HomeCollector.Models.StampBase, HomeCollector, Version=1.0.0.0, Culture=neutral, PublicKeyToken=null"</v>
      </c>
      <c r="O760" s="16" t="str">
        <f t="shared" si="247"/>
        <v xml:space="preserve">,"DisplayName":"Civil Defense" </v>
      </c>
      <c r="P760" s="16" t="str">
        <f t="shared" si="248"/>
        <v xml:space="preserve">,"Description":"" </v>
      </c>
      <c r="Q760" s="16" t="str">
        <f t="shared" si="249"/>
        <v xml:space="preserve">,"Country":"USA" </v>
      </c>
      <c r="R760" s="16" t="str">
        <f t="shared" si="250"/>
        <v xml:space="preserve">,"IsPostageStamp":true </v>
      </c>
      <c r="S760" s="16" t="str">
        <f t="shared" si="251"/>
        <v xml:space="preserve">,"ScottNumber":"2559g" </v>
      </c>
      <c r="T760" s="16" t="str">
        <f t="shared" si="252"/>
        <v xml:space="preserve">,"AlternateId":"" </v>
      </c>
      <c r="U760" s="16" t="str">
        <f t="shared" si="253"/>
        <v>,"IssueYearStart":1991</v>
      </c>
      <c r="V760" s="16" t="str">
        <f t="shared" si="254"/>
        <v>,"IssueYearEnd":0</v>
      </c>
      <c r="W760" s="16" t="str">
        <f t="shared" si="255"/>
        <v xml:space="preserve">,"FirstDayOfIssue":" " </v>
      </c>
      <c r="X760" s="16" t="str">
        <f t="shared" si="269"/>
        <v xml:space="preserve">,"Perforation":"" </v>
      </c>
      <c r="Y760" s="16" t="str">
        <f t="shared" si="256"/>
        <v xml:space="preserve">,"IsWatermarked":false </v>
      </c>
      <c r="Z760" s="16" t="str">
        <f t="shared" si="257"/>
        <v xml:space="preserve">,"CatalogImageCode":"" </v>
      </c>
      <c r="AA760" s="16" t="str">
        <f t="shared" si="258"/>
        <v xml:space="preserve">,"Color":"" </v>
      </c>
      <c r="AB760" s="16" t="str">
        <f t="shared" si="259"/>
        <v xml:space="preserve">,"Denomination":"29" </v>
      </c>
      <c r="AD760" s="16" t="str">
        <f t="shared" si="260"/>
        <v/>
      </c>
      <c r="AE760" s="16" t="str">
        <f t="shared" si="261"/>
        <v>{"CollectableType":"HomeCollector.Models.StampBase, HomeCollector, Version=1.0.0.0, Culture=neutral, PublicKeyToken=null"</v>
      </c>
      <c r="AF760" s="16" t="str">
        <f t="shared" si="262"/>
        <v xml:space="preserve">,"ItemDetails":"" </v>
      </c>
      <c r="AG760" s="16" t="str">
        <f t="shared" si="263"/>
        <v xml:space="preserve">,"IsFavorite":false </v>
      </c>
      <c r="AH760" s="16" t="str">
        <f t="shared" si="264"/>
        <v xml:space="preserve">,"EstimatedValue":0 </v>
      </c>
      <c r="AI760" s="16" t="str">
        <f t="shared" si="265"/>
        <v xml:space="preserve">,"IsMintCondition":false </v>
      </c>
      <c r="AJ760" s="16" t="str">
        <f t="shared" si="266"/>
        <v xml:space="preserve">,"Condition":"UNDEFINED" </v>
      </c>
      <c r="AK760" s="16" t="str">
        <f xml:space="preserve"> IF($D760+$E760&gt;0,  CONCATENATE($AD760,$AE760,$AF760,$AG760,$AH760,$AI760,$AJ760) &amp; "} ]}","}")</f>
        <v>}</v>
      </c>
      <c r="AL760" s="16" t="str">
        <f t="shared" si="267"/>
        <v>,{"CollectableType":"HomeCollector.Models.StampBase, HomeCollector, Version=1.0.0.0, Culture=neutral, PublicKeyToken=null","DisplayName":"Civil Defense" ,"Description":"" ,"Country":"USA" ,"IsPostageStamp":true ,"ScottNumber":"2559g" ,"AlternateId":"" ,"IssueYearStart":1991,"IssueYearEnd":0,"FirstDayOfIssue":" " ,"Perforation":"" ,"IsWatermarked":false ,"CatalogImageCode":"" ,"Color":"" ,"Denomination":"29" }</v>
      </c>
    </row>
    <row r="761" spans="1:38" x14ac:dyDescent="0.25">
      <c r="A761" s="34" t="s">
        <v>917</v>
      </c>
      <c r="B761" s="29" t="s">
        <v>161</v>
      </c>
      <c r="C761" s="30"/>
      <c r="D761" s="31"/>
      <c r="E761" s="32"/>
      <c r="F761" s="43"/>
      <c r="G761" s="30"/>
      <c r="H761" s="19" t="s">
        <v>1410</v>
      </c>
      <c r="I761" s="29">
        <v>1934</v>
      </c>
      <c r="J761" s="29">
        <v>1991</v>
      </c>
      <c r="K761" s="33"/>
      <c r="L761" s="34">
        <v>0.6</v>
      </c>
      <c r="M761" s="29">
        <v>0.6</v>
      </c>
      <c r="N761" s="28" t="str">
        <f t="shared" si="268"/>
        <v>,{"CollectableType":"HomeCollector.Models.StampBase, HomeCollector, Version=1.0.0.0, Culture=neutral, PublicKeyToken=null"</v>
      </c>
      <c r="O761" s="16" t="str">
        <f t="shared" si="247"/>
        <v xml:space="preserve">,"DisplayName":"Liberty Ship" </v>
      </c>
      <c r="P761" s="16" t="str">
        <f t="shared" si="248"/>
        <v xml:space="preserve">,"Description":"" </v>
      </c>
      <c r="Q761" s="16" t="str">
        <f t="shared" si="249"/>
        <v xml:space="preserve">,"Country":"USA" </v>
      </c>
      <c r="R761" s="16" t="str">
        <f t="shared" si="250"/>
        <v xml:space="preserve">,"IsPostageStamp":true </v>
      </c>
      <c r="S761" s="16" t="str">
        <f t="shared" si="251"/>
        <v xml:space="preserve">,"ScottNumber":"2559h" </v>
      </c>
      <c r="T761" s="16" t="str">
        <f t="shared" si="252"/>
        <v xml:space="preserve">,"AlternateId":"" </v>
      </c>
      <c r="U761" s="16" t="str">
        <f t="shared" si="253"/>
        <v>,"IssueYearStart":1991</v>
      </c>
      <c r="V761" s="16" t="str">
        <f t="shared" si="254"/>
        <v>,"IssueYearEnd":0</v>
      </c>
      <c r="W761" s="16" t="str">
        <f t="shared" si="255"/>
        <v xml:space="preserve">,"FirstDayOfIssue":" " </v>
      </c>
      <c r="X761" s="16" t="str">
        <f t="shared" si="269"/>
        <v xml:space="preserve">,"Perforation":"" </v>
      </c>
      <c r="Y761" s="16" t="str">
        <f t="shared" si="256"/>
        <v xml:space="preserve">,"IsWatermarked":false </v>
      </c>
      <c r="Z761" s="16" t="str">
        <f t="shared" si="257"/>
        <v xml:space="preserve">,"CatalogImageCode":"" </v>
      </c>
      <c r="AA761" s="16" t="str">
        <f t="shared" si="258"/>
        <v xml:space="preserve">,"Color":"" </v>
      </c>
      <c r="AB761" s="16" t="str">
        <f t="shared" si="259"/>
        <v xml:space="preserve">,"Denomination":"29" </v>
      </c>
      <c r="AD761" s="16" t="str">
        <f t="shared" si="260"/>
        <v/>
      </c>
      <c r="AE761" s="16" t="str">
        <f t="shared" si="261"/>
        <v>{"CollectableType":"HomeCollector.Models.StampBase, HomeCollector, Version=1.0.0.0, Culture=neutral, PublicKeyToken=null"</v>
      </c>
      <c r="AF761" s="16" t="str">
        <f t="shared" si="262"/>
        <v xml:space="preserve">,"ItemDetails":"" </v>
      </c>
      <c r="AG761" s="16" t="str">
        <f t="shared" si="263"/>
        <v xml:space="preserve">,"IsFavorite":false </v>
      </c>
      <c r="AH761" s="16" t="str">
        <f t="shared" si="264"/>
        <v xml:space="preserve">,"EstimatedValue":0 </v>
      </c>
      <c r="AI761" s="16" t="str">
        <f t="shared" si="265"/>
        <v xml:space="preserve">,"IsMintCondition":false </v>
      </c>
      <c r="AJ761" s="16" t="str">
        <f t="shared" si="266"/>
        <v xml:space="preserve">,"Condition":"UNDEFINED" </v>
      </c>
      <c r="AK761" s="16" t="str">
        <f xml:space="preserve"> IF($D761+$E761&gt;0,  CONCATENATE($AD761,$AE761,$AF761,$AG761,$AH761,$AI761,$AJ761) &amp; "} ]}","}")</f>
        <v>}</v>
      </c>
      <c r="AL761" s="16" t="str">
        <f t="shared" si="267"/>
        <v>,{"CollectableType":"HomeCollector.Models.StampBase, HomeCollector, Version=1.0.0.0, Culture=neutral, PublicKeyToken=null","DisplayName":"Liberty Ship" ,"Description":"" ,"Country":"USA" ,"IsPostageStamp":true ,"ScottNumber":"2559h" ,"AlternateId":"" ,"IssueYearStart":1991,"IssueYearEnd":0,"FirstDayOfIssue":" " ,"Perforation":"" ,"IsWatermarked":false ,"CatalogImageCode":"" ,"Color":"" ,"Denomination":"29" }</v>
      </c>
    </row>
    <row r="762" spans="1:38" x14ac:dyDescent="0.25">
      <c r="A762" s="34" t="s">
        <v>918</v>
      </c>
      <c r="B762" s="29" t="s">
        <v>161</v>
      </c>
      <c r="C762" s="30"/>
      <c r="D762" s="31"/>
      <c r="E762" s="32"/>
      <c r="F762" s="43"/>
      <c r="G762" s="30"/>
      <c r="H762" s="19" t="s">
        <v>1411</v>
      </c>
      <c r="I762" s="29">
        <v>1934</v>
      </c>
      <c r="J762" s="29">
        <v>1991</v>
      </c>
      <c r="K762" s="33"/>
      <c r="L762" s="34">
        <v>0.6</v>
      </c>
      <c r="M762" s="29">
        <v>0.6</v>
      </c>
      <c r="N762" s="28" t="str">
        <f t="shared" si="268"/>
        <v>,{"CollectableType":"HomeCollector.Models.StampBase, HomeCollector, Version=1.0.0.0, Culture=neutral, PublicKeyToken=null"</v>
      </c>
      <c r="O762" s="16" t="str">
        <f t="shared" si="247"/>
        <v xml:space="preserve">,"DisplayName":"Pearl Harbor" </v>
      </c>
      <c r="P762" s="16" t="str">
        <f t="shared" si="248"/>
        <v xml:space="preserve">,"Description":"" </v>
      </c>
      <c r="Q762" s="16" t="str">
        <f t="shared" si="249"/>
        <v xml:space="preserve">,"Country":"USA" </v>
      </c>
      <c r="R762" s="16" t="str">
        <f t="shared" si="250"/>
        <v xml:space="preserve">,"IsPostageStamp":true </v>
      </c>
      <c r="S762" s="16" t="str">
        <f t="shared" si="251"/>
        <v xml:space="preserve">,"ScottNumber":"2559i" </v>
      </c>
      <c r="T762" s="16" t="str">
        <f t="shared" si="252"/>
        <v xml:space="preserve">,"AlternateId":"" </v>
      </c>
      <c r="U762" s="16" t="str">
        <f t="shared" si="253"/>
        <v>,"IssueYearStart":1991</v>
      </c>
      <c r="V762" s="16" t="str">
        <f t="shared" si="254"/>
        <v>,"IssueYearEnd":0</v>
      </c>
      <c r="W762" s="16" t="str">
        <f t="shared" si="255"/>
        <v xml:space="preserve">,"FirstDayOfIssue":" " </v>
      </c>
      <c r="X762" s="16" t="str">
        <f t="shared" si="269"/>
        <v xml:space="preserve">,"Perforation":"" </v>
      </c>
      <c r="Y762" s="16" t="str">
        <f t="shared" si="256"/>
        <v xml:space="preserve">,"IsWatermarked":false </v>
      </c>
      <c r="Z762" s="16" t="str">
        <f t="shared" si="257"/>
        <v xml:space="preserve">,"CatalogImageCode":"" </v>
      </c>
      <c r="AA762" s="16" t="str">
        <f t="shared" si="258"/>
        <v xml:space="preserve">,"Color":"" </v>
      </c>
      <c r="AB762" s="16" t="str">
        <f t="shared" si="259"/>
        <v xml:space="preserve">,"Denomination":"29" </v>
      </c>
      <c r="AD762" s="16" t="str">
        <f t="shared" si="260"/>
        <v/>
      </c>
      <c r="AE762" s="16" t="str">
        <f t="shared" si="261"/>
        <v>{"CollectableType":"HomeCollector.Models.StampBase, HomeCollector, Version=1.0.0.0, Culture=neutral, PublicKeyToken=null"</v>
      </c>
      <c r="AF762" s="16" t="str">
        <f t="shared" si="262"/>
        <v xml:space="preserve">,"ItemDetails":"" </v>
      </c>
      <c r="AG762" s="16" t="str">
        <f t="shared" si="263"/>
        <v xml:space="preserve">,"IsFavorite":false </v>
      </c>
      <c r="AH762" s="16" t="str">
        <f t="shared" si="264"/>
        <v xml:space="preserve">,"EstimatedValue":0 </v>
      </c>
      <c r="AI762" s="16" t="str">
        <f t="shared" si="265"/>
        <v xml:space="preserve">,"IsMintCondition":false </v>
      </c>
      <c r="AJ762" s="16" t="str">
        <f t="shared" si="266"/>
        <v xml:space="preserve">,"Condition":"UNDEFINED" </v>
      </c>
      <c r="AK762" s="16" t="str">
        <f xml:space="preserve"> IF($D762+$E762&gt;0,  CONCATENATE($AD762,$AE762,$AF762,$AG762,$AH762,$AI762,$AJ762) &amp; "} ]}","}")</f>
        <v>}</v>
      </c>
      <c r="AL762" s="16" t="str">
        <f t="shared" si="267"/>
        <v>,{"CollectableType":"HomeCollector.Models.StampBase, HomeCollector, Version=1.0.0.0, Culture=neutral, PublicKeyToken=null","DisplayName":"Pearl Harbor" ,"Description":"" ,"Country":"USA" ,"IsPostageStamp":true ,"ScottNumber":"2559i" ,"AlternateId":"" ,"IssueYearStart":1991,"IssueYearEnd":0,"FirstDayOfIssue":" " ,"Perforation":"" ,"IsWatermarked":false ,"CatalogImageCode":"" ,"Color":"" ,"Denomination":"29" }</v>
      </c>
    </row>
    <row r="763" spans="1:38" x14ac:dyDescent="0.25">
      <c r="A763" s="34" t="s">
        <v>919</v>
      </c>
      <c r="B763" s="29" t="s">
        <v>161</v>
      </c>
      <c r="C763" s="30"/>
      <c r="D763" s="31"/>
      <c r="E763" s="32"/>
      <c r="F763" s="43"/>
      <c r="G763" s="30"/>
      <c r="H763" s="19" t="s">
        <v>1412</v>
      </c>
      <c r="I763" s="29">
        <v>1934</v>
      </c>
      <c r="J763" s="29">
        <v>1991</v>
      </c>
      <c r="K763" s="33"/>
      <c r="L763" s="34">
        <v>0.6</v>
      </c>
      <c r="M763" s="29">
        <v>0.6</v>
      </c>
      <c r="N763" s="28" t="str">
        <f t="shared" si="268"/>
        <v>,{"CollectableType":"HomeCollector.Models.StampBase, HomeCollector, Version=1.0.0.0, Culture=neutral, PublicKeyToken=null"</v>
      </c>
      <c r="O763" s="16" t="str">
        <f t="shared" si="247"/>
        <v xml:space="preserve">,"DisplayName":"Decl. of War" </v>
      </c>
      <c r="P763" s="16" t="str">
        <f t="shared" si="248"/>
        <v xml:space="preserve">,"Description":"" </v>
      </c>
      <c r="Q763" s="16" t="str">
        <f t="shared" si="249"/>
        <v xml:space="preserve">,"Country":"USA" </v>
      </c>
      <c r="R763" s="16" t="str">
        <f t="shared" si="250"/>
        <v xml:space="preserve">,"IsPostageStamp":true </v>
      </c>
      <c r="S763" s="16" t="str">
        <f t="shared" si="251"/>
        <v xml:space="preserve">,"ScottNumber":"2559j" </v>
      </c>
      <c r="T763" s="16" t="str">
        <f t="shared" si="252"/>
        <v xml:space="preserve">,"AlternateId":"" </v>
      </c>
      <c r="U763" s="16" t="str">
        <f t="shared" si="253"/>
        <v>,"IssueYearStart":1991</v>
      </c>
      <c r="V763" s="16" t="str">
        <f t="shared" si="254"/>
        <v>,"IssueYearEnd":0</v>
      </c>
      <c r="W763" s="16" t="str">
        <f t="shared" si="255"/>
        <v xml:space="preserve">,"FirstDayOfIssue":" " </v>
      </c>
      <c r="X763" s="16" t="str">
        <f t="shared" si="269"/>
        <v xml:space="preserve">,"Perforation":"" </v>
      </c>
      <c r="Y763" s="16" t="str">
        <f t="shared" si="256"/>
        <v xml:space="preserve">,"IsWatermarked":false </v>
      </c>
      <c r="Z763" s="16" t="str">
        <f t="shared" si="257"/>
        <v xml:space="preserve">,"CatalogImageCode":"" </v>
      </c>
      <c r="AA763" s="16" t="str">
        <f t="shared" si="258"/>
        <v xml:space="preserve">,"Color":"" </v>
      </c>
      <c r="AB763" s="16" t="str">
        <f t="shared" si="259"/>
        <v xml:space="preserve">,"Denomination":"29" </v>
      </c>
      <c r="AD763" s="16" t="str">
        <f t="shared" si="260"/>
        <v/>
      </c>
      <c r="AE763" s="16" t="str">
        <f t="shared" si="261"/>
        <v>{"CollectableType":"HomeCollector.Models.StampBase, HomeCollector, Version=1.0.0.0, Culture=neutral, PublicKeyToken=null"</v>
      </c>
      <c r="AF763" s="16" t="str">
        <f t="shared" si="262"/>
        <v xml:space="preserve">,"ItemDetails":"" </v>
      </c>
      <c r="AG763" s="16" t="str">
        <f t="shared" si="263"/>
        <v xml:space="preserve">,"IsFavorite":false </v>
      </c>
      <c r="AH763" s="16" t="str">
        <f t="shared" si="264"/>
        <v xml:space="preserve">,"EstimatedValue":0 </v>
      </c>
      <c r="AI763" s="16" t="str">
        <f t="shared" si="265"/>
        <v xml:space="preserve">,"IsMintCondition":false </v>
      </c>
      <c r="AJ763" s="16" t="str">
        <f t="shared" si="266"/>
        <v xml:space="preserve">,"Condition":"UNDEFINED" </v>
      </c>
      <c r="AK763" s="16" t="str">
        <f xml:space="preserve"> IF($D763+$E763&gt;0,  CONCATENATE($AD763,$AE763,$AF763,$AG763,$AH763,$AI763,$AJ763) &amp; "} ]}","}")</f>
        <v>}</v>
      </c>
      <c r="AL763" s="16" t="str">
        <f t="shared" si="267"/>
        <v>,{"CollectableType":"HomeCollector.Models.StampBase, HomeCollector, Version=1.0.0.0, Culture=neutral, PublicKeyToken=null","DisplayName":"Decl. of War" ,"Description":"" ,"Country":"USA" ,"IsPostageStamp":true ,"ScottNumber":"2559j" ,"AlternateId":"" ,"IssueYearStart":1991,"IssueYearEnd":0,"FirstDayOfIssue":" " ,"Perforation":"" ,"IsWatermarked":false ,"CatalogImageCode":"" ,"Color":"" ,"Denomination":"29" }</v>
      </c>
    </row>
    <row r="764" spans="1:38" x14ac:dyDescent="0.25">
      <c r="A764" s="34" t="s">
        <v>920</v>
      </c>
      <c r="B764" s="29" t="s">
        <v>161</v>
      </c>
      <c r="C764" s="30"/>
      <c r="D764" s="31"/>
      <c r="E764" s="32">
        <v>2</v>
      </c>
      <c r="F764" s="43"/>
      <c r="G764" s="30"/>
      <c r="H764" s="19" t="s">
        <v>1413</v>
      </c>
      <c r="I764" s="29">
        <v>1934</v>
      </c>
      <c r="J764" s="29">
        <v>1991</v>
      </c>
      <c r="K764" s="33"/>
      <c r="L764" s="34">
        <v>0.6</v>
      </c>
      <c r="M764" s="29">
        <v>0.12</v>
      </c>
      <c r="N764" s="28" t="str">
        <f t="shared" si="268"/>
        <v>,{"CollectableType":"HomeCollector.Models.StampBase, HomeCollector, Version=1.0.0.0, Culture=neutral, PublicKeyToken=null"</v>
      </c>
      <c r="O764" s="16" t="str">
        <f t="shared" si="247"/>
        <v xml:space="preserve">,"DisplayName":"Basketball" </v>
      </c>
      <c r="P764" s="16" t="str">
        <f t="shared" si="248"/>
        <v xml:space="preserve">,"Description":"" </v>
      </c>
      <c r="Q764" s="16" t="str">
        <f t="shared" si="249"/>
        <v xml:space="preserve">,"Country":"USA" </v>
      </c>
      <c r="R764" s="16" t="str">
        <f t="shared" si="250"/>
        <v xml:space="preserve">,"IsPostageStamp":true </v>
      </c>
      <c r="S764" s="16" t="str">
        <f t="shared" si="251"/>
        <v xml:space="preserve">,"ScottNumber":"2560" </v>
      </c>
      <c r="T764" s="16" t="str">
        <f t="shared" si="252"/>
        <v xml:space="preserve">,"AlternateId":"" </v>
      </c>
      <c r="U764" s="16" t="str">
        <f t="shared" si="253"/>
        <v>,"IssueYearStart":1991</v>
      </c>
      <c r="V764" s="16" t="str">
        <f t="shared" si="254"/>
        <v>,"IssueYearEnd":0</v>
      </c>
      <c r="W764" s="16" t="str">
        <f t="shared" si="255"/>
        <v xml:space="preserve">,"FirstDayOfIssue":" " </v>
      </c>
      <c r="X764" s="16" t="str">
        <f t="shared" si="269"/>
        <v xml:space="preserve">,"Perforation":"" </v>
      </c>
      <c r="Y764" s="16" t="str">
        <f t="shared" si="256"/>
        <v xml:space="preserve">,"IsWatermarked":false </v>
      </c>
      <c r="Z764" s="16" t="str">
        <f t="shared" si="257"/>
        <v xml:space="preserve">,"CatalogImageCode":"" </v>
      </c>
      <c r="AA764" s="16" t="str">
        <f t="shared" si="258"/>
        <v xml:space="preserve">,"Color":"" </v>
      </c>
      <c r="AB764" s="16" t="str">
        <f t="shared" si="259"/>
        <v xml:space="preserve">,"Denomination":"29" </v>
      </c>
      <c r="AD764" s="16" t="str">
        <f t="shared" si="260"/>
        <v>,"ItemInstances":[</v>
      </c>
      <c r="AE764" s="16" t="str">
        <f t="shared" si="261"/>
        <v>{"CollectableType":"HomeCollector.Models.StampBase, HomeCollector, Version=1.0.0.0, Culture=neutral, PublicKeyToken=null"</v>
      </c>
      <c r="AF764" s="16" t="str">
        <f t="shared" si="262"/>
        <v xml:space="preserve">,"ItemDetails":"" </v>
      </c>
      <c r="AG764" s="16" t="str">
        <f t="shared" si="263"/>
        <v xml:space="preserve">,"IsFavorite":false </v>
      </c>
      <c r="AH764" s="16" t="str">
        <f t="shared" si="264"/>
        <v xml:space="preserve">,"EstimatedValue":0 </v>
      </c>
      <c r="AI764" s="16" t="str">
        <f t="shared" si="265"/>
        <v xml:space="preserve">,"IsMintCondition":false </v>
      </c>
      <c r="AJ764" s="16" t="str">
        <f t="shared" si="266"/>
        <v xml:space="preserve">,"Condition":"UNDEFINED" </v>
      </c>
      <c r="AK764" s="16" t="str">
        <f xml:space="preserve"> IF($D764+$E764&gt;0,  CONCATENATE($AD764,$AE764,$AF764,$AG764,$AH764,$AI764,$AJ764)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4" s="16" t="str">
        <f t="shared" si="267"/>
        <v>,{"CollectableType":"HomeCollector.Models.StampBase, HomeCollector, Version=1.0.0.0, Culture=neutral, PublicKeyToken=null","DisplayName":"Basketball" ,"Description":"" ,"Country":"USA" ,"IsPostageStamp":true ,"ScottNumber":"2560"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5" spans="1:38" x14ac:dyDescent="0.25">
      <c r="A765" s="34" t="s">
        <v>921</v>
      </c>
      <c r="B765" s="29" t="s">
        <v>161</v>
      </c>
      <c r="C765" s="30"/>
      <c r="D765" s="31"/>
      <c r="E765" s="32">
        <v>2</v>
      </c>
      <c r="F765" s="43"/>
      <c r="G765" s="30"/>
      <c r="H765" s="19" t="s">
        <v>1414</v>
      </c>
      <c r="I765" s="29">
        <v>1934</v>
      </c>
      <c r="J765" s="29">
        <v>1991</v>
      </c>
      <c r="K765" s="33"/>
      <c r="L765" s="34">
        <v>0.6</v>
      </c>
      <c r="M765" s="29">
        <v>0.12</v>
      </c>
      <c r="N765" s="28" t="str">
        <f t="shared" si="268"/>
        <v>,{"CollectableType":"HomeCollector.Models.StampBase, HomeCollector, Version=1.0.0.0, Culture=neutral, PublicKeyToken=null"</v>
      </c>
      <c r="O765" s="16" t="str">
        <f t="shared" si="247"/>
        <v xml:space="preserve">,"DisplayName":"Dist of Columbia" </v>
      </c>
      <c r="P765" s="16" t="str">
        <f t="shared" si="248"/>
        <v xml:space="preserve">,"Description":"" </v>
      </c>
      <c r="Q765" s="16" t="str">
        <f t="shared" si="249"/>
        <v xml:space="preserve">,"Country":"USA" </v>
      </c>
      <c r="R765" s="16" t="str">
        <f t="shared" si="250"/>
        <v xml:space="preserve">,"IsPostageStamp":true </v>
      </c>
      <c r="S765" s="16" t="str">
        <f t="shared" si="251"/>
        <v xml:space="preserve">,"ScottNumber":"2561" </v>
      </c>
      <c r="T765" s="16" t="str">
        <f t="shared" si="252"/>
        <v xml:space="preserve">,"AlternateId":"" </v>
      </c>
      <c r="U765" s="16" t="str">
        <f t="shared" si="253"/>
        <v>,"IssueYearStart":1991</v>
      </c>
      <c r="V765" s="16" t="str">
        <f t="shared" si="254"/>
        <v>,"IssueYearEnd":0</v>
      </c>
      <c r="W765" s="16" t="str">
        <f t="shared" si="255"/>
        <v xml:space="preserve">,"FirstDayOfIssue":" " </v>
      </c>
      <c r="X765" s="16" t="str">
        <f t="shared" si="269"/>
        <v xml:space="preserve">,"Perforation":"" </v>
      </c>
      <c r="Y765" s="16" t="str">
        <f t="shared" si="256"/>
        <v xml:space="preserve">,"IsWatermarked":false </v>
      </c>
      <c r="Z765" s="16" t="str">
        <f t="shared" si="257"/>
        <v xml:space="preserve">,"CatalogImageCode":"" </v>
      </c>
      <c r="AA765" s="16" t="str">
        <f t="shared" si="258"/>
        <v xml:space="preserve">,"Color":"" </v>
      </c>
      <c r="AB765" s="16" t="str">
        <f t="shared" si="259"/>
        <v xml:space="preserve">,"Denomination":"29" </v>
      </c>
      <c r="AD765" s="16" t="str">
        <f t="shared" si="260"/>
        <v>,"ItemInstances":[</v>
      </c>
      <c r="AE765" s="16" t="str">
        <f t="shared" si="261"/>
        <v>{"CollectableType":"HomeCollector.Models.StampBase, HomeCollector, Version=1.0.0.0, Culture=neutral, PublicKeyToken=null"</v>
      </c>
      <c r="AF765" s="16" t="str">
        <f t="shared" si="262"/>
        <v xml:space="preserve">,"ItemDetails":"" </v>
      </c>
      <c r="AG765" s="16" t="str">
        <f t="shared" si="263"/>
        <v xml:space="preserve">,"IsFavorite":false </v>
      </c>
      <c r="AH765" s="16" t="str">
        <f t="shared" si="264"/>
        <v xml:space="preserve">,"EstimatedValue":0 </v>
      </c>
      <c r="AI765" s="16" t="str">
        <f t="shared" si="265"/>
        <v xml:space="preserve">,"IsMintCondition":false </v>
      </c>
      <c r="AJ765" s="16" t="str">
        <f t="shared" si="266"/>
        <v xml:space="preserve">,"Condition":"UNDEFINED" </v>
      </c>
      <c r="AK765" s="16" t="str">
        <f xml:space="preserve"> IF($D765+$E765&gt;0,  CONCATENATE($AD765,$AE765,$AF765,$AG765,$AH765,$AI765,$AJ765)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5" s="16" t="str">
        <f t="shared" si="267"/>
        <v>,{"CollectableType":"HomeCollector.Models.StampBase, HomeCollector, Version=1.0.0.0, Culture=neutral, PublicKeyToken=null","DisplayName":"Dist of Columbia" ,"Description":"" ,"Country":"USA" ,"IsPostageStamp":true ,"ScottNumber":"2561"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6" spans="1:38" x14ac:dyDescent="0.25">
      <c r="A766" s="34" t="s">
        <v>922</v>
      </c>
      <c r="B766" s="29" t="s">
        <v>161</v>
      </c>
      <c r="C766" s="30"/>
      <c r="D766" s="31"/>
      <c r="E766" s="32">
        <v>2</v>
      </c>
      <c r="F766" s="28"/>
      <c r="G766" s="38"/>
      <c r="H766" s="19" t="s">
        <v>1415</v>
      </c>
      <c r="I766" s="29">
        <v>1934</v>
      </c>
      <c r="J766" s="29">
        <v>1991</v>
      </c>
      <c r="K766" s="33"/>
      <c r="L766" s="34">
        <v>0.6</v>
      </c>
      <c r="M766" s="29">
        <v>0.2</v>
      </c>
      <c r="N766" s="28" t="str">
        <f t="shared" si="268"/>
        <v>,{"CollectableType":"HomeCollector.Models.StampBase, HomeCollector, Version=1.0.0.0, Culture=neutral, PublicKeyToken=null"</v>
      </c>
      <c r="O766" s="16" t="str">
        <f t="shared" si="247"/>
        <v xml:space="preserve">,"DisplayName":"Laurel&amp;Hardy" </v>
      </c>
      <c r="P766" s="16" t="str">
        <f t="shared" si="248"/>
        <v xml:space="preserve">,"Description":"" </v>
      </c>
      <c r="Q766" s="16" t="str">
        <f t="shared" si="249"/>
        <v xml:space="preserve">,"Country":"USA" </v>
      </c>
      <c r="R766" s="16" t="str">
        <f t="shared" si="250"/>
        <v xml:space="preserve">,"IsPostageStamp":true </v>
      </c>
      <c r="S766" s="16" t="str">
        <f t="shared" si="251"/>
        <v xml:space="preserve">,"ScottNumber":"2562" </v>
      </c>
      <c r="T766" s="16" t="str">
        <f t="shared" si="252"/>
        <v xml:space="preserve">,"AlternateId":"" </v>
      </c>
      <c r="U766" s="16" t="str">
        <f t="shared" si="253"/>
        <v>,"IssueYearStart":1991</v>
      </c>
      <c r="V766" s="16" t="str">
        <f t="shared" si="254"/>
        <v>,"IssueYearEnd":0</v>
      </c>
      <c r="W766" s="16" t="str">
        <f t="shared" si="255"/>
        <v xml:space="preserve">,"FirstDayOfIssue":" " </v>
      </c>
      <c r="X766" s="16" t="str">
        <f t="shared" si="269"/>
        <v xml:space="preserve">,"Perforation":"" </v>
      </c>
      <c r="Y766" s="16" t="str">
        <f t="shared" si="256"/>
        <v xml:space="preserve">,"IsWatermarked":false </v>
      </c>
      <c r="Z766" s="16" t="str">
        <f t="shared" si="257"/>
        <v xml:space="preserve">,"CatalogImageCode":"" </v>
      </c>
      <c r="AA766" s="16" t="str">
        <f t="shared" si="258"/>
        <v xml:space="preserve">,"Color":"" </v>
      </c>
      <c r="AB766" s="16" t="str">
        <f t="shared" si="259"/>
        <v xml:space="preserve">,"Denomination":"29" </v>
      </c>
      <c r="AD766" s="16" t="str">
        <f t="shared" si="260"/>
        <v>,"ItemInstances":[</v>
      </c>
      <c r="AE766" s="16" t="str">
        <f t="shared" si="261"/>
        <v>{"CollectableType":"HomeCollector.Models.StampBase, HomeCollector, Version=1.0.0.0, Culture=neutral, PublicKeyToken=null"</v>
      </c>
      <c r="AF766" s="16" t="str">
        <f t="shared" si="262"/>
        <v xml:space="preserve">,"ItemDetails":"" </v>
      </c>
      <c r="AG766" s="16" t="str">
        <f t="shared" si="263"/>
        <v xml:space="preserve">,"IsFavorite":false </v>
      </c>
      <c r="AH766" s="16" t="str">
        <f t="shared" si="264"/>
        <v xml:space="preserve">,"EstimatedValue":0 </v>
      </c>
      <c r="AI766" s="16" t="str">
        <f t="shared" si="265"/>
        <v xml:space="preserve">,"IsMintCondition":false </v>
      </c>
      <c r="AJ766" s="16" t="str">
        <f t="shared" si="266"/>
        <v xml:space="preserve">,"Condition":"UNDEFINED" </v>
      </c>
      <c r="AK766" s="16" t="str">
        <f xml:space="preserve"> IF($D766+$E766&gt;0,  CONCATENATE($AD766,$AE766,$AF766,$AG766,$AH766,$AI766,$AJ766)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6" s="16" t="str">
        <f t="shared" si="267"/>
        <v>,{"CollectableType":"HomeCollector.Models.StampBase, HomeCollector, Version=1.0.0.0, Culture=neutral, PublicKeyToken=null","DisplayName":"Laurel&amp;Hardy" ,"Description":"" ,"Country":"USA" ,"IsPostageStamp":true ,"ScottNumber":"2562"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7" spans="1:38" x14ac:dyDescent="0.25">
      <c r="A767" s="17" t="s">
        <v>923</v>
      </c>
      <c r="B767" s="29" t="s">
        <v>161</v>
      </c>
      <c r="C767" s="30"/>
      <c r="D767" s="31"/>
      <c r="E767" s="32">
        <v>1</v>
      </c>
      <c r="F767" s="28"/>
      <c r="G767" s="38"/>
      <c r="H767" s="19" t="s">
        <v>1416</v>
      </c>
      <c r="I767" s="29">
        <v>1934</v>
      </c>
      <c r="J767" s="29">
        <v>1991</v>
      </c>
      <c r="K767" s="33"/>
      <c r="L767" s="34">
        <v>0.6</v>
      </c>
      <c r="M767" s="29">
        <v>0.2</v>
      </c>
      <c r="N767" s="28" t="str">
        <f t="shared" si="268"/>
        <v>,{"CollectableType":"HomeCollector.Models.StampBase, HomeCollector, Version=1.0.0.0, Culture=neutral, PublicKeyToken=null"</v>
      </c>
      <c r="O767" s="16" t="str">
        <f t="shared" si="247"/>
        <v xml:space="preserve">,"DisplayName":"Bergen&amp;McCarthy" </v>
      </c>
      <c r="P767" s="16" t="str">
        <f t="shared" si="248"/>
        <v xml:space="preserve">,"Description":"" </v>
      </c>
      <c r="Q767" s="16" t="str">
        <f t="shared" si="249"/>
        <v xml:space="preserve">,"Country":"USA" </v>
      </c>
      <c r="R767" s="16" t="str">
        <f t="shared" si="250"/>
        <v xml:space="preserve">,"IsPostageStamp":true </v>
      </c>
      <c r="S767" s="16" t="str">
        <f t="shared" si="251"/>
        <v xml:space="preserve">,"ScottNumber":"2563" </v>
      </c>
      <c r="T767" s="16" t="str">
        <f t="shared" si="252"/>
        <v xml:space="preserve">,"AlternateId":"" </v>
      </c>
      <c r="U767" s="16" t="str">
        <f t="shared" si="253"/>
        <v>,"IssueYearStart":1991</v>
      </c>
      <c r="V767" s="16" t="str">
        <f t="shared" si="254"/>
        <v>,"IssueYearEnd":0</v>
      </c>
      <c r="W767" s="16" t="str">
        <f t="shared" si="255"/>
        <v xml:space="preserve">,"FirstDayOfIssue":" " </v>
      </c>
      <c r="X767" s="16" t="str">
        <f t="shared" si="269"/>
        <v xml:space="preserve">,"Perforation":"" </v>
      </c>
      <c r="Y767" s="16" t="str">
        <f t="shared" si="256"/>
        <v xml:space="preserve">,"IsWatermarked":false </v>
      </c>
      <c r="Z767" s="16" t="str">
        <f t="shared" si="257"/>
        <v xml:space="preserve">,"CatalogImageCode":"" </v>
      </c>
      <c r="AA767" s="16" t="str">
        <f t="shared" si="258"/>
        <v xml:space="preserve">,"Color":"" </v>
      </c>
      <c r="AB767" s="16" t="str">
        <f t="shared" si="259"/>
        <v xml:space="preserve">,"Denomination":"29" </v>
      </c>
      <c r="AD767" s="16" t="str">
        <f t="shared" si="260"/>
        <v>,"ItemInstances":[</v>
      </c>
      <c r="AE767" s="16" t="str">
        <f t="shared" si="261"/>
        <v>{"CollectableType":"HomeCollector.Models.StampBase, HomeCollector, Version=1.0.0.0, Culture=neutral, PublicKeyToken=null"</v>
      </c>
      <c r="AF767" s="16" t="str">
        <f t="shared" si="262"/>
        <v xml:space="preserve">,"ItemDetails":"" </v>
      </c>
      <c r="AG767" s="16" t="str">
        <f t="shared" si="263"/>
        <v xml:space="preserve">,"IsFavorite":false </v>
      </c>
      <c r="AH767" s="16" t="str">
        <f t="shared" si="264"/>
        <v xml:space="preserve">,"EstimatedValue":0 </v>
      </c>
      <c r="AI767" s="16" t="str">
        <f t="shared" si="265"/>
        <v xml:space="preserve">,"IsMintCondition":false </v>
      </c>
      <c r="AJ767" s="16" t="str">
        <f t="shared" si="266"/>
        <v xml:space="preserve">,"Condition":"UNDEFINED" </v>
      </c>
      <c r="AK767" s="16" t="str">
        <f xml:space="preserve"> IF($D767+$E767&gt;0,  CONCATENATE($AD767,$AE767,$AF767,$AG767,$AH767,$AI767,$AJ767)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7" s="16" t="str">
        <f t="shared" si="267"/>
        <v>,{"CollectableType":"HomeCollector.Models.StampBase, HomeCollector, Version=1.0.0.0, Culture=neutral, PublicKeyToken=null","DisplayName":"Bergen&amp;McCarthy" ,"Description":"" ,"Country":"USA" ,"IsPostageStamp":true ,"ScottNumber":"2563"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68" spans="1:38" x14ac:dyDescent="0.25">
      <c r="A768" s="34" t="s">
        <v>924</v>
      </c>
      <c r="B768" s="29" t="s">
        <v>161</v>
      </c>
      <c r="C768" s="30"/>
      <c r="D768" s="31"/>
      <c r="E768" s="32"/>
      <c r="F768" s="28"/>
      <c r="G768" s="38"/>
      <c r="H768" s="19" t="s">
        <v>1417</v>
      </c>
      <c r="I768" s="29">
        <v>1934</v>
      </c>
      <c r="J768" s="29">
        <v>1991</v>
      </c>
      <c r="K768" s="33"/>
      <c r="L768" s="34">
        <v>0.6</v>
      </c>
      <c r="M768" s="29">
        <v>0.2</v>
      </c>
      <c r="N768" s="28" t="str">
        <f t="shared" si="268"/>
        <v>,{"CollectableType":"HomeCollector.Models.StampBase, HomeCollector, Version=1.0.0.0, Culture=neutral, PublicKeyToken=null"</v>
      </c>
      <c r="O768" s="16" t="str">
        <f t="shared" si="247"/>
        <v xml:space="preserve">,"DisplayName":"Jack Benny" </v>
      </c>
      <c r="P768" s="16" t="str">
        <f t="shared" si="248"/>
        <v xml:space="preserve">,"Description":"" </v>
      </c>
      <c r="Q768" s="16" t="str">
        <f t="shared" si="249"/>
        <v xml:space="preserve">,"Country":"USA" </v>
      </c>
      <c r="R768" s="16" t="str">
        <f t="shared" si="250"/>
        <v xml:space="preserve">,"IsPostageStamp":true </v>
      </c>
      <c r="S768" s="16" t="str">
        <f t="shared" si="251"/>
        <v xml:space="preserve">,"ScottNumber":"2564" </v>
      </c>
      <c r="T768" s="16" t="str">
        <f t="shared" si="252"/>
        <v xml:space="preserve">,"AlternateId":"" </v>
      </c>
      <c r="U768" s="16" t="str">
        <f t="shared" si="253"/>
        <v>,"IssueYearStart":1991</v>
      </c>
      <c r="V768" s="16" t="str">
        <f t="shared" si="254"/>
        <v>,"IssueYearEnd":0</v>
      </c>
      <c r="W768" s="16" t="str">
        <f t="shared" si="255"/>
        <v xml:space="preserve">,"FirstDayOfIssue":" " </v>
      </c>
      <c r="X768" s="16" t="str">
        <f t="shared" si="269"/>
        <v xml:space="preserve">,"Perforation":"" </v>
      </c>
      <c r="Y768" s="16" t="str">
        <f t="shared" si="256"/>
        <v xml:space="preserve">,"IsWatermarked":false </v>
      </c>
      <c r="Z768" s="16" t="str">
        <f t="shared" si="257"/>
        <v xml:space="preserve">,"CatalogImageCode":"" </v>
      </c>
      <c r="AA768" s="16" t="str">
        <f t="shared" si="258"/>
        <v xml:space="preserve">,"Color":"" </v>
      </c>
      <c r="AB768" s="16" t="str">
        <f t="shared" si="259"/>
        <v xml:space="preserve">,"Denomination":"29" </v>
      </c>
      <c r="AD768" s="16" t="str">
        <f t="shared" si="260"/>
        <v/>
      </c>
      <c r="AE768" s="16" t="str">
        <f t="shared" si="261"/>
        <v>{"CollectableType":"HomeCollector.Models.StampBase, HomeCollector, Version=1.0.0.0, Culture=neutral, PublicKeyToken=null"</v>
      </c>
      <c r="AF768" s="16" t="str">
        <f t="shared" si="262"/>
        <v xml:space="preserve">,"ItemDetails":"" </v>
      </c>
      <c r="AG768" s="16" t="str">
        <f t="shared" si="263"/>
        <v xml:space="preserve">,"IsFavorite":false </v>
      </c>
      <c r="AH768" s="16" t="str">
        <f t="shared" si="264"/>
        <v xml:space="preserve">,"EstimatedValue":0 </v>
      </c>
      <c r="AI768" s="16" t="str">
        <f t="shared" si="265"/>
        <v xml:space="preserve">,"IsMintCondition":false </v>
      </c>
      <c r="AJ768" s="16" t="str">
        <f t="shared" si="266"/>
        <v xml:space="preserve">,"Condition":"UNDEFINED" </v>
      </c>
      <c r="AK768" s="16" t="str">
        <f xml:space="preserve"> IF($D768+$E768&gt;0,  CONCATENATE($AD768,$AE768,$AF768,$AG768,$AH768,$AI768,$AJ768) &amp; "} ]}","}")</f>
        <v>}</v>
      </c>
      <c r="AL768" s="16" t="str">
        <f t="shared" si="267"/>
        <v>,{"CollectableType":"HomeCollector.Models.StampBase, HomeCollector, Version=1.0.0.0, Culture=neutral, PublicKeyToken=null","DisplayName":"Jack Benny" ,"Description":"" ,"Country":"USA" ,"IsPostageStamp":true ,"ScottNumber":"2564" ,"AlternateId":"" ,"IssueYearStart":1991,"IssueYearEnd":0,"FirstDayOfIssue":" " ,"Perforation":"" ,"IsWatermarked":false ,"CatalogImageCode":"" ,"Color":"" ,"Denomination":"29" }</v>
      </c>
    </row>
    <row r="769" spans="1:38" x14ac:dyDescent="0.25">
      <c r="A769" s="17" t="s">
        <v>925</v>
      </c>
      <c r="B769" s="29" t="s">
        <v>161</v>
      </c>
      <c r="C769" s="30"/>
      <c r="D769" s="28"/>
      <c r="E769" s="32">
        <v>2</v>
      </c>
      <c r="F769" s="28"/>
      <c r="G769" s="38"/>
      <c r="H769" s="19" t="s">
        <v>1418</v>
      </c>
      <c r="I769" s="29">
        <v>1934</v>
      </c>
      <c r="J769" s="29">
        <v>1991</v>
      </c>
      <c r="K769" s="33"/>
      <c r="L769" s="34">
        <v>0.6</v>
      </c>
      <c r="M769" s="29">
        <v>0.2</v>
      </c>
      <c r="N769" s="28" t="str">
        <f t="shared" si="268"/>
        <v>,{"CollectableType":"HomeCollector.Models.StampBase, HomeCollector, Version=1.0.0.0, Culture=neutral, PublicKeyToken=null"</v>
      </c>
      <c r="O769" s="16" t="str">
        <f t="shared" si="247"/>
        <v xml:space="preserve">,"DisplayName":"Fanny Brice" </v>
      </c>
      <c r="P769" s="16" t="str">
        <f t="shared" si="248"/>
        <v xml:space="preserve">,"Description":"" </v>
      </c>
      <c r="Q769" s="16" t="str">
        <f t="shared" si="249"/>
        <v xml:space="preserve">,"Country":"USA" </v>
      </c>
      <c r="R769" s="16" t="str">
        <f t="shared" si="250"/>
        <v xml:space="preserve">,"IsPostageStamp":true </v>
      </c>
      <c r="S769" s="16" t="str">
        <f t="shared" si="251"/>
        <v xml:space="preserve">,"ScottNumber":"2565" </v>
      </c>
      <c r="T769" s="16" t="str">
        <f t="shared" si="252"/>
        <v xml:space="preserve">,"AlternateId":"" </v>
      </c>
      <c r="U769" s="16" t="str">
        <f t="shared" si="253"/>
        <v>,"IssueYearStart":1991</v>
      </c>
      <c r="V769" s="16" t="str">
        <f t="shared" si="254"/>
        <v>,"IssueYearEnd":0</v>
      </c>
      <c r="W769" s="16" t="str">
        <f t="shared" si="255"/>
        <v xml:space="preserve">,"FirstDayOfIssue":" " </v>
      </c>
      <c r="X769" s="16" t="str">
        <f t="shared" si="269"/>
        <v xml:space="preserve">,"Perforation":"" </v>
      </c>
      <c r="Y769" s="16" t="str">
        <f t="shared" si="256"/>
        <v xml:space="preserve">,"IsWatermarked":false </v>
      </c>
      <c r="Z769" s="16" t="str">
        <f t="shared" si="257"/>
        <v xml:space="preserve">,"CatalogImageCode":"" </v>
      </c>
      <c r="AA769" s="16" t="str">
        <f t="shared" si="258"/>
        <v xml:space="preserve">,"Color":"" </v>
      </c>
      <c r="AB769" s="16" t="str">
        <f t="shared" si="259"/>
        <v xml:space="preserve">,"Denomination":"29" </v>
      </c>
      <c r="AD769" s="16" t="str">
        <f t="shared" si="260"/>
        <v>,"ItemInstances":[</v>
      </c>
      <c r="AE769" s="16" t="str">
        <f t="shared" si="261"/>
        <v>{"CollectableType":"HomeCollector.Models.StampBase, HomeCollector, Version=1.0.0.0, Culture=neutral, PublicKeyToken=null"</v>
      </c>
      <c r="AF769" s="16" t="str">
        <f t="shared" si="262"/>
        <v xml:space="preserve">,"ItemDetails":"" </v>
      </c>
      <c r="AG769" s="16" t="str">
        <f t="shared" si="263"/>
        <v xml:space="preserve">,"IsFavorite":false </v>
      </c>
      <c r="AH769" s="16" t="str">
        <f t="shared" si="264"/>
        <v xml:space="preserve">,"EstimatedValue":0 </v>
      </c>
      <c r="AI769" s="16" t="str">
        <f t="shared" si="265"/>
        <v xml:space="preserve">,"IsMintCondition":false </v>
      </c>
      <c r="AJ769" s="16" t="str">
        <f t="shared" si="266"/>
        <v xml:space="preserve">,"Condition":"UNDEFINED" </v>
      </c>
      <c r="AK769" s="16" t="str">
        <f xml:space="preserve"> IF($D769+$E769&gt;0,  CONCATENATE($AD769,$AE769,$AF769,$AG769,$AH769,$AI769,$AJ769)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69" s="16" t="str">
        <f t="shared" si="267"/>
        <v>,{"CollectableType":"HomeCollector.Models.StampBase, HomeCollector, Version=1.0.0.0, Culture=neutral, PublicKeyToken=null","DisplayName":"Fanny Brice" ,"Description":"" ,"Country":"USA" ,"IsPostageStamp":true ,"ScottNumber":"2565"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0" spans="1:38" x14ac:dyDescent="0.25">
      <c r="A770" s="34" t="s">
        <v>926</v>
      </c>
      <c r="B770" s="29" t="s">
        <v>161</v>
      </c>
      <c r="C770" s="30"/>
      <c r="D770" s="31"/>
      <c r="E770" s="32">
        <v>2</v>
      </c>
      <c r="F770" s="43"/>
      <c r="G770" s="38"/>
      <c r="H770" s="19" t="s">
        <v>1419</v>
      </c>
      <c r="I770" s="29">
        <v>1935</v>
      </c>
      <c r="J770" s="29">
        <v>1991</v>
      </c>
      <c r="K770" s="33"/>
      <c r="L770" s="34">
        <v>0.6</v>
      </c>
      <c r="M770" s="29">
        <v>0.2</v>
      </c>
      <c r="N770" s="28" t="str">
        <f t="shared" si="268"/>
        <v>,{"CollectableType":"HomeCollector.Models.StampBase, HomeCollector, Version=1.0.0.0, Culture=neutral, PublicKeyToken=null"</v>
      </c>
      <c r="O770" s="16" t="str">
        <f t="shared" si="247"/>
        <v xml:space="preserve">,"DisplayName":"Abbott&amp;Costello" </v>
      </c>
      <c r="P770" s="16" t="str">
        <f t="shared" si="248"/>
        <v xml:space="preserve">,"Description":"" </v>
      </c>
      <c r="Q770" s="16" t="str">
        <f t="shared" si="249"/>
        <v xml:space="preserve">,"Country":"USA" </v>
      </c>
      <c r="R770" s="16" t="str">
        <f t="shared" si="250"/>
        <v xml:space="preserve">,"IsPostageStamp":true </v>
      </c>
      <c r="S770" s="16" t="str">
        <f t="shared" si="251"/>
        <v xml:space="preserve">,"ScottNumber":"2566" </v>
      </c>
      <c r="T770" s="16" t="str">
        <f t="shared" si="252"/>
        <v xml:space="preserve">,"AlternateId":"" </v>
      </c>
      <c r="U770" s="16" t="str">
        <f t="shared" si="253"/>
        <v>,"IssueYearStart":1991</v>
      </c>
      <c r="V770" s="16" t="str">
        <f t="shared" si="254"/>
        <v>,"IssueYearEnd":0</v>
      </c>
      <c r="W770" s="16" t="str">
        <f t="shared" si="255"/>
        <v xml:space="preserve">,"FirstDayOfIssue":" " </v>
      </c>
      <c r="X770" s="16" t="str">
        <f t="shared" si="269"/>
        <v xml:space="preserve">,"Perforation":"" </v>
      </c>
      <c r="Y770" s="16" t="str">
        <f t="shared" si="256"/>
        <v xml:space="preserve">,"IsWatermarked":false </v>
      </c>
      <c r="Z770" s="16" t="str">
        <f t="shared" si="257"/>
        <v xml:space="preserve">,"CatalogImageCode":"" </v>
      </c>
      <c r="AA770" s="16" t="str">
        <f t="shared" si="258"/>
        <v xml:space="preserve">,"Color":"" </v>
      </c>
      <c r="AB770" s="16" t="str">
        <f t="shared" si="259"/>
        <v xml:space="preserve">,"Denomination":"29" </v>
      </c>
      <c r="AD770" s="16" t="str">
        <f t="shared" si="260"/>
        <v>,"ItemInstances":[</v>
      </c>
      <c r="AE770" s="16" t="str">
        <f t="shared" si="261"/>
        <v>{"CollectableType":"HomeCollector.Models.StampBase, HomeCollector, Version=1.0.0.0, Culture=neutral, PublicKeyToken=null"</v>
      </c>
      <c r="AF770" s="16" t="str">
        <f t="shared" si="262"/>
        <v xml:space="preserve">,"ItemDetails":"" </v>
      </c>
      <c r="AG770" s="16" t="str">
        <f t="shared" si="263"/>
        <v xml:space="preserve">,"IsFavorite":false </v>
      </c>
      <c r="AH770" s="16" t="str">
        <f t="shared" si="264"/>
        <v xml:space="preserve">,"EstimatedValue":0 </v>
      </c>
      <c r="AI770" s="16" t="str">
        <f t="shared" si="265"/>
        <v xml:space="preserve">,"IsMintCondition":false </v>
      </c>
      <c r="AJ770" s="16" t="str">
        <f t="shared" si="266"/>
        <v xml:space="preserve">,"Condition":"UNDEFINED" </v>
      </c>
      <c r="AK770" s="16" t="str">
        <f xml:space="preserve"> IF($D770+$E770&gt;0,  CONCATENATE($AD770,$AE770,$AF770,$AG770,$AH770,$AI770,$AJ770)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0" s="16" t="str">
        <f t="shared" si="267"/>
        <v>,{"CollectableType":"HomeCollector.Models.StampBase, HomeCollector, Version=1.0.0.0, Culture=neutral, PublicKeyToken=null","DisplayName":"Abbott&amp;Costello" ,"Description":"" ,"Country":"USA" ,"IsPostageStamp":true ,"ScottNumber":"2566"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1" spans="1:38" x14ac:dyDescent="0.25">
      <c r="A771" s="34" t="s">
        <v>927</v>
      </c>
      <c r="B771" s="29" t="s">
        <v>161</v>
      </c>
      <c r="C771" s="30"/>
      <c r="D771" s="31"/>
      <c r="E771" s="32"/>
      <c r="F771" s="43"/>
      <c r="G771" s="38" t="s">
        <v>1350</v>
      </c>
      <c r="H771" s="19" t="s">
        <v>1420</v>
      </c>
      <c r="I771" s="29">
        <v>1935</v>
      </c>
      <c r="J771" s="29">
        <v>1991</v>
      </c>
      <c r="K771" s="33"/>
      <c r="L771" s="34">
        <v>2.9</v>
      </c>
      <c r="M771" s="29">
        <v>0.8</v>
      </c>
      <c r="N771" s="28" t="str">
        <f t="shared" si="268"/>
        <v>,{"CollectableType":"HomeCollector.Models.StampBase, HomeCollector, Version=1.0.0.0, Culture=neutral, PublicKeyToken=null"</v>
      </c>
      <c r="O771" s="16" t="str">
        <f t="shared" si="247"/>
        <v xml:space="preserve">,"DisplayName":"Comedians" </v>
      </c>
      <c r="P771" s="16" t="str">
        <f t="shared" si="248"/>
        <v xml:space="preserve">,"Description":"strip 5" </v>
      </c>
      <c r="Q771" s="16" t="str">
        <f t="shared" si="249"/>
        <v xml:space="preserve">,"Country":"USA" </v>
      </c>
      <c r="R771" s="16" t="str">
        <f t="shared" si="250"/>
        <v xml:space="preserve">,"IsPostageStamp":true </v>
      </c>
      <c r="S771" s="16" t="str">
        <f t="shared" si="251"/>
        <v xml:space="preserve">,"ScottNumber":"2566a" </v>
      </c>
      <c r="T771" s="16" t="str">
        <f t="shared" si="252"/>
        <v xml:space="preserve">,"AlternateId":"" </v>
      </c>
      <c r="U771" s="16" t="str">
        <f t="shared" si="253"/>
        <v>,"IssueYearStart":1991</v>
      </c>
      <c r="V771" s="16" t="str">
        <f t="shared" si="254"/>
        <v>,"IssueYearEnd":0</v>
      </c>
      <c r="W771" s="16" t="str">
        <f t="shared" si="255"/>
        <v xml:space="preserve">,"FirstDayOfIssue":" " </v>
      </c>
      <c r="X771" s="16" t="str">
        <f t="shared" si="269"/>
        <v xml:space="preserve">,"Perforation":"" </v>
      </c>
      <c r="Y771" s="16" t="str">
        <f t="shared" si="256"/>
        <v xml:space="preserve">,"IsWatermarked":false </v>
      </c>
      <c r="Z771" s="16" t="str">
        <f t="shared" si="257"/>
        <v xml:space="preserve">,"CatalogImageCode":"" </v>
      </c>
      <c r="AA771" s="16" t="str">
        <f t="shared" si="258"/>
        <v xml:space="preserve">,"Color":"" </v>
      </c>
      <c r="AB771" s="16" t="str">
        <f t="shared" si="259"/>
        <v xml:space="preserve">,"Denomination":"29" </v>
      </c>
      <c r="AD771" s="16" t="str">
        <f t="shared" si="260"/>
        <v/>
      </c>
      <c r="AE771" s="16" t="str">
        <f t="shared" si="261"/>
        <v>{"CollectableType":"HomeCollector.Models.StampBase, HomeCollector, Version=1.0.0.0, Culture=neutral, PublicKeyToken=null"</v>
      </c>
      <c r="AF771" s="16" t="str">
        <f t="shared" si="262"/>
        <v xml:space="preserve">,"ItemDetails":"strip 5" </v>
      </c>
      <c r="AG771" s="16" t="str">
        <f t="shared" si="263"/>
        <v xml:space="preserve">,"IsFavorite":false </v>
      </c>
      <c r="AH771" s="16" t="str">
        <f t="shared" si="264"/>
        <v xml:space="preserve">,"EstimatedValue":0 </v>
      </c>
      <c r="AI771" s="16" t="str">
        <f t="shared" si="265"/>
        <v xml:space="preserve">,"IsMintCondition":false </v>
      </c>
      <c r="AJ771" s="16" t="str">
        <f t="shared" si="266"/>
        <v xml:space="preserve">,"Condition":"UNDEFINED" </v>
      </c>
      <c r="AK771" s="16" t="str">
        <f xml:space="preserve"> IF($D771+$E771&gt;0,  CONCATENATE($AD771,$AE771,$AF771,$AG771,$AH771,$AI771,$AJ771) &amp; "} ]}","}")</f>
        <v>}</v>
      </c>
      <c r="AL771" s="16" t="str">
        <f t="shared" si="267"/>
        <v>,{"CollectableType":"HomeCollector.Models.StampBase, HomeCollector, Version=1.0.0.0, Culture=neutral, PublicKeyToken=null","DisplayName":"Comedians" ,"Description":"strip 5" ,"Country":"USA" ,"IsPostageStamp":true ,"ScottNumber":"2566a" ,"AlternateId":"" ,"IssueYearStart":1991,"IssueYearEnd":0,"FirstDayOfIssue":" " ,"Perforation":"" ,"IsWatermarked":false ,"CatalogImageCode":"" ,"Color":"" ,"Denomination":"29" }</v>
      </c>
    </row>
    <row r="772" spans="1:38" x14ac:dyDescent="0.25">
      <c r="A772" s="34" t="s">
        <v>928</v>
      </c>
      <c r="B772" s="29" t="s">
        <v>161</v>
      </c>
      <c r="C772" s="30"/>
      <c r="D772" s="31"/>
      <c r="E772" s="32">
        <v>1</v>
      </c>
      <c r="F772" s="42"/>
      <c r="G772" s="38"/>
      <c r="H772" s="19" t="s">
        <v>1421</v>
      </c>
      <c r="I772" s="29">
        <v>1935</v>
      </c>
      <c r="J772" s="29">
        <v>1991</v>
      </c>
      <c r="K772" s="33"/>
      <c r="L772" s="34">
        <v>0.6</v>
      </c>
      <c r="M772" s="29">
        <v>0.12</v>
      </c>
      <c r="N772" s="28" t="str">
        <f t="shared" si="268"/>
        <v>,{"CollectableType":"HomeCollector.Models.StampBase, HomeCollector, Version=1.0.0.0, Culture=neutral, PublicKeyToken=null"</v>
      </c>
      <c r="O772" s="16" t="str">
        <f t="shared" si="247"/>
        <v xml:space="preserve">,"DisplayName":"Matzeliger" </v>
      </c>
      <c r="P772" s="16" t="str">
        <f t="shared" si="248"/>
        <v xml:space="preserve">,"Description":"" </v>
      </c>
      <c r="Q772" s="16" t="str">
        <f t="shared" si="249"/>
        <v xml:space="preserve">,"Country":"USA" </v>
      </c>
      <c r="R772" s="16" t="str">
        <f t="shared" si="250"/>
        <v xml:space="preserve">,"IsPostageStamp":true </v>
      </c>
      <c r="S772" s="16" t="str">
        <f t="shared" si="251"/>
        <v xml:space="preserve">,"ScottNumber":"2567" </v>
      </c>
      <c r="T772" s="16" t="str">
        <f t="shared" si="252"/>
        <v xml:space="preserve">,"AlternateId":"" </v>
      </c>
      <c r="U772" s="16" t="str">
        <f t="shared" si="253"/>
        <v>,"IssueYearStart":1991</v>
      </c>
      <c r="V772" s="16" t="str">
        <f t="shared" si="254"/>
        <v>,"IssueYearEnd":0</v>
      </c>
      <c r="W772" s="16" t="str">
        <f t="shared" si="255"/>
        <v xml:space="preserve">,"FirstDayOfIssue":" " </v>
      </c>
      <c r="X772" s="16" t="str">
        <f t="shared" si="269"/>
        <v xml:space="preserve">,"Perforation":"" </v>
      </c>
      <c r="Y772" s="16" t="str">
        <f t="shared" si="256"/>
        <v xml:space="preserve">,"IsWatermarked":false </v>
      </c>
      <c r="Z772" s="16" t="str">
        <f t="shared" si="257"/>
        <v xml:space="preserve">,"CatalogImageCode":"" </v>
      </c>
      <c r="AA772" s="16" t="str">
        <f t="shared" si="258"/>
        <v xml:space="preserve">,"Color":"" </v>
      </c>
      <c r="AB772" s="16" t="str">
        <f t="shared" si="259"/>
        <v xml:space="preserve">,"Denomination":"29" </v>
      </c>
      <c r="AD772" s="16" t="str">
        <f t="shared" si="260"/>
        <v>,"ItemInstances":[</v>
      </c>
      <c r="AE772" s="16" t="str">
        <f t="shared" si="261"/>
        <v>{"CollectableType":"HomeCollector.Models.StampBase, HomeCollector, Version=1.0.0.0, Culture=neutral, PublicKeyToken=null"</v>
      </c>
      <c r="AF772" s="16" t="str">
        <f t="shared" si="262"/>
        <v xml:space="preserve">,"ItemDetails":"" </v>
      </c>
      <c r="AG772" s="16" t="str">
        <f t="shared" si="263"/>
        <v xml:space="preserve">,"IsFavorite":false </v>
      </c>
      <c r="AH772" s="16" t="str">
        <f t="shared" si="264"/>
        <v xml:space="preserve">,"EstimatedValue":0 </v>
      </c>
      <c r="AI772" s="16" t="str">
        <f t="shared" si="265"/>
        <v xml:space="preserve">,"IsMintCondition":false </v>
      </c>
      <c r="AJ772" s="16" t="str">
        <f t="shared" si="266"/>
        <v xml:space="preserve">,"Condition":"UNDEFINED" </v>
      </c>
      <c r="AK772" s="16" t="str">
        <f xml:space="preserve"> IF($D772+$E772&gt;0,  CONCATENATE($AD772,$AE772,$AF772,$AG772,$AH772,$AI772,$AJ772)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2" s="16" t="str">
        <f t="shared" si="267"/>
        <v>,{"CollectableType":"HomeCollector.Models.StampBase, HomeCollector, Version=1.0.0.0, Culture=neutral, PublicKeyToken=null","DisplayName":"Matzeliger" ,"Description":"" ,"Country":"USA" ,"IsPostageStamp":true ,"ScottNumber":"2567"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3" spans="1:38" x14ac:dyDescent="0.25">
      <c r="A773" s="34" t="s">
        <v>929</v>
      </c>
      <c r="B773" s="29" t="s">
        <v>161</v>
      </c>
      <c r="C773" s="30"/>
      <c r="D773" s="31"/>
      <c r="E773" s="32"/>
      <c r="F773" s="42"/>
      <c r="G773" s="38"/>
      <c r="H773" s="19" t="s">
        <v>70</v>
      </c>
      <c r="I773" s="29">
        <v>1935</v>
      </c>
      <c r="J773" s="29">
        <v>1991</v>
      </c>
      <c r="K773" s="33"/>
      <c r="L773" s="34">
        <v>0.6</v>
      </c>
      <c r="M773" s="29">
        <v>0.2</v>
      </c>
      <c r="N773" s="28" t="str">
        <f t="shared" si="268"/>
        <v>,{"CollectableType":"HomeCollector.Models.StampBase, HomeCollector, Version=1.0.0.0, Culture=neutral, PublicKeyToken=null"</v>
      </c>
      <c r="O773" s="16" t="str">
        <f t="shared" ref="O773:O794" si="270">",""DisplayName"":""" &amp; $H773 &amp; """ "</f>
        <v xml:space="preserve">,"DisplayName":"Mercury" </v>
      </c>
      <c r="P773" s="16" t="str">
        <f t="shared" ref="P773:P794" si="271">",""Description"":""" &amp; IF(ISBLANK($G773),"",$G773) &amp; """ "</f>
        <v xml:space="preserve">,"Description":"" </v>
      </c>
      <c r="Q773" s="16" t="str">
        <f t="shared" ref="Q773:Q794" si="272">",""Country"":""" &amp; $B$1 &amp; """ "</f>
        <v xml:space="preserve">,"Country":"USA" </v>
      </c>
      <c r="R773" s="16" t="str">
        <f t="shared" ref="R773:R794" si="273">",""IsPostageStamp"":" &amp; "true" &amp; " "</f>
        <v xml:space="preserve">,"IsPostageStamp":true </v>
      </c>
      <c r="S773" s="16" t="str">
        <f t="shared" ref="S773:S794" si="274">",""ScottNumber"":""" &amp; $A773 &amp; """ "</f>
        <v xml:space="preserve">,"ScottNumber":"2568" </v>
      </c>
      <c r="T773" s="16" t="str">
        <f t="shared" ref="T773:T794" si="275">",""AlternateId"":""" &amp; "" &amp; """ "</f>
        <v xml:space="preserve">,"AlternateId":"" </v>
      </c>
      <c r="U773" s="16" t="str">
        <f t="shared" ref="U773:U794" si="276">",""IssueYearStart"":" &amp; TEXT(IF(ISNUMBER($J773)=0,0,$J773),"0")</f>
        <v>,"IssueYearStart":1991</v>
      </c>
      <c r="V773" s="16" t="str">
        <f t="shared" ref="V773:V794" si="277">",""IssueYearEnd"":" &amp; TEXT(IF(ISNUMBER($K773)=0,0,$K773),"0")</f>
        <v>,"IssueYearEnd":0</v>
      </c>
      <c r="W773" s="16" t="str">
        <f t="shared" ref="W773:W794" si="278">",""FirstDayOfIssue"":""" &amp; " " &amp; """ "</f>
        <v xml:space="preserve">,"FirstDayOfIssue":" " </v>
      </c>
      <c r="X773" s="16" t="str">
        <f t="shared" si="269"/>
        <v xml:space="preserve">,"Perforation":"" </v>
      </c>
      <c r="Y773" s="16" t="str">
        <f t="shared" ref="Y773:Y777" si="279">",""IsWatermarked"":" &amp; IF(ISNUMBER(FIND("mk",$G790)) =1,"true","false") &amp; " "</f>
        <v xml:space="preserve">,"IsWatermarked":false </v>
      </c>
      <c r="Z773" s="16" t="str">
        <f t="shared" ref="Z773:Z794" si="280">",""CatalogImageCode"":""" &amp; "" &amp; """ "</f>
        <v xml:space="preserve">,"CatalogImageCode":"" </v>
      </c>
      <c r="AA773" s="16" t="str">
        <f t="shared" ref="AA773:AA794" si="281">",""Color"":""" &amp; IF(ISBLANK($C773)=1,"",$C773) &amp; """ "</f>
        <v xml:space="preserve">,"Color":"" </v>
      </c>
      <c r="AB773" s="16" t="str">
        <f t="shared" ref="AB773:AB794" si="282">",""Denomination"":""" &amp; IF(ISNUMBER($B773),TEXT($B773,"0"),$B773) &amp; """ "</f>
        <v xml:space="preserve">,"Denomination":"29" </v>
      </c>
      <c r="AD773" s="16" t="str">
        <f t="shared" ref="AD773:AD794" si="283" xml:space="preserve"> IF($D773 + $E773 &gt; 0,",""ItemInstances"":[","")</f>
        <v/>
      </c>
      <c r="AE773" s="16" t="str">
        <f t="shared" ref="AE773:AE794" si="284">"{""CollectableType"":""HomeCollector.Models.StampBase, HomeCollector, Version=1.0.0.0, Culture=neutral, PublicKeyToken=null"""</f>
        <v>{"CollectableType":"HomeCollector.Models.StampBase, HomeCollector, Version=1.0.0.0, Culture=neutral, PublicKeyToken=null"</v>
      </c>
      <c r="AF773" s="16" t="str">
        <f t="shared" ref="AF773:AF794" si="285">",""ItemDetails"":""" &amp; IF(ISBLANK($G773)=1,"",$G773) &amp; """ "</f>
        <v xml:space="preserve">,"ItemDetails":"" </v>
      </c>
      <c r="AG773" s="16" t="str">
        <f t="shared" ref="AG773:AG794" si="286">",""IsFavorite"":" &amp; "false" &amp; " "</f>
        <v xml:space="preserve">,"IsFavorite":false </v>
      </c>
      <c r="AH773" s="16" t="str">
        <f t="shared" ref="AH773:AH794" si="287">",""EstimatedValue"":" &amp; "0" &amp; " "</f>
        <v xml:space="preserve">,"EstimatedValue":0 </v>
      </c>
      <c r="AI773" s="16" t="str">
        <f t="shared" ref="AI773:AI794" si="288">",""IsMintCondition"":" &amp; IF($D773&gt;0,"true","false") &amp; " "</f>
        <v xml:space="preserve">,"IsMintCondition":false </v>
      </c>
      <c r="AJ773" s="16" t="str">
        <f t="shared" ref="AJ773:AJ794" si="289">",""Condition"":" &amp; """UNDEFINED""" &amp; " "</f>
        <v xml:space="preserve">,"Condition":"UNDEFINED" </v>
      </c>
      <c r="AK773" s="16" t="str">
        <f xml:space="preserve"> IF($D773+$E773&gt;0,  CONCATENATE($AD773,$AE773,$AF773,$AG773,$AH773,$AI773,$AJ773) &amp; "} ]}","}")</f>
        <v>}</v>
      </c>
      <c r="AL773" s="16" t="str">
        <f t="shared" ref="AL773:AL794" si="290">CONCATENATE( $N773, $O773, $P773,$Q773,$R773,$S773,$T773,$U773,$V773,$W773,$X773, $Y773,$Z773,$AA773, $AB773) &amp; $AK773</f>
        <v>,{"CollectableType":"HomeCollector.Models.StampBase, HomeCollector, Version=1.0.0.0, Culture=neutral, PublicKeyToken=null","DisplayName":"Mercury" ,"Description":"" ,"Country":"USA" ,"IsPostageStamp":true ,"ScottNumber":"2568" ,"AlternateId":"" ,"IssueYearStart":1991,"IssueYearEnd":0,"FirstDayOfIssue":" " ,"Perforation":"" ,"IsWatermarked":false ,"CatalogImageCode":"" ,"Color":"" ,"Denomination":"29" }</v>
      </c>
    </row>
    <row r="774" spans="1:38" x14ac:dyDescent="0.25">
      <c r="A774" s="34" t="s">
        <v>930</v>
      </c>
      <c r="B774" s="29" t="s">
        <v>161</v>
      </c>
      <c r="C774" s="30"/>
      <c r="D774" s="31"/>
      <c r="E774" s="32"/>
      <c r="F774" s="42"/>
      <c r="G774" s="38"/>
      <c r="H774" s="19" t="s">
        <v>1422</v>
      </c>
      <c r="I774" s="29">
        <v>1935</v>
      </c>
      <c r="J774" s="29">
        <v>1991</v>
      </c>
      <c r="K774" s="33"/>
      <c r="L774" s="34">
        <v>0.6</v>
      </c>
      <c r="M774" s="29">
        <v>0.2</v>
      </c>
      <c r="N774" s="28" t="str">
        <f t="shared" ref="N774:N794" si="291">",{""CollectableType"":""HomeCollector.Models.StampBase, HomeCollector, Version=1.0.0.0, Culture=neutral, PublicKeyToken=null"""</f>
        <v>,{"CollectableType":"HomeCollector.Models.StampBase, HomeCollector, Version=1.0.0.0, Culture=neutral, PublicKeyToken=null"</v>
      </c>
      <c r="O774" s="16" t="str">
        <f t="shared" si="270"/>
        <v xml:space="preserve">,"DisplayName":"Venus" </v>
      </c>
      <c r="P774" s="16" t="str">
        <f t="shared" si="271"/>
        <v xml:space="preserve">,"Description":"" </v>
      </c>
      <c r="Q774" s="16" t="str">
        <f t="shared" si="272"/>
        <v xml:space="preserve">,"Country":"USA" </v>
      </c>
      <c r="R774" s="16" t="str">
        <f t="shared" si="273"/>
        <v xml:space="preserve">,"IsPostageStamp":true </v>
      </c>
      <c r="S774" s="16" t="str">
        <f t="shared" si="274"/>
        <v xml:space="preserve">,"ScottNumber":"2569" </v>
      </c>
      <c r="T774" s="16" t="str">
        <f t="shared" si="275"/>
        <v xml:space="preserve">,"AlternateId":"" </v>
      </c>
      <c r="U774" s="16" t="str">
        <f t="shared" si="276"/>
        <v>,"IssueYearStart":1991</v>
      </c>
      <c r="V774" s="16" t="str">
        <f t="shared" si="277"/>
        <v>,"IssueYearEnd":0</v>
      </c>
      <c r="W774" s="16" t="str">
        <f t="shared" si="278"/>
        <v xml:space="preserve">,"FirstDayOfIssue":" " </v>
      </c>
      <c r="X774" s="16" t="str">
        <f t="shared" si="269"/>
        <v xml:space="preserve">,"Perforation":"" </v>
      </c>
      <c r="Y774" s="16" t="str">
        <f t="shared" si="279"/>
        <v xml:space="preserve">,"IsWatermarked":false </v>
      </c>
      <c r="Z774" s="16" t="str">
        <f t="shared" si="280"/>
        <v xml:space="preserve">,"CatalogImageCode":"" </v>
      </c>
      <c r="AA774" s="16" t="str">
        <f t="shared" si="281"/>
        <v xml:space="preserve">,"Color":"" </v>
      </c>
      <c r="AB774" s="16" t="str">
        <f t="shared" si="282"/>
        <v xml:space="preserve">,"Denomination":"29" </v>
      </c>
      <c r="AD774" s="16" t="str">
        <f t="shared" si="283"/>
        <v/>
      </c>
      <c r="AE774" s="16" t="str">
        <f t="shared" si="284"/>
        <v>{"CollectableType":"HomeCollector.Models.StampBase, HomeCollector, Version=1.0.0.0, Culture=neutral, PublicKeyToken=null"</v>
      </c>
      <c r="AF774" s="16" t="str">
        <f t="shared" si="285"/>
        <v xml:space="preserve">,"ItemDetails":"" </v>
      </c>
      <c r="AG774" s="16" t="str">
        <f t="shared" si="286"/>
        <v xml:space="preserve">,"IsFavorite":false </v>
      </c>
      <c r="AH774" s="16" t="str">
        <f t="shared" si="287"/>
        <v xml:space="preserve">,"EstimatedValue":0 </v>
      </c>
      <c r="AI774" s="16" t="str">
        <f t="shared" si="288"/>
        <v xml:space="preserve">,"IsMintCondition":false </v>
      </c>
      <c r="AJ774" s="16" t="str">
        <f t="shared" si="289"/>
        <v xml:space="preserve">,"Condition":"UNDEFINED" </v>
      </c>
      <c r="AK774" s="16" t="str">
        <f xml:space="preserve"> IF($D774+$E774&gt;0,  CONCATENATE($AD774,$AE774,$AF774,$AG774,$AH774,$AI774,$AJ774) &amp; "} ]}","}")</f>
        <v>}</v>
      </c>
      <c r="AL774" s="16" t="str">
        <f t="shared" si="290"/>
        <v>,{"CollectableType":"HomeCollector.Models.StampBase, HomeCollector, Version=1.0.0.0, Culture=neutral, PublicKeyToken=null","DisplayName":"Venus" ,"Description":"" ,"Country":"USA" ,"IsPostageStamp":true ,"ScottNumber":"2569" ,"AlternateId":"" ,"IssueYearStart":1991,"IssueYearEnd":0,"FirstDayOfIssue":" " ,"Perforation":"" ,"IsWatermarked":false ,"CatalogImageCode":"" ,"Color":"" ,"Denomination":"29" }</v>
      </c>
    </row>
    <row r="775" spans="1:38" x14ac:dyDescent="0.25">
      <c r="A775" s="34" t="s">
        <v>931</v>
      </c>
      <c r="B775" s="29" t="s">
        <v>161</v>
      </c>
      <c r="C775" s="30"/>
      <c r="D775" s="31"/>
      <c r="E775" s="32">
        <v>1</v>
      </c>
      <c r="F775" s="42"/>
      <c r="G775" s="38"/>
      <c r="H775" s="19" t="s">
        <v>1423</v>
      </c>
      <c r="I775" s="29">
        <v>1935</v>
      </c>
      <c r="J775" s="29">
        <v>1991</v>
      </c>
      <c r="K775" s="33"/>
      <c r="L775" s="34">
        <v>0.6</v>
      </c>
      <c r="M775" s="29">
        <v>0.2</v>
      </c>
      <c r="N775" s="28" t="str">
        <f t="shared" si="291"/>
        <v>,{"CollectableType":"HomeCollector.Models.StampBase, HomeCollector, Version=1.0.0.0, Culture=neutral, PublicKeyToken=null"</v>
      </c>
      <c r="O775" s="16" t="str">
        <f t="shared" si="270"/>
        <v xml:space="preserve">,"DisplayName":"Earth" </v>
      </c>
      <c r="P775" s="16" t="str">
        <f t="shared" si="271"/>
        <v xml:space="preserve">,"Description":"" </v>
      </c>
      <c r="Q775" s="16" t="str">
        <f t="shared" si="272"/>
        <v xml:space="preserve">,"Country":"USA" </v>
      </c>
      <c r="R775" s="16" t="str">
        <f t="shared" si="273"/>
        <v xml:space="preserve">,"IsPostageStamp":true </v>
      </c>
      <c r="S775" s="16" t="str">
        <f t="shared" si="274"/>
        <v xml:space="preserve">,"ScottNumber":"2570" </v>
      </c>
      <c r="T775" s="16" t="str">
        <f t="shared" si="275"/>
        <v xml:space="preserve">,"AlternateId":"" </v>
      </c>
      <c r="U775" s="16" t="str">
        <f t="shared" si="276"/>
        <v>,"IssueYearStart":1991</v>
      </c>
      <c r="V775" s="16" t="str">
        <f t="shared" si="277"/>
        <v>,"IssueYearEnd":0</v>
      </c>
      <c r="W775" s="16" t="str">
        <f t="shared" si="278"/>
        <v xml:space="preserve">,"FirstDayOfIssue":" " </v>
      </c>
      <c r="X775" s="16" t="str">
        <f t="shared" si="269"/>
        <v xml:space="preserve">,"Perforation":"" </v>
      </c>
      <c r="Y775" s="16" t="str">
        <f t="shared" si="279"/>
        <v xml:space="preserve">,"IsWatermarked":false </v>
      </c>
      <c r="Z775" s="16" t="str">
        <f t="shared" si="280"/>
        <v xml:space="preserve">,"CatalogImageCode":"" </v>
      </c>
      <c r="AA775" s="16" t="str">
        <f t="shared" si="281"/>
        <v xml:space="preserve">,"Color":"" </v>
      </c>
      <c r="AB775" s="16" t="str">
        <f t="shared" si="282"/>
        <v xml:space="preserve">,"Denomination":"29" </v>
      </c>
      <c r="AD775" s="16" t="str">
        <f t="shared" si="283"/>
        <v>,"ItemInstances":[</v>
      </c>
      <c r="AE775" s="16" t="str">
        <f t="shared" si="284"/>
        <v>{"CollectableType":"HomeCollector.Models.StampBase, HomeCollector, Version=1.0.0.0, Culture=neutral, PublicKeyToken=null"</v>
      </c>
      <c r="AF775" s="16" t="str">
        <f t="shared" si="285"/>
        <v xml:space="preserve">,"ItemDetails":"" </v>
      </c>
      <c r="AG775" s="16" t="str">
        <f t="shared" si="286"/>
        <v xml:space="preserve">,"IsFavorite":false </v>
      </c>
      <c r="AH775" s="16" t="str">
        <f t="shared" si="287"/>
        <v xml:space="preserve">,"EstimatedValue":0 </v>
      </c>
      <c r="AI775" s="16" t="str">
        <f t="shared" si="288"/>
        <v xml:space="preserve">,"IsMintCondition":false </v>
      </c>
      <c r="AJ775" s="16" t="str">
        <f t="shared" si="289"/>
        <v xml:space="preserve">,"Condition":"UNDEFINED" </v>
      </c>
      <c r="AK775" s="16" t="str">
        <f xml:space="preserve"> IF($D775+$E775&gt;0,  CONCATENATE($AD775,$AE775,$AF775,$AG775,$AH775,$AI775,$AJ775)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5" s="16" t="str">
        <f t="shared" si="290"/>
        <v>,{"CollectableType":"HomeCollector.Models.StampBase, HomeCollector, Version=1.0.0.0, Culture=neutral, PublicKeyToken=null","DisplayName":"Earth" ,"Description":"" ,"Country":"USA" ,"IsPostageStamp":true ,"ScottNumber":"2570"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6" spans="1:38" x14ac:dyDescent="0.25">
      <c r="A776" s="34" t="s">
        <v>932</v>
      </c>
      <c r="B776" s="29" t="s">
        <v>161</v>
      </c>
      <c r="C776" s="30"/>
      <c r="D776" s="31"/>
      <c r="E776" s="32">
        <v>1</v>
      </c>
      <c r="F776" s="42"/>
      <c r="G776" s="38"/>
      <c r="H776" s="19" t="s">
        <v>1424</v>
      </c>
      <c r="I776" s="29">
        <v>1935</v>
      </c>
      <c r="J776" s="29">
        <v>1991</v>
      </c>
      <c r="K776" s="33"/>
      <c r="L776" s="34">
        <v>0.6</v>
      </c>
      <c r="M776" s="29">
        <v>0.2</v>
      </c>
      <c r="N776" s="28" t="str">
        <f t="shared" si="291"/>
        <v>,{"CollectableType":"HomeCollector.Models.StampBase, HomeCollector, Version=1.0.0.0, Culture=neutral, PublicKeyToken=null"</v>
      </c>
      <c r="O776" s="16" t="str">
        <f t="shared" si="270"/>
        <v xml:space="preserve">,"DisplayName":"Moon" </v>
      </c>
      <c r="P776" s="16" t="str">
        <f t="shared" si="271"/>
        <v xml:space="preserve">,"Description":"" </v>
      </c>
      <c r="Q776" s="16" t="str">
        <f t="shared" si="272"/>
        <v xml:space="preserve">,"Country":"USA" </v>
      </c>
      <c r="R776" s="16" t="str">
        <f t="shared" si="273"/>
        <v xml:space="preserve">,"IsPostageStamp":true </v>
      </c>
      <c r="S776" s="16" t="str">
        <f t="shared" si="274"/>
        <v xml:space="preserve">,"ScottNumber":"2571" </v>
      </c>
      <c r="T776" s="16" t="str">
        <f t="shared" si="275"/>
        <v xml:space="preserve">,"AlternateId":"" </v>
      </c>
      <c r="U776" s="16" t="str">
        <f t="shared" si="276"/>
        <v>,"IssueYearStart":1991</v>
      </c>
      <c r="V776" s="16" t="str">
        <f t="shared" si="277"/>
        <v>,"IssueYearEnd":0</v>
      </c>
      <c r="W776" s="16" t="str">
        <f t="shared" si="278"/>
        <v xml:space="preserve">,"FirstDayOfIssue":" " </v>
      </c>
      <c r="X776" s="16" t="str">
        <f t="shared" si="269"/>
        <v xml:space="preserve">,"Perforation":"" </v>
      </c>
      <c r="Y776" s="16" t="str">
        <f t="shared" si="279"/>
        <v xml:space="preserve">,"IsWatermarked":false </v>
      </c>
      <c r="Z776" s="16" t="str">
        <f t="shared" si="280"/>
        <v xml:space="preserve">,"CatalogImageCode":"" </v>
      </c>
      <c r="AA776" s="16" t="str">
        <f t="shared" si="281"/>
        <v xml:space="preserve">,"Color":"" </v>
      </c>
      <c r="AB776" s="16" t="str">
        <f t="shared" si="282"/>
        <v xml:space="preserve">,"Denomination":"29" </v>
      </c>
      <c r="AD776" s="16" t="str">
        <f t="shared" si="283"/>
        <v>,"ItemInstances":[</v>
      </c>
      <c r="AE776" s="16" t="str">
        <f t="shared" si="284"/>
        <v>{"CollectableType":"HomeCollector.Models.StampBase, HomeCollector, Version=1.0.0.0, Culture=neutral, PublicKeyToken=null"</v>
      </c>
      <c r="AF776" s="16" t="str">
        <f t="shared" si="285"/>
        <v xml:space="preserve">,"ItemDetails":"" </v>
      </c>
      <c r="AG776" s="16" t="str">
        <f t="shared" si="286"/>
        <v xml:space="preserve">,"IsFavorite":false </v>
      </c>
      <c r="AH776" s="16" t="str">
        <f t="shared" si="287"/>
        <v xml:space="preserve">,"EstimatedValue":0 </v>
      </c>
      <c r="AI776" s="16" t="str">
        <f t="shared" si="288"/>
        <v xml:space="preserve">,"IsMintCondition":false </v>
      </c>
      <c r="AJ776" s="16" t="str">
        <f t="shared" si="289"/>
        <v xml:space="preserve">,"Condition":"UNDEFINED" </v>
      </c>
      <c r="AK776" s="16" t="str">
        <f xml:space="preserve"> IF($D776+$E776&gt;0,  CONCATENATE($AD776,$AE776,$AF776,$AG776,$AH776,$AI776,$AJ776)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6" s="16" t="str">
        <f t="shared" si="290"/>
        <v>,{"CollectableType":"HomeCollector.Models.StampBase, HomeCollector, Version=1.0.0.0, Culture=neutral, PublicKeyToken=null","DisplayName":"Moon" ,"Description":"" ,"Country":"USA" ,"IsPostageStamp":true ,"ScottNumber":"2571"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7" spans="1:38" x14ac:dyDescent="0.25">
      <c r="A777" s="34" t="s">
        <v>933</v>
      </c>
      <c r="B777" s="29" t="s">
        <v>161</v>
      </c>
      <c r="C777" s="30"/>
      <c r="D777" s="31"/>
      <c r="E777" s="32">
        <v>1</v>
      </c>
      <c r="F777" s="42"/>
      <c r="G777" s="38"/>
      <c r="H777" s="19" t="s">
        <v>1425</v>
      </c>
      <c r="I777" s="29">
        <v>1935</v>
      </c>
      <c r="J777" s="29">
        <v>1991</v>
      </c>
      <c r="K777" s="33"/>
      <c r="L777" s="34">
        <v>0.6</v>
      </c>
      <c r="M777" s="29">
        <v>0.2</v>
      </c>
      <c r="N777" s="28" t="str">
        <f t="shared" si="291"/>
        <v>,{"CollectableType":"HomeCollector.Models.StampBase, HomeCollector, Version=1.0.0.0, Culture=neutral, PublicKeyToken=null"</v>
      </c>
      <c r="O777" s="16" t="str">
        <f t="shared" si="270"/>
        <v xml:space="preserve">,"DisplayName":"Mars" </v>
      </c>
      <c r="P777" s="16" t="str">
        <f t="shared" si="271"/>
        <v xml:space="preserve">,"Description":"" </v>
      </c>
      <c r="Q777" s="16" t="str">
        <f t="shared" si="272"/>
        <v xml:space="preserve">,"Country":"USA" </v>
      </c>
      <c r="R777" s="16" t="str">
        <f t="shared" si="273"/>
        <v xml:space="preserve">,"IsPostageStamp":true </v>
      </c>
      <c r="S777" s="16" t="str">
        <f t="shared" si="274"/>
        <v xml:space="preserve">,"ScottNumber":"2572" </v>
      </c>
      <c r="T777" s="16" t="str">
        <f t="shared" si="275"/>
        <v xml:space="preserve">,"AlternateId":"" </v>
      </c>
      <c r="U777" s="16" t="str">
        <f t="shared" si="276"/>
        <v>,"IssueYearStart":1991</v>
      </c>
      <c r="V777" s="16" t="str">
        <f t="shared" si="277"/>
        <v>,"IssueYearEnd":0</v>
      </c>
      <c r="W777" s="16" t="str">
        <f t="shared" si="278"/>
        <v xml:space="preserve">,"FirstDayOfIssue":" " </v>
      </c>
      <c r="X777" s="16" t="str">
        <f t="shared" si="269"/>
        <v xml:space="preserve">,"Perforation":"" </v>
      </c>
      <c r="Y777" s="16" t="str">
        <f t="shared" si="279"/>
        <v xml:space="preserve">,"IsWatermarked":false </v>
      </c>
      <c r="Z777" s="16" t="str">
        <f t="shared" si="280"/>
        <v xml:space="preserve">,"CatalogImageCode":"" </v>
      </c>
      <c r="AA777" s="16" t="str">
        <f t="shared" si="281"/>
        <v xml:space="preserve">,"Color":"" </v>
      </c>
      <c r="AB777" s="16" t="str">
        <f t="shared" si="282"/>
        <v xml:space="preserve">,"Denomination":"29" </v>
      </c>
      <c r="AD777" s="16" t="str">
        <f t="shared" si="283"/>
        <v>,"ItemInstances":[</v>
      </c>
      <c r="AE777" s="16" t="str">
        <f t="shared" si="284"/>
        <v>{"CollectableType":"HomeCollector.Models.StampBase, HomeCollector, Version=1.0.0.0, Culture=neutral, PublicKeyToken=null"</v>
      </c>
      <c r="AF777" s="16" t="str">
        <f t="shared" si="285"/>
        <v xml:space="preserve">,"ItemDetails":"" </v>
      </c>
      <c r="AG777" s="16" t="str">
        <f t="shared" si="286"/>
        <v xml:space="preserve">,"IsFavorite":false </v>
      </c>
      <c r="AH777" s="16" t="str">
        <f t="shared" si="287"/>
        <v xml:space="preserve">,"EstimatedValue":0 </v>
      </c>
      <c r="AI777" s="16" t="str">
        <f t="shared" si="288"/>
        <v xml:space="preserve">,"IsMintCondition":false </v>
      </c>
      <c r="AJ777" s="16" t="str">
        <f t="shared" si="289"/>
        <v xml:space="preserve">,"Condition":"UNDEFINED" </v>
      </c>
      <c r="AK777" s="16" t="str">
        <f xml:space="preserve"> IF($D777+$E777&gt;0,  CONCATENATE($AD777,$AE777,$AF777,$AG777,$AH777,$AI777,$AJ777)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77" s="16" t="str">
        <f t="shared" si="290"/>
        <v>,{"CollectableType":"HomeCollector.Models.StampBase, HomeCollector, Version=1.0.0.0, Culture=neutral, PublicKeyToken=null","DisplayName":"Mars" ,"Description":"" ,"Country":"USA" ,"IsPostageStamp":true ,"ScottNumber":"2572"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78" spans="1:38" x14ac:dyDescent="0.25">
      <c r="A778" s="34" t="s">
        <v>934</v>
      </c>
      <c r="B778" s="29" t="s">
        <v>161</v>
      </c>
      <c r="C778" s="30"/>
      <c r="D778" s="31"/>
      <c r="E778" s="32"/>
      <c r="F778" s="42"/>
      <c r="G778" s="38"/>
      <c r="H778" s="19" t="s">
        <v>1426</v>
      </c>
      <c r="I778" s="29">
        <v>1935</v>
      </c>
      <c r="J778" s="29">
        <v>1991</v>
      </c>
      <c r="K778" s="33"/>
      <c r="L778" s="34">
        <v>0.6</v>
      </c>
      <c r="M778" s="29">
        <v>0.2</v>
      </c>
      <c r="N778" s="28" t="str">
        <f t="shared" si="291"/>
        <v>,{"CollectableType":"HomeCollector.Models.StampBase, HomeCollector, Version=1.0.0.0, Culture=neutral, PublicKeyToken=null"</v>
      </c>
      <c r="O778" s="16" t="str">
        <f t="shared" si="270"/>
        <v xml:space="preserve">,"DisplayName":"Jupiter" </v>
      </c>
      <c r="P778" s="16" t="str">
        <f t="shared" si="271"/>
        <v xml:space="preserve">,"Description":"" </v>
      </c>
      <c r="Q778" s="16" t="str">
        <f t="shared" si="272"/>
        <v xml:space="preserve">,"Country":"USA" </v>
      </c>
      <c r="R778" s="16" t="str">
        <f t="shared" si="273"/>
        <v xml:space="preserve">,"IsPostageStamp":true </v>
      </c>
      <c r="S778" s="16" t="str">
        <f t="shared" si="274"/>
        <v xml:space="preserve">,"ScottNumber":"2573" </v>
      </c>
      <c r="T778" s="16" t="str">
        <f t="shared" si="275"/>
        <v xml:space="preserve">,"AlternateId":"" </v>
      </c>
      <c r="U778" s="16" t="str">
        <f t="shared" si="276"/>
        <v>,"IssueYearStart":1991</v>
      </c>
      <c r="V778" s="16" t="str">
        <f t="shared" si="277"/>
        <v>,"IssueYearEnd":0</v>
      </c>
      <c r="W778" s="16" t="str">
        <f t="shared" si="278"/>
        <v xml:space="preserve">,"FirstDayOfIssue":" " </v>
      </c>
      <c r="X778" s="16" t="str">
        <f t="shared" si="269"/>
        <v xml:space="preserve">,"Perforation":"" </v>
      </c>
      <c r="Y778" s="16" t="str">
        <f>",""IsWatermarked"":" &amp; IF(ISNUMBER(FIND("mk",#REF!)) =1,"true","false") &amp; " "</f>
        <v xml:space="preserve">,"IsWatermarked":false </v>
      </c>
      <c r="Z778" s="16" t="str">
        <f t="shared" si="280"/>
        <v xml:space="preserve">,"CatalogImageCode":"" </v>
      </c>
      <c r="AA778" s="16" t="str">
        <f t="shared" si="281"/>
        <v xml:space="preserve">,"Color":"" </v>
      </c>
      <c r="AB778" s="16" t="str">
        <f t="shared" si="282"/>
        <v xml:space="preserve">,"Denomination":"29" </v>
      </c>
      <c r="AD778" s="16" t="str">
        <f t="shared" si="283"/>
        <v/>
      </c>
      <c r="AE778" s="16" t="str">
        <f t="shared" si="284"/>
        <v>{"CollectableType":"HomeCollector.Models.StampBase, HomeCollector, Version=1.0.0.0, Culture=neutral, PublicKeyToken=null"</v>
      </c>
      <c r="AF778" s="16" t="str">
        <f t="shared" si="285"/>
        <v xml:space="preserve">,"ItemDetails":"" </v>
      </c>
      <c r="AG778" s="16" t="str">
        <f t="shared" si="286"/>
        <v xml:space="preserve">,"IsFavorite":false </v>
      </c>
      <c r="AH778" s="16" t="str">
        <f t="shared" si="287"/>
        <v xml:space="preserve">,"EstimatedValue":0 </v>
      </c>
      <c r="AI778" s="16" t="str">
        <f t="shared" si="288"/>
        <v xml:space="preserve">,"IsMintCondition":false </v>
      </c>
      <c r="AJ778" s="16" t="str">
        <f t="shared" si="289"/>
        <v xml:space="preserve">,"Condition":"UNDEFINED" </v>
      </c>
      <c r="AK778" s="16" t="str">
        <f xml:space="preserve"> IF($D778+$E778&gt;0,  CONCATENATE($AD778,$AE778,$AF778,$AG778,$AH778,$AI778,$AJ778) &amp; "} ]}","}")</f>
        <v>}</v>
      </c>
      <c r="AL778" s="16" t="str">
        <f t="shared" si="290"/>
        <v>,{"CollectableType":"HomeCollector.Models.StampBase, HomeCollector, Version=1.0.0.0, Culture=neutral, PublicKeyToken=null","DisplayName":"Jupiter" ,"Description":"" ,"Country":"USA" ,"IsPostageStamp":true ,"ScottNumber":"2573" ,"AlternateId":"" ,"IssueYearStart":1991,"IssueYearEnd":0,"FirstDayOfIssue":" " ,"Perforation":"" ,"IsWatermarked":false ,"CatalogImageCode":"" ,"Color":"" ,"Denomination":"29" }</v>
      </c>
    </row>
    <row r="779" spans="1:38" x14ac:dyDescent="0.25">
      <c r="A779" s="34" t="s">
        <v>935</v>
      </c>
      <c r="B779" s="29" t="s">
        <v>161</v>
      </c>
      <c r="C779" s="30"/>
      <c r="D779" s="31"/>
      <c r="E779" s="32"/>
      <c r="F779" s="42"/>
      <c r="G779" s="38"/>
      <c r="H779" s="19" t="s">
        <v>1427</v>
      </c>
      <c r="I779" s="29">
        <v>1935</v>
      </c>
      <c r="J779" s="29">
        <v>1991</v>
      </c>
      <c r="K779" s="33"/>
      <c r="L779" s="34">
        <v>0.6</v>
      </c>
      <c r="M779" s="29">
        <v>0.2</v>
      </c>
      <c r="N779" s="28" t="str">
        <f t="shared" si="291"/>
        <v>,{"CollectableType":"HomeCollector.Models.StampBase, HomeCollector, Version=1.0.0.0, Culture=neutral, PublicKeyToken=null"</v>
      </c>
      <c r="O779" s="16" t="str">
        <f t="shared" si="270"/>
        <v xml:space="preserve">,"DisplayName":"Saturn" </v>
      </c>
      <c r="P779" s="16" t="str">
        <f t="shared" si="271"/>
        <v xml:space="preserve">,"Description":"" </v>
      </c>
      <c r="Q779" s="16" t="str">
        <f t="shared" si="272"/>
        <v xml:space="preserve">,"Country":"USA" </v>
      </c>
      <c r="R779" s="16" t="str">
        <f t="shared" si="273"/>
        <v xml:space="preserve">,"IsPostageStamp":true </v>
      </c>
      <c r="S779" s="16" t="str">
        <f t="shared" si="274"/>
        <v xml:space="preserve">,"ScottNumber":"2574" </v>
      </c>
      <c r="T779" s="16" t="str">
        <f t="shared" si="275"/>
        <v xml:space="preserve">,"AlternateId":"" </v>
      </c>
      <c r="U779" s="16" t="str">
        <f t="shared" si="276"/>
        <v>,"IssueYearStart":1991</v>
      </c>
      <c r="V779" s="16" t="str">
        <f t="shared" si="277"/>
        <v>,"IssueYearEnd":0</v>
      </c>
      <c r="W779" s="16" t="str">
        <f t="shared" si="278"/>
        <v xml:space="preserve">,"FirstDayOfIssue":" " </v>
      </c>
      <c r="X779" s="16" t="str">
        <f t="shared" si="269"/>
        <v xml:space="preserve">,"Perforation":"" </v>
      </c>
      <c r="Y779" s="16" t="str">
        <f>",""IsWatermarked"":" &amp; IF(ISNUMBER(FIND("mk",#REF!)) =1,"true","false") &amp; " "</f>
        <v xml:space="preserve">,"IsWatermarked":false </v>
      </c>
      <c r="Z779" s="16" t="str">
        <f t="shared" si="280"/>
        <v xml:space="preserve">,"CatalogImageCode":"" </v>
      </c>
      <c r="AA779" s="16" t="str">
        <f t="shared" si="281"/>
        <v xml:space="preserve">,"Color":"" </v>
      </c>
      <c r="AB779" s="16" t="str">
        <f t="shared" si="282"/>
        <v xml:space="preserve">,"Denomination":"29" </v>
      </c>
      <c r="AD779" s="16" t="str">
        <f t="shared" si="283"/>
        <v/>
      </c>
      <c r="AE779" s="16" t="str">
        <f t="shared" si="284"/>
        <v>{"CollectableType":"HomeCollector.Models.StampBase, HomeCollector, Version=1.0.0.0, Culture=neutral, PublicKeyToken=null"</v>
      </c>
      <c r="AF779" s="16" t="str">
        <f t="shared" si="285"/>
        <v xml:space="preserve">,"ItemDetails":"" </v>
      </c>
      <c r="AG779" s="16" t="str">
        <f t="shared" si="286"/>
        <v xml:space="preserve">,"IsFavorite":false </v>
      </c>
      <c r="AH779" s="16" t="str">
        <f t="shared" si="287"/>
        <v xml:space="preserve">,"EstimatedValue":0 </v>
      </c>
      <c r="AI779" s="16" t="str">
        <f t="shared" si="288"/>
        <v xml:space="preserve">,"IsMintCondition":false </v>
      </c>
      <c r="AJ779" s="16" t="str">
        <f t="shared" si="289"/>
        <v xml:space="preserve">,"Condition":"UNDEFINED" </v>
      </c>
      <c r="AK779" s="16" t="str">
        <f xml:space="preserve"> IF($D779+$E779&gt;0,  CONCATENATE($AD779,$AE779,$AF779,$AG779,$AH779,$AI779,$AJ779) &amp; "} ]}","}")</f>
        <v>}</v>
      </c>
      <c r="AL779" s="16" t="str">
        <f t="shared" si="290"/>
        <v>,{"CollectableType":"HomeCollector.Models.StampBase, HomeCollector, Version=1.0.0.0, Culture=neutral, PublicKeyToken=null","DisplayName":"Saturn" ,"Description":"" ,"Country":"USA" ,"IsPostageStamp":true ,"ScottNumber":"2574" ,"AlternateId":"" ,"IssueYearStart":1991,"IssueYearEnd":0,"FirstDayOfIssue":" " ,"Perforation":"" ,"IsWatermarked":false ,"CatalogImageCode":"" ,"Color":"" ,"Denomination":"29" }</v>
      </c>
    </row>
    <row r="780" spans="1:38" x14ac:dyDescent="0.25">
      <c r="A780" s="34" t="s">
        <v>936</v>
      </c>
      <c r="B780" s="29" t="s">
        <v>161</v>
      </c>
      <c r="C780" s="30"/>
      <c r="D780" s="31"/>
      <c r="E780" s="32">
        <v>1</v>
      </c>
      <c r="F780" s="42"/>
      <c r="G780" s="38"/>
      <c r="H780" s="19" t="s">
        <v>1428</v>
      </c>
      <c r="I780" s="29">
        <v>1935</v>
      </c>
      <c r="J780" s="29">
        <v>1991</v>
      </c>
      <c r="K780" s="33"/>
      <c r="L780" s="34">
        <v>0.6</v>
      </c>
      <c r="M780" s="29">
        <v>0.2</v>
      </c>
      <c r="N780" s="28" t="str">
        <f t="shared" si="291"/>
        <v>,{"CollectableType":"HomeCollector.Models.StampBase, HomeCollector, Version=1.0.0.0, Culture=neutral, PublicKeyToken=null"</v>
      </c>
      <c r="O780" s="16" t="str">
        <f t="shared" si="270"/>
        <v xml:space="preserve">,"DisplayName":"Uranus" </v>
      </c>
      <c r="P780" s="16" t="str">
        <f t="shared" si="271"/>
        <v xml:space="preserve">,"Description":"" </v>
      </c>
      <c r="Q780" s="16" t="str">
        <f t="shared" si="272"/>
        <v xml:space="preserve">,"Country":"USA" </v>
      </c>
      <c r="R780" s="16" t="str">
        <f t="shared" si="273"/>
        <v xml:space="preserve">,"IsPostageStamp":true </v>
      </c>
      <c r="S780" s="16" t="str">
        <f t="shared" si="274"/>
        <v xml:space="preserve">,"ScottNumber":"2575" </v>
      </c>
      <c r="T780" s="16" t="str">
        <f t="shared" si="275"/>
        <v xml:space="preserve">,"AlternateId":"" </v>
      </c>
      <c r="U780" s="16" t="str">
        <f t="shared" si="276"/>
        <v>,"IssueYearStart":1991</v>
      </c>
      <c r="V780" s="16" t="str">
        <f t="shared" si="277"/>
        <v>,"IssueYearEnd":0</v>
      </c>
      <c r="W780" s="16" t="str">
        <f t="shared" si="278"/>
        <v xml:space="preserve">,"FirstDayOfIssue":" " </v>
      </c>
      <c r="X780" s="16" t="str">
        <f t="shared" si="269"/>
        <v xml:space="preserve">,"Perforation":"" </v>
      </c>
      <c r="Y780" s="16" t="str">
        <f>",""IsWatermarked"":" &amp; IF(ISNUMBER(FIND("mk",#REF!)) =1,"true","false") &amp; " "</f>
        <v xml:space="preserve">,"IsWatermarked":false </v>
      </c>
      <c r="Z780" s="16" t="str">
        <f t="shared" si="280"/>
        <v xml:space="preserve">,"CatalogImageCode":"" </v>
      </c>
      <c r="AA780" s="16" t="str">
        <f t="shared" si="281"/>
        <v xml:space="preserve">,"Color":"" </v>
      </c>
      <c r="AB780" s="16" t="str">
        <f t="shared" si="282"/>
        <v xml:space="preserve">,"Denomination":"29" </v>
      </c>
      <c r="AD780" s="16" t="str">
        <f t="shared" si="283"/>
        <v>,"ItemInstances":[</v>
      </c>
      <c r="AE780" s="16" t="str">
        <f t="shared" si="284"/>
        <v>{"CollectableType":"HomeCollector.Models.StampBase, HomeCollector, Version=1.0.0.0, Culture=neutral, PublicKeyToken=null"</v>
      </c>
      <c r="AF780" s="16" t="str">
        <f t="shared" si="285"/>
        <v xml:space="preserve">,"ItemDetails":"" </v>
      </c>
      <c r="AG780" s="16" t="str">
        <f t="shared" si="286"/>
        <v xml:space="preserve">,"IsFavorite":false </v>
      </c>
      <c r="AH780" s="16" t="str">
        <f t="shared" si="287"/>
        <v xml:space="preserve">,"EstimatedValue":0 </v>
      </c>
      <c r="AI780" s="16" t="str">
        <f t="shared" si="288"/>
        <v xml:space="preserve">,"IsMintCondition":false </v>
      </c>
      <c r="AJ780" s="16" t="str">
        <f t="shared" si="289"/>
        <v xml:space="preserve">,"Condition":"UNDEFINED" </v>
      </c>
      <c r="AK780" s="16" t="str">
        <f xml:space="preserve"> IF($D780+$E780&gt;0,  CONCATENATE($AD780,$AE780,$AF780,$AG780,$AH780,$AI780,$AJ780)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0" s="16" t="str">
        <f t="shared" si="290"/>
        <v>,{"CollectableType":"HomeCollector.Models.StampBase, HomeCollector, Version=1.0.0.0, Culture=neutral, PublicKeyToken=null","DisplayName":"Uranus" ,"Description":"" ,"Country":"USA" ,"IsPostageStamp":true ,"ScottNumber":"2575"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81" spans="1:38" x14ac:dyDescent="0.25">
      <c r="A781" s="34" t="s">
        <v>937</v>
      </c>
      <c r="B781" s="29" t="s">
        <v>161</v>
      </c>
      <c r="C781" s="30"/>
      <c r="D781" s="31"/>
      <c r="E781" s="32">
        <v>1</v>
      </c>
      <c r="F781" s="42"/>
      <c r="G781" s="38"/>
      <c r="H781" s="19" t="s">
        <v>1429</v>
      </c>
      <c r="I781" s="29">
        <v>1935</v>
      </c>
      <c r="J781" s="29">
        <v>1991</v>
      </c>
      <c r="K781" s="33"/>
      <c r="L781" s="34">
        <v>0.6</v>
      </c>
      <c r="M781" s="29">
        <v>0.2</v>
      </c>
      <c r="N781" s="28" t="str">
        <f t="shared" si="291"/>
        <v>,{"CollectableType":"HomeCollector.Models.StampBase, HomeCollector, Version=1.0.0.0, Culture=neutral, PublicKeyToken=null"</v>
      </c>
      <c r="O781" s="16" t="str">
        <f t="shared" si="270"/>
        <v xml:space="preserve">,"DisplayName":"Neptune" </v>
      </c>
      <c r="P781" s="16" t="str">
        <f t="shared" si="271"/>
        <v xml:space="preserve">,"Description":"" </v>
      </c>
      <c r="Q781" s="16" t="str">
        <f t="shared" si="272"/>
        <v xml:space="preserve">,"Country":"USA" </v>
      </c>
      <c r="R781" s="16" t="str">
        <f t="shared" si="273"/>
        <v xml:space="preserve">,"IsPostageStamp":true </v>
      </c>
      <c r="S781" s="16" t="str">
        <f t="shared" si="274"/>
        <v xml:space="preserve">,"ScottNumber":"2576" </v>
      </c>
      <c r="T781" s="16" t="str">
        <f t="shared" si="275"/>
        <v xml:space="preserve">,"AlternateId":"" </v>
      </c>
      <c r="U781" s="16" t="str">
        <f t="shared" si="276"/>
        <v>,"IssueYearStart":1991</v>
      </c>
      <c r="V781" s="16" t="str">
        <f t="shared" si="277"/>
        <v>,"IssueYearEnd":0</v>
      </c>
      <c r="W781" s="16" t="str">
        <f t="shared" si="278"/>
        <v xml:space="preserve">,"FirstDayOfIssue":" " </v>
      </c>
      <c r="X781" s="16" t="str">
        <f t="shared" si="269"/>
        <v xml:space="preserve">,"Perforation":"" </v>
      </c>
      <c r="Y781" s="16" t="str">
        <f>",""IsWatermarked"":" &amp; IF(ISNUMBER(FIND("mk",#REF!)) =1,"true","false") &amp; " "</f>
        <v xml:space="preserve">,"IsWatermarked":false </v>
      </c>
      <c r="Z781" s="16" t="str">
        <f t="shared" si="280"/>
        <v xml:space="preserve">,"CatalogImageCode":"" </v>
      </c>
      <c r="AA781" s="16" t="str">
        <f t="shared" si="281"/>
        <v xml:space="preserve">,"Color":"" </v>
      </c>
      <c r="AB781" s="16" t="str">
        <f t="shared" si="282"/>
        <v xml:space="preserve">,"Denomination":"29" </v>
      </c>
      <c r="AD781" s="16" t="str">
        <f t="shared" si="283"/>
        <v>,"ItemInstances":[</v>
      </c>
      <c r="AE781" s="16" t="str">
        <f t="shared" si="284"/>
        <v>{"CollectableType":"HomeCollector.Models.StampBase, HomeCollector, Version=1.0.0.0, Culture=neutral, PublicKeyToken=null"</v>
      </c>
      <c r="AF781" s="16" t="str">
        <f t="shared" si="285"/>
        <v xml:space="preserve">,"ItemDetails":"" </v>
      </c>
      <c r="AG781" s="16" t="str">
        <f t="shared" si="286"/>
        <v xml:space="preserve">,"IsFavorite":false </v>
      </c>
      <c r="AH781" s="16" t="str">
        <f t="shared" si="287"/>
        <v xml:space="preserve">,"EstimatedValue":0 </v>
      </c>
      <c r="AI781" s="16" t="str">
        <f t="shared" si="288"/>
        <v xml:space="preserve">,"IsMintCondition":false </v>
      </c>
      <c r="AJ781" s="16" t="str">
        <f t="shared" si="289"/>
        <v xml:space="preserve">,"Condition":"UNDEFINED" </v>
      </c>
      <c r="AK781" s="16" t="str">
        <f xml:space="preserve"> IF($D781+$E781&gt;0,  CONCATENATE($AD781,$AE781,$AF781,$AG781,$AH781,$AI781,$AJ781)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1" s="16" t="str">
        <f t="shared" si="290"/>
        <v>,{"CollectableType":"HomeCollector.Models.StampBase, HomeCollector, Version=1.0.0.0, Culture=neutral, PublicKeyToken=null","DisplayName":"Neptune" ,"Description":"" ,"Country":"USA" ,"IsPostageStamp":true ,"ScottNumber":"2576"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82" spans="1:38" x14ac:dyDescent="0.25">
      <c r="A782" s="34" t="s">
        <v>938</v>
      </c>
      <c r="B782" s="29" t="s">
        <v>161</v>
      </c>
      <c r="C782" s="30"/>
      <c r="D782" s="31"/>
      <c r="E782" s="32">
        <v>1</v>
      </c>
      <c r="F782" s="42"/>
      <c r="G782" s="38"/>
      <c r="H782" s="19" t="s">
        <v>1430</v>
      </c>
      <c r="I782" s="29">
        <v>1935</v>
      </c>
      <c r="J782" s="29">
        <v>1991</v>
      </c>
      <c r="K782" s="33"/>
      <c r="L782" s="34">
        <v>0.6</v>
      </c>
      <c r="M782" s="29">
        <v>0.2</v>
      </c>
      <c r="N782" s="28" t="str">
        <f t="shared" si="291"/>
        <v>,{"CollectableType":"HomeCollector.Models.StampBase, HomeCollector, Version=1.0.0.0, Culture=neutral, PublicKeyToken=null"</v>
      </c>
      <c r="O782" s="16" t="str">
        <f t="shared" si="270"/>
        <v xml:space="preserve">,"DisplayName":"Pluto" </v>
      </c>
      <c r="P782" s="16" t="str">
        <f t="shared" si="271"/>
        <v xml:space="preserve">,"Description":"" </v>
      </c>
      <c r="Q782" s="16" t="str">
        <f t="shared" si="272"/>
        <v xml:space="preserve">,"Country":"USA" </v>
      </c>
      <c r="R782" s="16" t="str">
        <f t="shared" si="273"/>
        <v xml:space="preserve">,"IsPostageStamp":true </v>
      </c>
      <c r="S782" s="16" t="str">
        <f t="shared" si="274"/>
        <v xml:space="preserve">,"ScottNumber":"2577" </v>
      </c>
      <c r="T782" s="16" t="str">
        <f t="shared" si="275"/>
        <v xml:space="preserve">,"AlternateId":"" </v>
      </c>
      <c r="U782" s="16" t="str">
        <f t="shared" si="276"/>
        <v>,"IssueYearStart":1991</v>
      </c>
      <c r="V782" s="16" t="str">
        <f t="shared" si="277"/>
        <v>,"IssueYearEnd":0</v>
      </c>
      <c r="W782" s="16" t="str">
        <f t="shared" si="278"/>
        <v xml:space="preserve">,"FirstDayOfIssue":" " </v>
      </c>
      <c r="X782" s="16" t="str">
        <f t="shared" si="269"/>
        <v xml:space="preserve">,"Perforation":"" </v>
      </c>
      <c r="Y782" s="16" t="str">
        <f>",""IsWatermarked"":" &amp; IF(ISNUMBER(FIND("mk",#REF!)) =1,"true","false") &amp; " "</f>
        <v xml:space="preserve">,"IsWatermarked":false </v>
      </c>
      <c r="Z782" s="16" t="str">
        <f t="shared" si="280"/>
        <v xml:space="preserve">,"CatalogImageCode":"" </v>
      </c>
      <c r="AA782" s="16" t="str">
        <f t="shared" si="281"/>
        <v xml:space="preserve">,"Color":"" </v>
      </c>
      <c r="AB782" s="16" t="str">
        <f t="shared" si="282"/>
        <v xml:space="preserve">,"Denomination":"29" </v>
      </c>
      <c r="AD782" s="16" t="str">
        <f t="shared" si="283"/>
        <v>,"ItemInstances":[</v>
      </c>
      <c r="AE782" s="16" t="str">
        <f t="shared" si="284"/>
        <v>{"CollectableType":"HomeCollector.Models.StampBase, HomeCollector, Version=1.0.0.0, Culture=neutral, PublicKeyToken=null"</v>
      </c>
      <c r="AF782" s="16" t="str">
        <f t="shared" si="285"/>
        <v xml:space="preserve">,"ItemDetails":"" </v>
      </c>
      <c r="AG782" s="16" t="str">
        <f t="shared" si="286"/>
        <v xml:space="preserve">,"IsFavorite":false </v>
      </c>
      <c r="AH782" s="16" t="str">
        <f t="shared" si="287"/>
        <v xml:space="preserve">,"EstimatedValue":0 </v>
      </c>
      <c r="AI782" s="16" t="str">
        <f t="shared" si="288"/>
        <v xml:space="preserve">,"IsMintCondition":false </v>
      </c>
      <c r="AJ782" s="16" t="str">
        <f t="shared" si="289"/>
        <v xml:space="preserve">,"Condition":"UNDEFINED" </v>
      </c>
      <c r="AK782" s="16" t="str">
        <f xml:space="preserve"> IF($D782+$E782&gt;0,  CONCATENATE($AD782,$AE782,$AF782,$AG782,$AH782,$AI782,$AJ782) &amp; "} ]}","}")</f>
        <v>,"ItemInstances":[{"CollectableType":"HomeCollector.Models.StampBase, HomeCollector, Version=1.0.0.0, Culture=neutral, PublicKeyToken=null","ItemDetails":"" ,"IsFavorite":false ,"EstimatedValue":0 ,"IsMintCondition":false ,"Condition":"UNDEFINED" } ]}</v>
      </c>
      <c r="AL782" s="16" t="str">
        <f t="shared" si="290"/>
        <v>,{"CollectableType":"HomeCollector.Models.StampBase, HomeCollector, Version=1.0.0.0, Culture=neutral, PublicKeyToken=null","DisplayName":"Pluto" ,"Description":"" ,"Country":"USA" ,"IsPostageStamp":true ,"ScottNumber":"2577" ,"AlternateId":"" ,"IssueYearStart":1991,"IssueYearEnd":0,"FirstDayOfIssue":" " ,"Perforation":"" ,"IsWatermarked":false ,"CatalogImageCode":"" ,"Color":"" ,"Denomination":"29" ,"ItemInstances":[{"CollectableType":"HomeCollector.Models.StampBase, HomeCollector, Version=1.0.0.0, Culture=neutral, PublicKeyToken=null","ItemDetails":"" ,"IsFavorite":false ,"EstimatedValue":0 ,"IsMintCondition":false ,"Condition":"UNDEFINED" } ]}</v>
      </c>
    </row>
    <row r="783" spans="1:38" x14ac:dyDescent="0.25">
      <c r="A783" s="34" t="s">
        <v>939</v>
      </c>
      <c r="B783" s="29" t="s">
        <v>161</v>
      </c>
      <c r="C783" s="30"/>
      <c r="D783" s="31"/>
      <c r="E783" s="32"/>
      <c r="F783" s="42"/>
      <c r="G783" s="38" t="s">
        <v>1081</v>
      </c>
      <c r="H783" s="19" t="s">
        <v>1431</v>
      </c>
      <c r="I783" s="29">
        <v>1935</v>
      </c>
      <c r="J783" s="29">
        <v>1991</v>
      </c>
      <c r="K783" s="33"/>
      <c r="L783" s="34">
        <v>6</v>
      </c>
      <c r="M783" s="29">
        <v>1.5</v>
      </c>
      <c r="N783" s="28" t="str">
        <f t="shared" si="291"/>
        <v>,{"CollectableType":"HomeCollector.Models.StampBase, HomeCollector, Version=1.0.0.0, Culture=neutral, PublicKeyToken=null"</v>
      </c>
      <c r="O783" s="16" t="str">
        <f t="shared" si="270"/>
        <v xml:space="preserve">,"DisplayName":"Space Exploration" </v>
      </c>
      <c r="P783" s="16" t="str">
        <f t="shared" si="271"/>
        <v xml:space="preserve">,"Description":"pane 10" </v>
      </c>
      <c r="Q783" s="16" t="str">
        <f t="shared" si="272"/>
        <v xml:space="preserve">,"Country":"USA" </v>
      </c>
      <c r="R783" s="16" t="str">
        <f t="shared" si="273"/>
        <v xml:space="preserve">,"IsPostageStamp":true </v>
      </c>
      <c r="S783" s="16" t="str">
        <f t="shared" si="274"/>
        <v xml:space="preserve">,"ScottNumber":"2577a" </v>
      </c>
      <c r="T783" s="16" t="str">
        <f t="shared" si="275"/>
        <v xml:space="preserve">,"AlternateId":"" </v>
      </c>
      <c r="U783" s="16" t="str">
        <f t="shared" si="276"/>
        <v>,"IssueYearStart":1991</v>
      </c>
      <c r="V783" s="16" t="str">
        <f t="shared" si="277"/>
        <v>,"IssueYearEnd":0</v>
      </c>
      <c r="W783" s="16" t="str">
        <f t="shared" si="278"/>
        <v xml:space="preserve">,"FirstDayOfIssue":" " </v>
      </c>
      <c r="X783" s="16" t="str">
        <f t="shared" si="269"/>
        <v xml:space="preserve">,"Perforation":"" </v>
      </c>
      <c r="Y783" s="16" t="str">
        <f>",""IsWatermarked"":" &amp; IF(ISNUMBER(FIND("mk",#REF!)) =1,"true","false") &amp; " "</f>
        <v xml:space="preserve">,"IsWatermarked":false </v>
      </c>
      <c r="Z783" s="16" t="str">
        <f t="shared" si="280"/>
        <v xml:space="preserve">,"CatalogImageCode":"" </v>
      </c>
      <c r="AA783" s="16" t="str">
        <f t="shared" si="281"/>
        <v xml:space="preserve">,"Color":"" </v>
      </c>
      <c r="AB783" s="16" t="str">
        <f t="shared" si="282"/>
        <v xml:space="preserve">,"Denomination":"29" </v>
      </c>
      <c r="AD783" s="16" t="str">
        <f t="shared" si="283"/>
        <v/>
      </c>
      <c r="AE783" s="16" t="str">
        <f t="shared" si="284"/>
        <v>{"CollectableType":"HomeCollector.Models.StampBase, HomeCollector, Version=1.0.0.0, Culture=neutral, PublicKeyToken=null"</v>
      </c>
      <c r="AF783" s="16" t="str">
        <f t="shared" si="285"/>
        <v xml:space="preserve">,"ItemDetails":"pane 10" </v>
      </c>
      <c r="AG783" s="16" t="str">
        <f t="shared" si="286"/>
        <v xml:space="preserve">,"IsFavorite":false </v>
      </c>
      <c r="AH783" s="16" t="str">
        <f t="shared" si="287"/>
        <v xml:space="preserve">,"EstimatedValue":0 </v>
      </c>
      <c r="AI783" s="16" t="str">
        <f t="shared" si="288"/>
        <v xml:space="preserve">,"IsMintCondition":false </v>
      </c>
      <c r="AJ783" s="16" t="str">
        <f t="shared" si="289"/>
        <v xml:space="preserve">,"Condition":"UNDEFINED" </v>
      </c>
      <c r="AK783" s="16" t="str">
        <f xml:space="preserve"> IF($D783+$E783&gt;0,  CONCATENATE($AD783,$AE783,$AF783,$AG783,$AH783,$AI783,$AJ783) &amp; "} ]}","}")</f>
        <v>}</v>
      </c>
      <c r="AL783" s="16" t="str">
        <f t="shared" si="290"/>
        <v>,{"CollectableType":"HomeCollector.Models.StampBase, HomeCollector, Version=1.0.0.0, Culture=neutral, PublicKeyToken=null","DisplayName":"Space Exploration" ,"Description":"pane 10" ,"Country":"USA" ,"IsPostageStamp":true ,"ScottNumber":"2577a" ,"AlternateId":"" ,"IssueYearStart":1991,"IssueYearEnd":0,"FirstDayOfIssue":" " ,"Perforation":"" ,"IsWatermarked":false ,"CatalogImageCode":"" ,"Color":"" ,"Denomination":"29" }</v>
      </c>
    </row>
    <row r="784" spans="1:38" x14ac:dyDescent="0.25">
      <c r="A784" s="34" t="s">
        <v>940</v>
      </c>
      <c r="B784" s="29" t="s">
        <v>986</v>
      </c>
      <c r="C784" s="19"/>
      <c r="D784" s="31"/>
      <c r="E784" s="32">
        <v>1</v>
      </c>
      <c r="F784" s="42"/>
      <c r="G784" s="38" t="s">
        <v>1432</v>
      </c>
      <c r="H784" s="19" t="s">
        <v>1433</v>
      </c>
      <c r="I784" s="29">
        <v>1935</v>
      </c>
      <c r="J784" s="29">
        <v>1991</v>
      </c>
      <c r="K784" s="33"/>
      <c r="L784" s="34">
        <v>0.6</v>
      </c>
      <c r="M784" s="29">
        <v>0.12</v>
      </c>
      <c r="N784" s="28" t="str">
        <f t="shared" si="291"/>
        <v>,{"CollectableType":"HomeCollector.Models.StampBase, HomeCollector, Version=1.0.0.0, Culture=neutral, PublicKeyToken=null"</v>
      </c>
      <c r="O784" s="16" t="str">
        <f t="shared" si="270"/>
        <v xml:space="preserve">,"DisplayName":"Madonna&amp;Child" </v>
      </c>
      <c r="P784" s="16" t="str">
        <f t="shared" si="271"/>
        <v xml:space="preserve">,"Description":"sheet single" </v>
      </c>
      <c r="Q784" s="16" t="str">
        <f t="shared" si="272"/>
        <v xml:space="preserve">,"Country":"USA" </v>
      </c>
      <c r="R784" s="16" t="str">
        <f t="shared" si="273"/>
        <v xml:space="preserve">,"IsPostageStamp":true </v>
      </c>
      <c r="S784" s="16" t="str">
        <f t="shared" si="274"/>
        <v xml:space="preserve">,"ScottNumber":"2578" </v>
      </c>
      <c r="T784" s="16" t="str">
        <f t="shared" si="275"/>
        <v xml:space="preserve">,"AlternateId":"" </v>
      </c>
      <c r="U784" s="16" t="str">
        <f t="shared" si="276"/>
        <v>,"IssueYearStart":1991</v>
      </c>
      <c r="V784" s="16" t="str">
        <f t="shared" si="277"/>
        <v>,"IssueYearEnd":0</v>
      </c>
      <c r="W784" s="16" t="str">
        <f t="shared" si="278"/>
        <v xml:space="preserve">,"FirstDayOfIssue":" " </v>
      </c>
      <c r="X784" s="16" t="str">
        <f t="shared" si="269"/>
        <v xml:space="preserve">,"Perforation":"" </v>
      </c>
      <c r="Y784" s="16" t="str">
        <f>",""IsWatermarked"":" &amp; IF(ISNUMBER(FIND("mk",#REF!)) =1,"true","false") &amp; " "</f>
        <v xml:space="preserve">,"IsWatermarked":false </v>
      </c>
      <c r="Z784" s="16" t="str">
        <f t="shared" si="280"/>
        <v xml:space="preserve">,"CatalogImageCode":"" </v>
      </c>
      <c r="AA784" s="16" t="str">
        <f t="shared" si="281"/>
        <v xml:space="preserve">,"Color":"" </v>
      </c>
      <c r="AB784" s="16" t="str">
        <f t="shared" si="282"/>
        <v xml:space="preserve">,"Denomination":"(29)" </v>
      </c>
      <c r="AD784" s="16" t="str">
        <f t="shared" si="283"/>
        <v>,"ItemInstances":[</v>
      </c>
      <c r="AE784" s="16" t="str">
        <f t="shared" si="284"/>
        <v>{"CollectableType":"HomeCollector.Models.StampBase, HomeCollector, Version=1.0.0.0, Culture=neutral, PublicKeyToken=null"</v>
      </c>
      <c r="AF784" s="16" t="str">
        <f t="shared" si="285"/>
        <v xml:space="preserve">,"ItemDetails":"sheet single" </v>
      </c>
      <c r="AG784" s="16" t="str">
        <f t="shared" si="286"/>
        <v xml:space="preserve">,"IsFavorite":false </v>
      </c>
      <c r="AH784" s="16" t="str">
        <f t="shared" si="287"/>
        <v xml:space="preserve">,"EstimatedValue":0 </v>
      </c>
      <c r="AI784" s="16" t="str">
        <f t="shared" si="288"/>
        <v xml:space="preserve">,"IsMintCondition":false </v>
      </c>
      <c r="AJ784" s="16" t="str">
        <f t="shared" si="289"/>
        <v xml:space="preserve">,"Condition":"UNDEFINED" </v>
      </c>
      <c r="AK784" s="16" t="str">
        <f xml:space="preserve"> IF($D784+$E784&gt;0,  CONCATENATE($AD784,$AE784,$AF784,$AG784,$AH784,$AI784,$AJ784) &amp; "} ]}","}")</f>
        <v>,"ItemInstances":[{"CollectableType":"HomeCollector.Models.StampBase, HomeCollector, Version=1.0.0.0, Culture=neutral, PublicKeyToken=null","ItemDetails":"sheet single" ,"IsFavorite":false ,"EstimatedValue":0 ,"IsMintCondition":false ,"Condition":"UNDEFINED" } ]}</v>
      </c>
      <c r="AL784" s="16" t="str">
        <f t="shared" si="290"/>
        <v>,{"CollectableType":"HomeCollector.Models.StampBase, HomeCollector, Version=1.0.0.0, Culture=neutral, PublicKeyToken=null","DisplayName":"Madonna&amp;Child" ,"Description":"sheet single" ,"Country":"USA" ,"IsPostageStamp":true ,"ScottNumber":"2578" ,"AlternateId":"" ,"IssueYearStart":1991,"IssueYearEnd":0,"FirstDayOfIssue":" " ,"Perforation":"" ,"IsWatermarked":false ,"CatalogImageCode":"" ,"Color":"" ,"Denomination":"(29)" ,"ItemInstances":[{"CollectableType":"HomeCollector.Models.StampBase, HomeCollector, Version=1.0.0.0, Culture=neutral, PublicKeyToken=null","ItemDetails":"sheet single" ,"IsFavorite":false ,"EstimatedValue":0 ,"IsMintCondition":false ,"Condition":"UNDEFINED" } ]}</v>
      </c>
    </row>
    <row r="785" spans="1:38" x14ac:dyDescent="0.25">
      <c r="A785" s="17" t="s">
        <v>941</v>
      </c>
      <c r="B785" s="29" t="s">
        <v>986</v>
      </c>
      <c r="C785" s="19"/>
      <c r="D785" s="31"/>
      <c r="E785" s="32"/>
      <c r="F785" s="42"/>
      <c r="G785" s="38" t="s">
        <v>1432</v>
      </c>
      <c r="H785" s="19" t="s">
        <v>1434</v>
      </c>
      <c r="I785" s="29">
        <v>1935</v>
      </c>
      <c r="J785" s="29">
        <v>1991</v>
      </c>
      <c r="K785" s="33"/>
      <c r="L785" s="34">
        <v>0.6</v>
      </c>
      <c r="M785" s="29">
        <v>0.12</v>
      </c>
      <c r="N785" s="28" t="str">
        <f t="shared" si="291"/>
        <v>,{"CollectableType":"HomeCollector.Models.StampBase, HomeCollector, Version=1.0.0.0, Culture=neutral, PublicKeyToken=null"</v>
      </c>
      <c r="O785" s="16" t="str">
        <f t="shared" si="270"/>
        <v xml:space="preserve">,"DisplayName":"Santa,sheet" </v>
      </c>
      <c r="P785" s="16" t="str">
        <f t="shared" si="271"/>
        <v xml:space="preserve">,"Description":"sheet single" </v>
      </c>
      <c r="Q785" s="16" t="str">
        <f t="shared" si="272"/>
        <v xml:space="preserve">,"Country":"USA" </v>
      </c>
      <c r="R785" s="16" t="str">
        <f t="shared" si="273"/>
        <v xml:space="preserve">,"IsPostageStamp":true </v>
      </c>
      <c r="S785" s="16" t="str">
        <f t="shared" si="274"/>
        <v xml:space="preserve">,"ScottNumber":"2579" </v>
      </c>
      <c r="T785" s="16" t="str">
        <f t="shared" si="275"/>
        <v xml:space="preserve">,"AlternateId":"" </v>
      </c>
      <c r="U785" s="16" t="str">
        <f t="shared" si="276"/>
        <v>,"IssueYearStart":1991</v>
      </c>
      <c r="V785" s="16" t="str">
        <f t="shared" si="277"/>
        <v>,"IssueYearEnd":0</v>
      </c>
      <c r="W785" s="16" t="str">
        <f t="shared" si="278"/>
        <v xml:space="preserve">,"FirstDayOfIssue":" " </v>
      </c>
      <c r="X785" s="16" t="str">
        <f t="shared" si="269"/>
        <v xml:space="preserve">,"Perforation":"" </v>
      </c>
      <c r="Y785" s="16" t="str">
        <f>",""IsWatermarked"":" &amp; IF(ISNUMBER(FIND("mk",#REF!)) =1,"true","false") &amp; " "</f>
        <v xml:space="preserve">,"IsWatermarked":false </v>
      </c>
      <c r="Z785" s="16" t="str">
        <f t="shared" si="280"/>
        <v xml:space="preserve">,"CatalogImageCode":"" </v>
      </c>
      <c r="AA785" s="16" t="str">
        <f t="shared" si="281"/>
        <v xml:space="preserve">,"Color":"" </v>
      </c>
      <c r="AB785" s="16" t="str">
        <f t="shared" si="282"/>
        <v xml:space="preserve">,"Denomination":"(29)" </v>
      </c>
      <c r="AD785" s="16" t="str">
        <f t="shared" si="283"/>
        <v/>
      </c>
      <c r="AE785" s="16" t="str">
        <f t="shared" si="284"/>
        <v>{"CollectableType":"HomeCollector.Models.StampBase, HomeCollector, Version=1.0.0.0, Culture=neutral, PublicKeyToken=null"</v>
      </c>
      <c r="AF785" s="16" t="str">
        <f t="shared" si="285"/>
        <v xml:space="preserve">,"ItemDetails":"sheet single" </v>
      </c>
      <c r="AG785" s="16" t="str">
        <f t="shared" si="286"/>
        <v xml:space="preserve">,"IsFavorite":false </v>
      </c>
      <c r="AH785" s="16" t="str">
        <f t="shared" si="287"/>
        <v xml:space="preserve">,"EstimatedValue":0 </v>
      </c>
      <c r="AI785" s="16" t="str">
        <f t="shared" si="288"/>
        <v xml:space="preserve">,"IsMintCondition":false </v>
      </c>
      <c r="AJ785" s="16" t="str">
        <f t="shared" si="289"/>
        <v xml:space="preserve">,"Condition":"UNDEFINED" </v>
      </c>
      <c r="AK785" s="16" t="str">
        <f xml:space="preserve"> IF($D785+$E785&gt;0,  CONCATENATE($AD785,$AE785,$AF785,$AG785,$AH785,$AI785,$AJ785) &amp; "} ]}","}")</f>
        <v>}</v>
      </c>
      <c r="AL785" s="16" t="str">
        <f t="shared" si="290"/>
        <v>,{"CollectableType":"HomeCollector.Models.StampBase, HomeCollector, Version=1.0.0.0, Culture=neutral, PublicKeyToken=null","DisplayName":"Santa,sheet" ,"Description":"sheet single" ,"Country":"USA" ,"IsPostageStamp":true ,"ScottNumber":"2579" ,"AlternateId":"" ,"IssueYearStart":1991,"IssueYearEnd":0,"FirstDayOfIssue":" " ,"Perforation":"" ,"IsWatermarked":false ,"CatalogImageCode":"" ,"Color":"" ,"Denomination":"(29)" }</v>
      </c>
    </row>
    <row r="786" spans="1:38" x14ac:dyDescent="0.25">
      <c r="A786" s="34" t="s">
        <v>942</v>
      </c>
      <c r="B786" s="29" t="s">
        <v>986</v>
      </c>
      <c r="C786" s="19"/>
      <c r="D786" s="31"/>
      <c r="E786" s="32"/>
      <c r="F786" s="42"/>
      <c r="G786" s="38" t="s">
        <v>1137</v>
      </c>
      <c r="H786" s="19" t="s">
        <v>1435</v>
      </c>
      <c r="I786" s="29">
        <v>1935</v>
      </c>
      <c r="J786" s="29">
        <v>1991</v>
      </c>
      <c r="K786" s="33"/>
      <c r="L786" s="34">
        <v>0.9</v>
      </c>
      <c r="M786" s="29">
        <v>0.2</v>
      </c>
      <c r="N786" s="28" t="str">
        <f t="shared" si="291"/>
        <v>,{"CollectableType":"HomeCollector.Models.StampBase, HomeCollector, Version=1.0.0.0, Culture=neutral, PublicKeyToken=null"</v>
      </c>
      <c r="O786" s="16" t="str">
        <f t="shared" si="270"/>
        <v xml:space="preserve">,"DisplayName":"Santa,left" </v>
      </c>
      <c r="P786" s="16" t="str">
        <f t="shared" si="271"/>
        <v xml:space="preserve">,"Description":"bklt single" </v>
      </c>
      <c r="Q786" s="16" t="str">
        <f t="shared" si="272"/>
        <v xml:space="preserve">,"Country":"USA" </v>
      </c>
      <c r="R786" s="16" t="str">
        <f t="shared" si="273"/>
        <v xml:space="preserve">,"IsPostageStamp":true </v>
      </c>
      <c r="S786" s="16" t="str">
        <f t="shared" si="274"/>
        <v xml:space="preserve">,"ScottNumber":"2580" </v>
      </c>
      <c r="T786" s="16" t="str">
        <f t="shared" si="275"/>
        <v xml:space="preserve">,"AlternateId":"" </v>
      </c>
      <c r="U786" s="16" t="str">
        <f t="shared" si="276"/>
        <v>,"IssueYearStart":1991</v>
      </c>
      <c r="V786" s="16" t="str">
        <f t="shared" si="277"/>
        <v>,"IssueYearEnd":0</v>
      </c>
      <c r="W786" s="16" t="str">
        <f t="shared" si="278"/>
        <v xml:space="preserve">,"FirstDayOfIssue":" " </v>
      </c>
      <c r="X786" s="16" t="str">
        <f t="shared" si="269"/>
        <v xml:space="preserve">,"Perforation":"" </v>
      </c>
      <c r="Y786" s="16" t="str">
        <f>",""IsWatermarked"":" &amp; IF(ISNUMBER(FIND("mk",#REF!)) =1,"true","false") &amp; " "</f>
        <v xml:space="preserve">,"IsWatermarked":false </v>
      </c>
      <c r="Z786" s="16" t="str">
        <f t="shared" si="280"/>
        <v xml:space="preserve">,"CatalogImageCode":"" </v>
      </c>
      <c r="AA786" s="16" t="str">
        <f t="shared" si="281"/>
        <v xml:space="preserve">,"Color":"" </v>
      </c>
      <c r="AB786" s="16" t="str">
        <f t="shared" si="282"/>
        <v xml:space="preserve">,"Denomination":"(29)" </v>
      </c>
      <c r="AD786" s="16" t="str">
        <f t="shared" si="283"/>
        <v/>
      </c>
      <c r="AE786" s="16" t="str">
        <f t="shared" si="284"/>
        <v>{"CollectableType":"HomeCollector.Models.StampBase, HomeCollector, Version=1.0.0.0, Culture=neutral, PublicKeyToken=null"</v>
      </c>
      <c r="AF786" s="16" t="str">
        <f t="shared" si="285"/>
        <v xml:space="preserve">,"ItemDetails":"bklt single" </v>
      </c>
      <c r="AG786" s="16" t="str">
        <f t="shared" si="286"/>
        <v xml:space="preserve">,"IsFavorite":false </v>
      </c>
      <c r="AH786" s="16" t="str">
        <f t="shared" si="287"/>
        <v xml:space="preserve">,"EstimatedValue":0 </v>
      </c>
      <c r="AI786" s="16" t="str">
        <f t="shared" si="288"/>
        <v xml:space="preserve">,"IsMintCondition":false </v>
      </c>
      <c r="AJ786" s="16" t="str">
        <f t="shared" si="289"/>
        <v xml:space="preserve">,"Condition":"UNDEFINED" </v>
      </c>
      <c r="AK786" s="16" t="str">
        <f xml:space="preserve"> IF($D786+$E786&gt;0,  CONCATENATE($AD786,$AE786,$AF786,$AG786,$AH786,$AI786,$AJ786) &amp; "} ]}","}")</f>
        <v>}</v>
      </c>
      <c r="AL786" s="16" t="str">
        <f t="shared" si="290"/>
        <v>,{"CollectableType":"HomeCollector.Models.StampBase, HomeCollector, Version=1.0.0.0, Culture=neutral, PublicKeyToken=null","DisplayName":"Santa,left" ,"Description":"bklt single" ,"Country":"USA" ,"IsPostageStamp":true ,"ScottNumber":"2580" ,"AlternateId":"" ,"IssueYearStart":1991,"IssueYearEnd":0,"FirstDayOfIssue":" " ,"Perforation":"" ,"IsWatermarked":false ,"CatalogImageCode":"" ,"Color":"" ,"Denomination":"(29)" }</v>
      </c>
    </row>
    <row r="787" spans="1:38" x14ac:dyDescent="0.25">
      <c r="A787" s="17" t="s">
        <v>943</v>
      </c>
      <c r="B787" s="29" t="s">
        <v>986</v>
      </c>
      <c r="C787" s="19"/>
      <c r="D787" s="31"/>
      <c r="E787" s="32"/>
      <c r="F787" s="42"/>
      <c r="G787" s="38" t="s">
        <v>1137</v>
      </c>
      <c r="H787" s="19" t="s">
        <v>1436</v>
      </c>
      <c r="I787" s="29">
        <v>1935</v>
      </c>
      <c r="J787" s="29">
        <v>1991</v>
      </c>
      <c r="K787" s="33"/>
      <c r="L787" s="34">
        <v>0.9</v>
      </c>
      <c r="M787" s="29">
        <v>0.2</v>
      </c>
      <c r="N787" s="28" t="str">
        <f t="shared" si="291"/>
        <v>,{"CollectableType":"HomeCollector.Models.StampBase, HomeCollector, Version=1.0.0.0, Culture=neutral, PublicKeyToken=null"</v>
      </c>
      <c r="O787" s="16" t="str">
        <f t="shared" si="270"/>
        <v xml:space="preserve">,"DisplayName":"Santa,right" </v>
      </c>
      <c r="P787" s="16" t="str">
        <f t="shared" si="271"/>
        <v xml:space="preserve">,"Description":"bklt single" </v>
      </c>
      <c r="Q787" s="16" t="str">
        <f t="shared" si="272"/>
        <v xml:space="preserve">,"Country":"USA" </v>
      </c>
      <c r="R787" s="16" t="str">
        <f t="shared" si="273"/>
        <v xml:space="preserve">,"IsPostageStamp":true </v>
      </c>
      <c r="S787" s="16" t="str">
        <f t="shared" si="274"/>
        <v xml:space="preserve">,"ScottNumber":"2581" </v>
      </c>
      <c r="T787" s="16" t="str">
        <f t="shared" si="275"/>
        <v xml:space="preserve">,"AlternateId":"" </v>
      </c>
      <c r="U787" s="16" t="str">
        <f t="shared" si="276"/>
        <v>,"IssueYearStart":1991</v>
      </c>
      <c r="V787" s="16" t="str">
        <f t="shared" si="277"/>
        <v>,"IssueYearEnd":0</v>
      </c>
      <c r="W787" s="16" t="str">
        <f t="shared" si="278"/>
        <v xml:space="preserve">,"FirstDayOfIssue":" " </v>
      </c>
      <c r="X787" s="16" t="str">
        <f t="shared" si="269"/>
        <v xml:space="preserve">,"Perforation":"" </v>
      </c>
      <c r="Y787" s="16" t="str">
        <f>",""IsWatermarked"":" &amp; IF(ISNUMBER(FIND("mk",#REF!)) =1,"true","false") &amp; " "</f>
        <v xml:space="preserve">,"IsWatermarked":false </v>
      </c>
      <c r="Z787" s="16" t="str">
        <f t="shared" si="280"/>
        <v xml:space="preserve">,"CatalogImageCode":"" </v>
      </c>
      <c r="AA787" s="16" t="str">
        <f t="shared" si="281"/>
        <v xml:space="preserve">,"Color":"" </v>
      </c>
      <c r="AB787" s="16" t="str">
        <f t="shared" si="282"/>
        <v xml:space="preserve">,"Denomination":"(29)" </v>
      </c>
      <c r="AD787" s="16" t="str">
        <f t="shared" si="283"/>
        <v/>
      </c>
      <c r="AE787" s="16" t="str">
        <f t="shared" si="284"/>
        <v>{"CollectableType":"HomeCollector.Models.StampBase, HomeCollector, Version=1.0.0.0, Culture=neutral, PublicKeyToken=null"</v>
      </c>
      <c r="AF787" s="16" t="str">
        <f t="shared" si="285"/>
        <v xml:space="preserve">,"ItemDetails":"bklt single" </v>
      </c>
      <c r="AG787" s="16" t="str">
        <f t="shared" si="286"/>
        <v xml:space="preserve">,"IsFavorite":false </v>
      </c>
      <c r="AH787" s="16" t="str">
        <f t="shared" si="287"/>
        <v xml:space="preserve">,"EstimatedValue":0 </v>
      </c>
      <c r="AI787" s="16" t="str">
        <f t="shared" si="288"/>
        <v xml:space="preserve">,"IsMintCondition":false </v>
      </c>
      <c r="AJ787" s="16" t="str">
        <f t="shared" si="289"/>
        <v xml:space="preserve">,"Condition":"UNDEFINED" </v>
      </c>
      <c r="AK787" s="16" t="str">
        <f xml:space="preserve"> IF($D787+$E787&gt;0,  CONCATENATE($AD787,$AE787,$AF787,$AG787,$AH787,$AI787,$AJ787) &amp; "} ]}","}")</f>
        <v>}</v>
      </c>
      <c r="AL787" s="16" t="str">
        <f t="shared" si="290"/>
        <v>,{"CollectableType":"HomeCollector.Models.StampBase, HomeCollector, Version=1.0.0.0, Culture=neutral, PublicKeyToken=null","DisplayName":"Santa,right" ,"Description":"bklt single" ,"Country":"USA" ,"IsPostageStamp":true ,"ScottNumber":"2581" ,"AlternateId":"" ,"IssueYearStart":1991,"IssueYearEnd":0,"FirstDayOfIssue":" " ,"Perforation":"" ,"IsWatermarked":false ,"CatalogImageCode":"" ,"Color":"" ,"Denomination":"(29)" }</v>
      </c>
    </row>
    <row r="788" spans="1:38" x14ac:dyDescent="0.25">
      <c r="A788" s="34" t="s">
        <v>944</v>
      </c>
      <c r="B788" s="29" t="s">
        <v>986</v>
      </c>
      <c r="C788" s="19"/>
      <c r="D788" s="31"/>
      <c r="E788" s="32"/>
      <c r="F788" s="42"/>
      <c r="G788" s="38" t="s">
        <v>1137</v>
      </c>
      <c r="H788" s="19" t="s">
        <v>1437</v>
      </c>
      <c r="I788" s="29">
        <v>1935</v>
      </c>
      <c r="J788" s="29">
        <v>1991</v>
      </c>
      <c r="K788" s="33"/>
      <c r="L788" s="34">
        <v>0.6</v>
      </c>
      <c r="M788" s="29">
        <v>0.12</v>
      </c>
      <c r="N788" s="28" t="str">
        <f t="shared" si="291"/>
        <v>,{"CollectableType":"HomeCollector.Models.StampBase, HomeCollector, Version=1.0.0.0, Culture=neutral, PublicKeyToken=null"</v>
      </c>
      <c r="O788" s="16" t="str">
        <f t="shared" si="270"/>
        <v xml:space="preserve">,"DisplayName":"Santa,list" </v>
      </c>
      <c r="P788" s="16" t="str">
        <f t="shared" si="271"/>
        <v xml:space="preserve">,"Description":"bklt single" </v>
      </c>
      <c r="Q788" s="16" t="str">
        <f t="shared" si="272"/>
        <v xml:space="preserve">,"Country":"USA" </v>
      </c>
      <c r="R788" s="16" t="str">
        <f t="shared" si="273"/>
        <v xml:space="preserve">,"IsPostageStamp":true </v>
      </c>
      <c r="S788" s="16" t="str">
        <f t="shared" si="274"/>
        <v xml:space="preserve">,"ScottNumber":"2582" </v>
      </c>
      <c r="T788" s="16" t="str">
        <f t="shared" si="275"/>
        <v xml:space="preserve">,"AlternateId":"" </v>
      </c>
      <c r="U788" s="16" t="str">
        <f t="shared" si="276"/>
        <v>,"IssueYearStart":1991</v>
      </c>
      <c r="V788" s="16" t="str">
        <f t="shared" si="277"/>
        <v>,"IssueYearEnd":0</v>
      </c>
      <c r="W788" s="16" t="str">
        <f t="shared" si="278"/>
        <v xml:space="preserve">,"FirstDayOfIssue":" " </v>
      </c>
      <c r="X788" s="16" t="str">
        <f t="shared" si="269"/>
        <v xml:space="preserve">,"Perforation":"" </v>
      </c>
      <c r="Y788" s="16" t="str">
        <f>",""IsWatermarked"":" &amp; IF(ISNUMBER(FIND("mk",#REF!)) =1,"true","false") &amp; " "</f>
        <v xml:space="preserve">,"IsWatermarked":false </v>
      </c>
      <c r="Z788" s="16" t="str">
        <f t="shared" si="280"/>
        <v xml:space="preserve">,"CatalogImageCode":"" </v>
      </c>
      <c r="AA788" s="16" t="str">
        <f t="shared" si="281"/>
        <v xml:space="preserve">,"Color":"" </v>
      </c>
      <c r="AB788" s="16" t="str">
        <f t="shared" si="282"/>
        <v xml:space="preserve">,"Denomination":"(29)" </v>
      </c>
      <c r="AD788" s="16" t="str">
        <f t="shared" si="283"/>
        <v/>
      </c>
      <c r="AE788" s="16" t="str">
        <f t="shared" si="284"/>
        <v>{"CollectableType":"HomeCollector.Models.StampBase, HomeCollector, Version=1.0.0.0, Culture=neutral, PublicKeyToken=null"</v>
      </c>
      <c r="AF788" s="16" t="str">
        <f t="shared" si="285"/>
        <v xml:space="preserve">,"ItemDetails":"bklt single" </v>
      </c>
      <c r="AG788" s="16" t="str">
        <f t="shared" si="286"/>
        <v xml:space="preserve">,"IsFavorite":false </v>
      </c>
      <c r="AH788" s="16" t="str">
        <f t="shared" si="287"/>
        <v xml:space="preserve">,"EstimatedValue":0 </v>
      </c>
      <c r="AI788" s="16" t="str">
        <f t="shared" si="288"/>
        <v xml:space="preserve">,"IsMintCondition":false </v>
      </c>
      <c r="AJ788" s="16" t="str">
        <f t="shared" si="289"/>
        <v xml:space="preserve">,"Condition":"UNDEFINED" </v>
      </c>
      <c r="AK788" s="16" t="str">
        <f xml:space="preserve"> IF($D788+$E788&gt;0,  CONCATENATE($AD788,$AE788,$AF788,$AG788,$AH788,$AI788,$AJ788) &amp; "} ]}","}")</f>
        <v>}</v>
      </c>
      <c r="AL788" s="16" t="str">
        <f t="shared" si="290"/>
        <v>,{"CollectableType":"HomeCollector.Models.StampBase, HomeCollector, Version=1.0.0.0, Culture=neutral, PublicKeyToken=null","DisplayName":"Santa,list" ,"Description":"bklt single" ,"Country":"USA" ,"IsPostageStamp":true ,"ScottNumber":"2582" ,"AlternateId":"" ,"IssueYearStart":1991,"IssueYearEnd":0,"FirstDayOfIssue":" " ,"Perforation":"" ,"IsWatermarked":false ,"CatalogImageCode":"" ,"Color":"" ,"Denomination":"(29)" }</v>
      </c>
    </row>
    <row r="789" spans="1:38" x14ac:dyDescent="0.25">
      <c r="A789" s="17" t="s">
        <v>945</v>
      </c>
      <c r="B789" s="29" t="s">
        <v>986</v>
      </c>
      <c r="C789" s="19"/>
      <c r="D789" s="31"/>
      <c r="E789" s="32"/>
      <c r="F789" s="42"/>
      <c r="G789" s="38" t="s">
        <v>1137</v>
      </c>
      <c r="H789" s="19" t="s">
        <v>1438</v>
      </c>
      <c r="I789" s="29">
        <v>1935</v>
      </c>
      <c r="J789" s="29">
        <v>1991</v>
      </c>
      <c r="K789" s="33"/>
      <c r="L789" s="34">
        <v>0.6</v>
      </c>
      <c r="M789" s="29">
        <v>0.12</v>
      </c>
      <c r="N789" s="28" t="str">
        <f t="shared" si="291"/>
        <v>,{"CollectableType":"HomeCollector.Models.StampBase, HomeCollector, Version=1.0.0.0, Culture=neutral, PublicKeyToken=null"</v>
      </c>
      <c r="O789" s="16" t="str">
        <f t="shared" si="270"/>
        <v xml:space="preserve">,"DisplayName":"Santa,present" </v>
      </c>
      <c r="P789" s="16" t="str">
        <f t="shared" si="271"/>
        <v xml:space="preserve">,"Description":"bklt single" </v>
      </c>
      <c r="Q789" s="16" t="str">
        <f t="shared" si="272"/>
        <v xml:space="preserve">,"Country":"USA" </v>
      </c>
      <c r="R789" s="16" t="str">
        <f t="shared" si="273"/>
        <v xml:space="preserve">,"IsPostageStamp":true </v>
      </c>
      <c r="S789" s="16" t="str">
        <f t="shared" si="274"/>
        <v xml:space="preserve">,"ScottNumber":"2583" </v>
      </c>
      <c r="T789" s="16" t="str">
        <f t="shared" si="275"/>
        <v xml:space="preserve">,"AlternateId":"" </v>
      </c>
      <c r="U789" s="16" t="str">
        <f t="shared" si="276"/>
        <v>,"IssueYearStart":1991</v>
      </c>
      <c r="V789" s="16" t="str">
        <f t="shared" si="277"/>
        <v>,"IssueYearEnd":0</v>
      </c>
      <c r="W789" s="16" t="str">
        <f t="shared" si="278"/>
        <v xml:space="preserve">,"FirstDayOfIssue":" " </v>
      </c>
      <c r="X789" s="16" t="str">
        <f t="shared" si="269"/>
        <v xml:space="preserve">,"Perforation":"" </v>
      </c>
      <c r="Y789" s="16" t="str">
        <f>",""IsWatermarked"":" &amp; IF(ISNUMBER(FIND("mk",#REF!)) =1,"true","false") &amp; " "</f>
        <v xml:space="preserve">,"IsWatermarked":false </v>
      </c>
      <c r="Z789" s="16" t="str">
        <f t="shared" si="280"/>
        <v xml:space="preserve">,"CatalogImageCode":"" </v>
      </c>
      <c r="AA789" s="16" t="str">
        <f t="shared" si="281"/>
        <v xml:space="preserve">,"Color":"" </v>
      </c>
      <c r="AB789" s="16" t="str">
        <f t="shared" si="282"/>
        <v xml:space="preserve">,"Denomination":"(29)" </v>
      </c>
      <c r="AD789" s="16" t="str">
        <f t="shared" si="283"/>
        <v/>
      </c>
      <c r="AE789" s="16" t="str">
        <f t="shared" si="284"/>
        <v>{"CollectableType":"HomeCollector.Models.StampBase, HomeCollector, Version=1.0.0.0, Culture=neutral, PublicKeyToken=null"</v>
      </c>
      <c r="AF789" s="16" t="str">
        <f t="shared" si="285"/>
        <v xml:space="preserve">,"ItemDetails":"bklt single" </v>
      </c>
      <c r="AG789" s="16" t="str">
        <f t="shared" si="286"/>
        <v xml:space="preserve">,"IsFavorite":false </v>
      </c>
      <c r="AH789" s="16" t="str">
        <f t="shared" si="287"/>
        <v xml:space="preserve">,"EstimatedValue":0 </v>
      </c>
      <c r="AI789" s="16" t="str">
        <f t="shared" si="288"/>
        <v xml:space="preserve">,"IsMintCondition":false </v>
      </c>
      <c r="AJ789" s="16" t="str">
        <f t="shared" si="289"/>
        <v xml:space="preserve">,"Condition":"UNDEFINED" </v>
      </c>
      <c r="AK789" s="16" t="str">
        <f xml:space="preserve"> IF($D789+$E789&gt;0,  CONCATENATE($AD789,$AE789,$AF789,$AG789,$AH789,$AI789,$AJ789) &amp; "} ]}","}")</f>
        <v>}</v>
      </c>
      <c r="AL789" s="16" t="str">
        <f t="shared" si="290"/>
        <v>,{"CollectableType":"HomeCollector.Models.StampBase, HomeCollector, Version=1.0.0.0, Culture=neutral, PublicKeyToken=null","DisplayName":"Santa,present" ,"Description":"bklt single" ,"Country":"USA" ,"IsPostageStamp":true ,"ScottNumber":"2583" ,"AlternateId":"" ,"IssueYearStart":1991,"IssueYearEnd":0,"FirstDayOfIssue":" " ,"Perforation":"" ,"IsWatermarked":false ,"CatalogImageCode":"" ,"Color":"" ,"Denomination":"(29)" }</v>
      </c>
    </row>
    <row r="790" spans="1:38" x14ac:dyDescent="0.25">
      <c r="A790" s="34" t="s">
        <v>946</v>
      </c>
      <c r="B790" s="29" t="s">
        <v>986</v>
      </c>
      <c r="C790" s="19"/>
      <c r="D790" s="31"/>
      <c r="E790" s="32"/>
      <c r="F790" s="42"/>
      <c r="G790" s="38" t="s">
        <v>1137</v>
      </c>
      <c r="H790" s="19" t="s">
        <v>1439</v>
      </c>
      <c r="I790" s="29">
        <v>1935</v>
      </c>
      <c r="J790" s="29">
        <v>1991</v>
      </c>
      <c r="K790" s="33"/>
      <c r="L790" s="34">
        <v>0.6</v>
      </c>
      <c r="M790" s="29">
        <v>0.12</v>
      </c>
      <c r="N790" s="28" t="str">
        <f t="shared" si="291"/>
        <v>,{"CollectableType":"HomeCollector.Models.StampBase, HomeCollector, Version=1.0.0.0, Culture=neutral, PublicKeyToken=null"</v>
      </c>
      <c r="O790" s="16" t="str">
        <f t="shared" si="270"/>
        <v xml:space="preserve">,"DisplayName":"Santa,fireplace" </v>
      </c>
      <c r="P790" s="16" t="str">
        <f t="shared" si="271"/>
        <v xml:space="preserve">,"Description":"bklt single" </v>
      </c>
      <c r="Q790" s="16" t="str">
        <f t="shared" si="272"/>
        <v xml:space="preserve">,"Country":"USA" </v>
      </c>
      <c r="R790" s="16" t="str">
        <f t="shared" si="273"/>
        <v xml:space="preserve">,"IsPostageStamp":true </v>
      </c>
      <c r="S790" s="16" t="str">
        <f t="shared" si="274"/>
        <v xml:space="preserve">,"ScottNumber":"2584" </v>
      </c>
      <c r="T790" s="16" t="str">
        <f t="shared" si="275"/>
        <v xml:space="preserve">,"AlternateId":"" </v>
      </c>
      <c r="U790" s="16" t="str">
        <f t="shared" si="276"/>
        <v>,"IssueYearStart":1991</v>
      </c>
      <c r="V790" s="16" t="str">
        <f t="shared" si="277"/>
        <v>,"IssueYearEnd":0</v>
      </c>
      <c r="W790" s="16" t="str">
        <f t="shared" si="278"/>
        <v xml:space="preserve">,"FirstDayOfIssue":" " </v>
      </c>
      <c r="X790" s="16" t="str">
        <f t="shared" si="269"/>
        <v xml:space="preserve">,"Perforation":"" </v>
      </c>
      <c r="Y790" s="16" t="str">
        <f>",""IsWatermarked"":" &amp; IF(ISNUMBER(FIND("mk",#REF!)) =1,"true","false") &amp; " "</f>
        <v xml:space="preserve">,"IsWatermarked":false </v>
      </c>
      <c r="Z790" s="16" t="str">
        <f t="shared" si="280"/>
        <v xml:space="preserve">,"CatalogImageCode":"" </v>
      </c>
      <c r="AA790" s="16" t="str">
        <f t="shared" si="281"/>
        <v xml:space="preserve">,"Color":"" </v>
      </c>
      <c r="AB790" s="16" t="str">
        <f t="shared" si="282"/>
        <v xml:space="preserve">,"Denomination":"(29)" </v>
      </c>
      <c r="AD790" s="16" t="str">
        <f t="shared" si="283"/>
        <v/>
      </c>
      <c r="AE790" s="16" t="str">
        <f t="shared" si="284"/>
        <v>{"CollectableType":"HomeCollector.Models.StampBase, HomeCollector, Version=1.0.0.0, Culture=neutral, PublicKeyToken=null"</v>
      </c>
      <c r="AF790" s="16" t="str">
        <f t="shared" si="285"/>
        <v xml:space="preserve">,"ItemDetails":"bklt single" </v>
      </c>
      <c r="AG790" s="16" t="str">
        <f t="shared" si="286"/>
        <v xml:space="preserve">,"IsFavorite":false </v>
      </c>
      <c r="AH790" s="16" t="str">
        <f t="shared" si="287"/>
        <v xml:space="preserve">,"EstimatedValue":0 </v>
      </c>
      <c r="AI790" s="16" t="str">
        <f t="shared" si="288"/>
        <v xml:space="preserve">,"IsMintCondition":false </v>
      </c>
      <c r="AJ790" s="16" t="str">
        <f t="shared" si="289"/>
        <v xml:space="preserve">,"Condition":"UNDEFINED" </v>
      </c>
      <c r="AK790" s="16" t="str">
        <f xml:space="preserve"> IF($D790+$E790&gt;0,  CONCATENATE($AD790,$AE790,$AF790,$AG790,$AH790,$AI790,$AJ790) &amp; "} ]}","}")</f>
        <v>}</v>
      </c>
      <c r="AL790" s="16" t="str">
        <f t="shared" si="290"/>
        <v>,{"CollectableType":"HomeCollector.Models.StampBase, HomeCollector, Version=1.0.0.0, Culture=neutral, PublicKeyToken=null","DisplayName":"Santa,fireplace" ,"Description":"bklt single" ,"Country":"USA" ,"IsPostageStamp":true ,"ScottNumber":"2584" ,"AlternateId":"" ,"IssueYearStart":1991,"IssueYearEnd":0,"FirstDayOfIssue":" " ,"Perforation":"" ,"IsWatermarked":false ,"CatalogImageCode":"" ,"Color":"" ,"Denomination":"(29)" }</v>
      </c>
    </row>
    <row r="791" spans="1:38" x14ac:dyDescent="0.25">
      <c r="A791" s="17" t="s">
        <v>947</v>
      </c>
      <c r="B791" s="29" t="s">
        <v>986</v>
      </c>
      <c r="C791" s="19"/>
      <c r="D791" s="31"/>
      <c r="E791" s="32"/>
      <c r="F791" s="42"/>
      <c r="G791" s="38" t="s">
        <v>1137</v>
      </c>
      <c r="H791" s="19" t="s">
        <v>1440</v>
      </c>
      <c r="I791" s="29">
        <v>1935</v>
      </c>
      <c r="J791" s="29">
        <v>1991</v>
      </c>
      <c r="K791" s="33"/>
      <c r="L791" s="34">
        <v>0.6</v>
      </c>
      <c r="M791" s="29">
        <v>0.12</v>
      </c>
      <c r="N791" s="28" t="str">
        <f t="shared" si="291"/>
        <v>,{"CollectableType":"HomeCollector.Models.StampBase, HomeCollector, Version=1.0.0.0, Culture=neutral, PublicKeyToken=null"</v>
      </c>
      <c r="O791" s="16" t="str">
        <f t="shared" si="270"/>
        <v xml:space="preserve">,"DisplayName":"Santa,sleigh" </v>
      </c>
      <c r="P791" s="16" t="str">
        <f t="shared" si="271"/>
        <v xml:space="preserve">,"Description":"bklt single" </v>
      </c>
      <c r="Q791" s="16" t="str">
        <f t="shared" si="272"/>
        <v xml:space="preserve">,"Country":"USA" </v>
      </c>
      <c r="R791" s="16" t="str">
        <f t="shared" si="273"/>
        <v xml:space="preserve">,"IsPostageStamp":true </v>
      </c>
      <c r="S791" s="16" t="str">
        <f t="shared" si="274"/>
        <v xml:space="preserve">,"ScottNumber":"2585" </v>
      </c>
      <c r="T791" s="16" t="str">
        <f t="shared" si="275"/>
        <v xml:space="preserve">,"AlternateId":"" </v>
      </c>
      <c r="U791" s="16" t="str">
        <f t="shared" si="276"/>
        <v>,"IssueYearStart":1991</v>
      </c>
      <c r="V791" s="16" t="str">
        <f t="shared" si="277"/>
        <v>,"IssueYearEnd":0</v>
      </c>
      <c r="W791" s="16" t="str">
        <f t="shared" si="278"/>
        <v xml:space="preserve">,"FirstDayOfIssue":" " </v>
      </c>
      <c r="X791" s="16" t="str">
        <f t="shared" si="269"/>
        <v xml:space="preserve">,"Perforation":"" </v>
      </c>
      <c r="Y791" s="16" t="str">
        <f>",""IsWatermarked"":" &amp; IF(ISNUMBER(FIND("mk",#REF!)) =1,"true","false") &amp; " "</f>
        <v xml:space="preserve">,"IsWatermarked":false </v>
      </c>
      <c r="Z791" s="16" t="str">
        <f t="shared" si="280"/>
        <v xml:space="preserve">,"CatalogImageCode":"" </v>
      </c>
      <c r="AA791" s="16" t="str">
        <f t="shared" si="281"/>
        <v xml:space="preserve">,"Color":"" </v>
      </c>
      <c r="AB791" s="16" t="str">
        <f t="shared" si="282"/>
        <v xml:space="preserve">,"Denomination":"(29)" </v>
      </c>
      <c r="AD791" s="16" t="str">
        <f t="shared" si="283"/>
        <v/>
      </c>
      <c r="AE791" s="16" t="str">
        <f t="shared" si="284"/>
        <v>{"CollectableType":"HomeCollector.Models.StampBase, HomeCollector, Version=1.0.0.0, Culture=neutral, PublicKeyToken=null"</v>
      </c>
      <c r="AF791" s="16" t="str">
        <f t="shared" si="285"/>
        <v xml:space="preserve">,"ItemDetails":"bklt single" </v>
      </c>
      <c r="AG791" s="16" t="str">
        <f t="shared" si="286"/>
        <v xml:space="preserve">,"IsFavorite":false </v>
      </c>
      <c r="AH791" s="16" t="str">
        <f t="shared" si="287"/>
        <v xml:space="preserve">,"EstimatedValue":0 </v>
      </c>
      <c r="AI791" s="16" t="str">
        <f t="shared" si="288"/>
        <v xml:space="preserve">,"IsMintCondition":false </v>
      </c>
      <c r="AJ791" s="16" t="str">
        <f t="shared" si="289"/>
        <v xml:space="preserve">,"Condition":"UNDEFINED" </v>
      </c>
      <c r="AK791" s="16" t="str">
        <f xml:space="preserve"> IF($D791+$E791&gt;0,  CONCATENATE($AD791,$AE791,$AF791,$AG791,$AH791,$AI791,$AJ791) &amp; "} ]}","}")</f>
        <v>}</v>
      </c>
      <c r="AL791" s="16" t="str">
        <f t="shared" si="290"/>
        <v>,{"CollectableType":"HomeCollector.Models.StampBase, HomeCollector, Version=1.0.0.0, Culture=neutral, PublicKeyToken=null","DisplayName":"Santa,sleigh" ,"Description":"bklt single" ,"Country":"USA" ,"IsPostageStamp":true ,"ScottNumber":"2585" ,"AlternateId":"" ,"IssueYearStart":1991,"IssueYearEnd":0,"FirstDayOfIssue":" " ,"Perforation":"" ,"IsWatermarked":false ,"CatalogImageCode":"" ,"Color":"" ,"Denomination":"(29)" }</v>
      </c>
    </row>
    <row r="792" spans="1:38" x14ac:dyDescent="0.25">
      <c r="A792" s="34" t="s">
        <v>948</v>
      </c>
      <c r="B792" s="29" t="s">
        <v>986</v>
      </c>
      <c r="C792" s="19"/>
      <c r="D792" s="31"/>
      <c r="E792" s="32"/>
      <c r="F792" s="42"/>
      <c r="G792" s="38" t="s">
        <v>1081</v>
      </c>
      <c r="H792" s="19" t="s">
        <v>111</v>
      </c>
      <c r="I792" s="29">
        <v>1935</v>
      </c>
      <c r="J792" s="29">
        <v>1991</v>
      </c>
      <c r="K792" s="33"/>
      <c r="L792" s="34">
        <v>0.6</v>
      </c>
      <c r="M792" s="29">
        <v>0.12</v>
      </c>
      <c r="N792" s="28" t="str">
        <f t="shared" si="291"/>
        <v>,{"CollectableType":"HomeCollector.Models.StampBase, HomeCollector, Version=1.0.0.0, Culture=neutral, PublicKeyToken=null"</v>
      </c>
      <c r="O792" s="16" t="str">
        <f t="shared" si="270"/>
        <v xml:space="preserve">,"DisplayName":"Santa" </v>
      </c>
      <c r="P792" s="16" t="str">
        <f t="shared" si="271"/>
        <v xml:space="preserve">,"Description":"pane 10" </v>
      </c>
      <c r="Q792" s="16" t="str">
        <f t="shared" si="272"/>
        <v xml:space="preserve">,"Country":"USA" </v>
      </c>
      <c r="R792" s="16" t="str">
        <f t="shared" si="273"/>
        <v xml:space="preserve">,"IsPostageStamp":true </v>
      </c>
      <c r="S792" s="16" t="str">
        <f t="shared" si="274"/>
        <v xml:space="preserve">,"ScottNumber":"2585a" </v>
      </c>
      <c r="T792" s="16" t="str">
        <f t="shared" si="275"/>
        <v xml:space="preserve">,"AlternateId":"" </v>
      </c>
      <c r="U792" s="16" t="str">
        <f t="shared" si="276"/>
        <v>,"IssueYearStart":1991</v>
      </c>
      <c r="V792" s="16" t="str">
        <f t="shared" si="277"/>
        <v>,"IssueYearEnd":0</v>
      </c>
      <c r="W792" s="16" t="str">
        <f t="shared" si="278"/>
        <v xml:space="preserve">,"FirstDayOfIssue":" " </v>
      </c>
      <c r="X792" s="16" t="str">
        <f t="shared" si="269"/>
        <v xml:space="preserve">,"Perforation":"" </v>
      </c>
      <c r="Y792" s="16" t="str">
        <f>",""IsWatermarked"":" &amp; IF(ISNUMBER(FIND("mk",#REF!)) =1,"true","false") &amp; " "</f>
        <v xml:space="preserve">,"IsWatermarked":false </v>
      </c>
      <c r="Z792" s="16" t="str">
        <f t="shared" si="280"/>
        <v xml:space="preserve">,"CatalogImageCode":"" </v>
      </c>
      <c r="AA792" s="16" t="str">
        <f t="shared" si="281"/>
        <v xml:space="preserve">,"Color":"" </v>
      </c>
      <c r="AB792" s="16" t="str">
        <f t="shared" si="282"/>
        <v xml:space="preserve">,"Denomination":"(29)" </v>
      </c>
      <c r="AD792" s="16" t="str">
        <f t="shared" si="283"/>
        <v/>
      </c>
      <c r="AE792" s="16" t="str">
        <f t="shared" si="284"/>
        <v>{"CollectableType":"HomeCollector.Models.StampBase, HomeCollector, Version=1.0.0.0, Culture=neutral, PublicKeyToken=null"</v>
      </c>
      <c r="AF792" s="16" t="str">
        <f t="shared" si="285"/>
        <v xml:space="preserve">,"ItemDetails":"pane 10" </v>
      </c>
      <c r="AG792" s="16" t="str">
        <f t="shared" si="286"/>
        <v xml:space="preserve">,"IsFavorite":false </v>
      </c>
      <c r="AH792" s="16" t="str">
        <f t="shared" si="287"/>
        <v xml:space="preserve">,"EstimatedValue":0 </v>
      </c>
      <c r="AI792" s="16" t="str">
        <f t="shared" si="288"/>
        <v xml:space="preserve">,"IsMintCondition":false </v>
      </c>
      <c r="AJ792" s="16" t="str">
        <f t="shared" si="289"/>
        <v xml:space="preserve">,"Condition":"UNDEFINED" </v>
      </c>
      <c r="AK792" s="16" t="str">
        <f xml:space="preserve"> IF($D792+$E792&gt;0,  CONCATENATE($AD792,$AE792,$AF792,$AG792,$AH792,$AI792,$AJ792) &amp; "} ]}","}")</f>
        <v>}</v>
      </c>
      <c r="AL792" s="16" t="str">
        <f t="shared" si="290"/>
        <v>,{"CollectableType":"HomeCollector.Models.StampBase, HomeCollector, Version=1.0.0.0, Culture=neutral, PublicKeyToken=null","DisplayName":"Santa" ,"Description":"pane 10" ,"Country":"USA" ,"IsPostageStamp":true ,"ScottNumber":"2585a" ,"AlternateId":"" ,"IssueYearStart":1991,"IssueYearEnd":0,"FirstDayOfIssue":" " ,"Perforation":"" ,"IsWatermarked":false ,"CatalogImageCode":"" ,"Color":"" ,"Denomination":"(29)" }</v>
      </c>
    </row>
    <row r="793" spans="1:38" x14ac:dyDescent="0.25">
      <c r="A793" s="17" t="s">
        <v>949</v>
      </c>
      <c r="B793" s="29" t="s">
        <v>92</v>
      </c>
      <c r="C793" s="19"/>
      <c r="D793" s="31"/>
      <c r="E793" s="32"/>
      <c r="F793" s="42"/>
      <c r="G793" s="38" t="s">
        <v>1367</v>
      </c>
      <c r="H793" s="19" t="s">
        <v>1441</v>
      </c>
      <c r="I793" s="29">
        <v>1935</v>
      </c>
      <c r="J793" s="29">
        <v>1991</v>
      </c>
      <c r="K793" s="33"/>
      <c r="L793" s="34">
        <v>0.12</v>
      </c>
      <c r="M793" s="29">
        <v>0.12</v>
      </c>
      <c r="N793" s="28" t="str">
        <f t="shared" si="291"/>
        <v>,{"CollectableType":"HomeCollector.Models.StampBase, HomeCollector, Version=1.0.0.0, Culture=neutral, PublicKeyToken=null"</v>
      </c>
      <c r="O793" s="16" t="str">
        <f t="shared" si="270"/>
        <v xml:space="preserve">,"DisplayName":"Eagle &amp; Shield" </v>
      </c>
      <c r="P793" s="16" t="str">
        <f t="shared" si="271"/>
        <v xml:space="preserve">,"Description":"coil" </v>
      </c>
      <c r="Q793" s="16" t="str">
        <f t="shared" si="272"/>
        <v xml:space="preserve">,"Country":"USA" </v>
      </c>
      <c r="R793" s="16" t="str">
        <f t="shared" si="273"/>
        <v xml:space="preserve">,"IsPostageStamp":true </v>
      </c>
      <c r="S793" s="16" t="str">
        <f t="shared" si="274"/>
        <v xml:space="preserve">,"ScottNumber":"2604" </v>
      </c>
      <c r="T793" s="16" t="str">
        <f t="shared" si="275"/>
        <v xml:space="preserve">,"AlternateId":"" </v>
      </c>
      <c r="U793" s="16" t="str">
        <f t="shared" si="276"/>
        <v>,"IssueYearStart":1991</v>
      </c>
      <c r="V793" s="16" t="str">
        <f t="shared" si="277"/>
        <v>,"IssueYearEnd":0</v>
      </c>
      <c r="W793" s="16" t="str">
        <f t="shared" si="278"/>
        <v xml:space="preserve">,"FirstDayOfIssue":" " </v>
      </c>
      <c r="X793" s="16" t="str">
        <f t="shared" ref="X793:X794" si="292">",""Perforation"":""" &amp; IF(ISBLANK($F793)=1,"",$F793) &amp; """ "</f>
        <v xml:space="preserve">,"Perforation":"" </v>
      </c>
      <c r="Y793" s="16" t="str">
        <f>",""IsWatermarked"":" &amp; IF(ISNUMBER(FIND("mk",#REF!)) =1,"true","false") &amp; " "</f>
        <v xml:space="preserve">,"IsWatermarked":false </v>
      </c>
      <c r="Z793" s="16" t="str">
        <f t="shared" si="280"/>
        <v xml:space="preserve">,"CatalogImageCode":"" </v>
      </c>
      <c r="AA793" s="16" t="str">
        <f t="shared" si="281"/>
        <v xml:space="preserve">,"Color":"" </v>
      </c>
      <c r="AB793" s="16" t="str">
        <f t="shared" si="282"/>
        <v xml:space="preserve">,"Denomination":"(10)" </v>
      </c>
      <c r="AD793" s="16" t="str">
        <f t="shared" si="283"/>
        <v/>
      </c>
      <c r="AE793" s="16" t="str">
        <f t="shared" si="284"/>
        <v>{"CollectableType":"HomeCollector.Models.StampBase, HomeCollector, Version=1.0.0.0, Culture=neutral, PublicKeyToken=null"</v>
      </c>
      <c r="AF793" s="16" t="str">
        <f t="shared" si="285"/>
        <v xml:space="preserve">,"ItemDetails":"coil" </v>
      </c>
      <c r="AG793" s="16" t="str">
        <f t="shared" si="286"/>
        <v xml:space="preserve">,"IsFavorite":false </v>
      </c>
      <c r="AH793" s="16" t="str">
        <f t="shared" si="287"/>
        <v xml:space="preserve">,"EstimatedValue":0 </v>
      </c>
      <c r="AI793" s="16" t="str">
        <f t="shared" si="288"/>
        <v xml:space="preserve">,"IsMintCondition":false </v>
      </c>
      <c r="AJ793" s="16" t="str">
        <f t="shared" si="289"/>
        <v xml:space="preserve">,"Condition":"UNDEFINED" </v>
      </c>
      <c r="AK793" s="16" t="str">
        <f xml:space="preserve"> IF($D793+$E793&gt;0,  CONCATENATE($AD793,$AE793,$AF793,$AG793,$AH793,$AI793,$AJ793) &amp; "} ]}","}")</f>
        <v>}</v>
      </c>
      <c r="AL793" s="16" t="str">
        <f t="shared" si="290"/>
        <v>,{"CollectableType":"HomeCollector.Models.StampBase, HomeCollector, Version=1.0.0.0, Culture=neutral, PublicKeyToken=null","DisplayName":"Eagle &amp; Shield" ,"Description":"coil" ,"Country":"USA" ,"IsPostageStamp":true ,"ScottNumber":"2604" ,"AlternateId":"" ,"IssueYearStart":1991,"IssueYearEnd":0,"FirstDayOfIssue":" " ,"Perforation":"" ,"IsWatermarked":false ,"CatalogImageCode":"" ,"Color":"" ,"Denomination":"(10)" }</v>
      </c>
    </row>
    <row r="794" spans="1:38" ht="13.8" thickBot="1" x14ac:dyDescent="0.3">
      <c r="A794" s="34" t="s">
        <v>950</v>
      </c>
      <c r="B794" s="29" t="s">
        <v>158</v>
      </c>
      <c r="C794" s="19"/>
      <c r="D794" s="31"/>
      <c r="E794" s="32">
        <v>2</v>
      </c>
      <c r="F794" s="42" t="s">
        <v>1367</v>
      </c>
      <c r="G794" s="38" t="s">
        <v>1442</v>
      </c>
      <c r="H794" s="19" t="s">
        <v>1443</v>
      </c>
      <c r="I794" s="29">
        <v>1935</v>
      </c>
      <c r="J794" s="29">
        <v>1991</v>
      </c>
      <c r="K794" s="33"/>
      <c r="L794" s="34">
        <v>0.5</v>
      </c>
      <c r="M794" s="29">
        <v>0.25</v>
      </c>
      <c r="N794" s="28" t="str">
        <f t="shared" si="291"/>
        <v>,{"CollectableType":"HomeCollector.Models.StampBase, HomeCollector, Version=1.0.0.0, Culture=neutral, PublicKeyToken=null"</v>
      </c>
      <c r="O794" s="16" t="str">
        <f t="shared" si="270"/>
        <v xml:space="preserve">,"DisplayName":"Stars&amp;stripes" </v>
      </c>
      <c r="P794" s="16" t="str">
        <f t="shared" si="271"/>
        <v xml:space="preserve">,"Description":"presort" </v>
      </c>
      <c r="Q794" s="16" t="str">
        <f t="shared" si="272"/>
        <v xml:space="preserve">,"Country":"USA" </v>
      </c>
      <c r="R794" s="16" t="str">
        <f t="shared" si="273"/>
        <v xml:space="preserve">,"IsPostageStamp":true </v>
      </c>
      <c r="S794" s="16" t="str">
        <f t="shared" si="274"/>
        <v xml:space="preserve">,"ScottNumber":"2607" </v>
      </c>
      <c r="T794" s="16" t="str">
        <f t="shared" si="275"/>
        <v xml:space="preserve">,"AlternateId":"" </v>
      </c>
      <c r="U794" s="16" t="str">
        <f t="shared" si="276"/>
        <v>,"IssueYearStart":1991</v>
      </c>
      <c r="V794" s="16" t="str">
        <f t="shared" si="277"/>
        <v>,"IssueYearEnd":0</v>
      </c>
      <c r="W794" s="16" t="str">
        <f t="shared" si="278"/>
        <v xml:space="preserve">,"FirstDayOfIssue":" " </v>
      </c>
      <c r="X794" s="16" t="str">
        <f t="shared" si="292"/>
        <v xml:space="preserve">,"Perforation":"coil" </v>
      </c>
      <c r="Y794" s="16" t="str">
        <f>",""IsWatermarked"":" &amp; IF(ISNUMBER(FIND("mk",#REF!)) =1,"true","false") &amp; " "</f>
        <v xml:space="preserve">,"IsWatermarked":false </v>
      </c>
      <c r="Z794" s="16" t="str">
        <f t="shared" si="280"/>
        <v xml:space="preserve">,"CatalogImageCode":"" </v>
      </c>
      <c r="AA794" s="16" t="str">
        <f t="shared" si="281"/>
        <v xml:space="preserve">,"Color":"" </v>
      </c>
      <c r="AB794" s="16" t="str">
        <f t="shared" si="282"/>
        <v xml:space="preserve">,"Denomination":"23" </v>
      </c>
      <c r="AD794" s="16" t="str">
        <f t="shared" si="283"/>
        <v>,"ItemInstances":[</v>
      </c>
      <c r="AE794" s="16" t="str">
        <f t="shared" si="284"/>
        <v>{"CollectableType":"HomeCollector.Models.StampBase, HomeCollector, Version=1.0.0.0, Culture=neutral, PublicKeyToken=null"</v>
      </c>
      <c r="AF794" s="16" t="str">
        <f t="shared" si="285"/>
        <v xml:space="preserve">,"ItemDetails":"presort" </v>
      </c>
      <c r="AG794" s="16" t="str">
        <f t="shared" si="286"/>
        <v xml:space="preserve">,"IsFavorite":false </v>
      </c>
      <c r="AH794" s="16" t="str">
        <f t="shared" si="287"/>
        <v xml:space="preserve">,"EstimatedValue":0 </v>
      </c>
      <c r="AI794" s="16" t="str">
        <f t="shared" si="288"/>
        <v xml:space="preserve">,"IsMintCondition":false </v>
      </c>
      <c r="AJ794" s="16" t="str">
        <f t="shared" si="289"/>
        <v xml:space="preserve">,"Condition":"UNDEFINED" </v>
      </c>
      <c r="AK794" s="16" t="str">
        <f xml:space="preserve"> IF($D794+$E794&gt;0,  CONCATENATE($AD794,$AE794,$AF794,$AG794,$AH794,$AI794,$AJ794) &amp; "} ]}","}")</f>
        <v>,"ItemInstances":[{"CollectableType":"HomeCollector.Models.StampBase, HomeCollector, Version=1.0.0.0, Culture=neutral, PublicKeyToken=null","ItemDetails":"presort" ,"IsFavorite":false ,"EstimatedValue":0 ,"IsMintCondition":false ,"Condition":"UNDEFINED" } ]}</v>
      </c>
      <c r="AL794" s="16" t="str">
        <f t="shared" si="290"/>
        <v>,{"CollectableType":"HomeCollector.Models.StampBase, HomeCollector, Version=1.0.0.0, Culture=neutral, PublicKeyToken=null","DisplayName":"Stars&amp;stripes" ,"Description":"presort" ,"Country":"USA" ,"IsPostageStamp":true ,"ScottNumber":"2607" ,"AlternateId":"" ,"IssueYearStart":1991,"IssueYearEnd":0,"FirstDayOfIssue":" " ,"Perforation":"coil" ,"IsWatermarked":false ,"CatalogImageCode":"" ,"Color":"" ,"Denomination":"23" ,"ItemInstances":[{"CollectableType":"HomeCollector.Models.StampBase, HomeCollector, Version=1.0.0.0, Culture=neutral, PublicKeyToken=null","ItemDetails":"presort" ,"IsFavorite":false ,"EstimatedValue":0 ,"IsMintCondition":false ,"Condition":"UNDEFINED" } ]}</v>
      </c>
    </row>
    <row r="795" spans="1:38" ht="13.8" thickTop="1" x14ac:dyDescent="0.25">
      <c r="A795" s="36" t="s">
        <v>117</v>
      </c>
      <c r="B795" s="36" t="s">
        <v>117</v>
      </c>
      <c r="C795" s="36"/>
      <c r="D795" s="36"/>
      <c r="E795" s="36"/>
      <c r="F795" s="40"/>
      <c r="G795" s="40"/>
      <c r="H795" s="36"/>
      <c r="I795" s="36" t="s">
        <v>117</v>
      </c>
      <c r="J795" s="36" t="s">
        <v>117</v>
      </c>
      <c r="K795" s="36"/>
      <c r="L795" s="36" t="s">
        <v>117</v>
      </c>
      <c r="M795" s="36" t="s">
        <v>117</v>
      </c>
    </row>
  </sheetData>
  <printOptions gridLines="1" gridLinesSet="0"/>
  <pageMargins left="0.75" right="0.75" top="1" bottom="1" header="0.5" footer="0.5"/>
  <pageSetup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2" sqref="J2"/>
    </sheetView>
  </sheetViews>
  <sheetFormatPr defaultRowHeight="15" x14ac:dyDescent="0.25"/>
  <sheetData>
    <row r="1" spans="1:29" ht="52.8" x14ac:dyDescent="0.25">
      <c r="A1" s="1" t="s">
        <v>118</v>
      </c>
      <c r="B1" s="2" t="s">
        <v>119</v>
      </c>
      <c r="C1" s="3"/>
      <c r="D1" s="4"/>
      <c r="E1" s="5"/>
      <c r="F1" s="6"/>
      <c r="G1" s="6"/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5">
      <c r="A2" s="4"/>
      <c r="B2" s="2"/>
      <c r="C2" s="3"/>
      <c r="D2" s="4"/>
      <c r="E2" s="5"/>
      <c r="F2" s="6"/>
      <c r="G2" s="6"/>
      <c r="H2" s="4"/>
      <c r="I2" s="4"/>
      <c r="J2" s="6" t="str">
        <f>"{""CollectionName"":""Star Trek Books - " &amp; $B$1 &amp; """,""CollectionType"":""HomeCollector.Models.BookBase, HomeCollector, Version=1.0.0.0, Culture=neutral, PublicKeyToken=null"""</f>
        <v>{"CollectionName":"Star Trek Books - IKS","CollectionType":"HomeCollector.Models.BookBase, HomeCollector, Version=1.0.0.0, Culture=neutral, PublicKeyToken=null"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tr">
        <f>"}"</f>
        <v>}</v>
      </c>
    </row>
    <row r="3" spans="1:29" ht="26.4" x14ac:dyDescent="0.25">
      <c r="A3" s="1" t="s">
        <v>120</v>
      </c>
      <c r="B3" s="7" t="s">
        <v>8</v>
      </c>
      <c r="C3" s="8" t="s">
        <v>121</v>
      </c>
      <c r="D3" s="8" t="s">
        <v>122</v>
      </c>
      <c r="E3" s="9" t="s">
        <v>123</v>
      </c>
      <c r="F3" s="1" t="s">
        <v>124</v>
      </c>
      <c r="G3" s="10" t="s">
        <v>125</v>
      </c>
      <c r="H3" s="1" t="s">
        <v>126</v>
      </c>
      <c r="I3" s="1" t="s">
        <v>127</v>
      </c>
      <c r="J3" s="11" t="str">
        <f>",""Collectables"":["</f>
        <v>,"Collectables":[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 t="str">
        <f>"]"</f>
        <v>]</v>
      </c>
      <c r="AC3" s="11" t="s">
        <v>128</v>
      </c>
    </row>
    <row r="4" spans="1:29" ht="57.6" x14ac:dyDescent="0.3">
      <c r="A4" s="12" t="s">
        <v>129</v>
      </c>
      <c r="B4" s="13">
        <v>2003</v>
      </c>
      <c r="C4" s="3" t="s">
        <v>130</v>
      </c>
      <c r="D4" s="4"/>
      <c r="E4" s="14">
        <v>11</v>
      </c>
      <c r="F4" s="15" t="s">
        <v>131</v>
      </c>
      <c r="G4" s="14"/>
      <c r="H4" s="4" t="s">
        <v>132</v>
      </c>
      <c r="I4" s="4"/>
      <c r="J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K4" s="6" t="str">
        <f>",""DisplayName"":""" &amp; $A4 &amp; """ "</f>
        <v xml:space="preserve">,"DisplayName":"IKS Gorkon - A Good Day to Die" </v>
      </c>
      <c r="L4" s="6" t="str">
        <f>",""Description"":""" &amp; $I4 &amp; """ "</f>
        <v xml:space="preserve">,"Description":"" </v>
      </c>
      <c r="M4" s="6" t="str">
        <f>",""Title"":""" &amp; $A4 &amp; """ "</f>
        <v xml:space="preserve">,"Title":"IKS Gorkon - A Good Day to Die" </v>
      </c>
      <c r="N4" s="6" t="str">
        <f>",""Author"":""" &amp; $H4 &amp; """ "</f>
        <v xml:space="preserve">,"Author":"Keith R. DeCandido" </v>
      </c>
      <c r="O4" s="6" t="str">
        <f>",""Publisher"":""" &amp; $G4 &amp; """ "</f>
        <v xml:space="preserve">,"Publisher":"" </v>
      </c>
      <c r="P4" s="6" t="str">
        <f>",""Year"":" &amp; $B4 &amp; " "</f>
        <v xml:space="preserve">,"Year":2003 </v>
      </c>
      <c r="Q4" s="6" t="str">
        <f>",""Month"":" &amp; IF($E4="",0,$E4)</f>
        <v>,"Month":11</v>
      </c>
      <c r="R4" s="6" t="str">
        <f>",""Series"":""" &amp; $B$1 &amp; """ "</f>
        <v xml:space="preserve">,"Series":"IKS" </v>
      </c>
      <c r="S4" s="6" t="str">
        <f>",""BookCode"":""" &amp; $F4 &amp; """ "</f>
        <v xml:space="preserve">,"BookCode":"IKS1" </v>
      </c>
      <c r="T4" s="6" t="str">
        <f>",""ISBN"":""" &amp; "" &amp; """ "</f>
        <v xml:space="preserve">,"ISBN":"" </v>
      </c>
      <c r="U4" s="6" t="str">
        <f>",""Edition"":""" &amp; "" &amp; """ "</f>
        <v xml:space="preserve">,"Edition":"" </v>
      </c>
      <c r="V4" s="6" t="str">
        <f xml:space="preserve"> IF($C4="Y",",""ItemInstances"":[","")</f>
        <v>,"ItemInstances":[</v>
      </c>
      <c r="W4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4" s="6" t="str">
        <f>",""ItemDetails"":""" &amp; "Copies=" &amp; $D4 &amp; """ "</f>
        <v xml:space="preserve">,"ItemDetails":"Copies=" </v>
      </c>
      <c r="Y4" s="6" t="str">
        <f>",""IsFavorite"":" &amp; "false" &amp; " "</f>
        <v xml:space="preserve">,"IsFavorite":false </v>
      </c>
      <c r="Z4" s="6" t="str">
        <f>",""EstimatedValue"":" &amp; 0 &amp; " "</f>
        <v xml:space="preserve">,"EstimatedValue":0 </v>
      </c>
      <c r="AA4" s="6" t="str">
        <f>",""Condition"":" &amp; """UNDEFINED""" &amp; " "</f>
        <v xml:space="preserve">,"Condition":"UNDEFINED" </v>
      </c>
      <c r="AB4" s="6" t="str">
        <f xml:space="preserve"> IF($C4="Y",  CONCATENATE($V4,$W4,$X4,$Y4,$Z4,$AA4)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4" s="6" t="str">
        <f>CONCATENATE($J4,$K4, $L4, $M4, $N4,$O4,$P4,$Q4,$R4,$S4,$T4,$U4) &amp; $AB4</f>
        <v>{"CollectableType":"HomeCollector.Models.BookBase, HomeCollector, Version=1.0.0.0, Culture=neutral, PublicKeyToken=null","DisplayName":"IKS Gorkon - A Good Day to Die" ,"Description":"" ,"Title":"IKS Gorkon - A Good Day to Die" ,"Author":"Keith R. DeCandido" ,"Publisher":"" ,"Year":2003 ,"Month":11,"Series":"IKS" ,"BookCode":"IKS1"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  <row r="5" spans="1:29" ht="57.6" x14ac:dyDescent="0.3">
      <c r="A5" s="12" t="s">
        <v>133</v>
      </c>
      <c r="B5" s="13">
        <v>2003</v>
      </c>
      <c r="C5" s="3" t="s">
        <v>130</v>
      </c>
      <c r="D5" s="4"/>
      <c r="E5" s="14">
        <v>12</v>
      </c>
      <c r="F5" s="15" t="s">
        <v>134</v>
      </c>
      <c r="G5" s="14"/>
      <c r="H5" s="4" t="s">
        <v>132</v>
      </c>
      <c r="I5" s="4"/>
      <c r="J5" s="6" t="str">
        <f>",{""CollectableType"":""HomeCollector.Models.BookBase, HomeCollector, Version=1.0.0.0, Culture=neutral, PublicKeyToken=null"""</f>
        <v>,{"CollectableType":"HomeCollector.Models.BookBase, HomeCollector, Version=1.0.0.0, Culture=neutral, PublicKeyToken=null"</v>
      </c>
      <c r="K5" s="6" t="str">
        <f>",""DisplayName"":""" &amp; $A5 &amp; """ "</f>
        <v xml:space="preserve">,"DisplayName":"IKS Gorkon - Honor Bound" </v>
      </c>
      <c r="L5" s="6" t="str">
        <f>",""Description"":""" &amp; $I5 &amp; """ "</f>
        <v xml:space="preserve">,"Description":"" </v>
      </c>
      <c r="M5" s="6" t="str">
        <f>",""Title"":""" &amp; $A5 &amp; """ "</f>
        <v xml:space="preserve">,"Title":"IKS Gorkon - Honor Bound" </v>
      </c>
      <c r="N5" s="6" t="str">
        <f>",""Author"":""" &amp; $H5 &amp; """ "</f>
        <v xml:space="preserve">,"Author":"Keith R. DeCandido" </v>
      </c>
      <c r="O5" s="6" t="str">
        <f>",""Publisher"":""" &amp; $G5 &amp; """ "</f>
        <v xml:space="preserve">,"Publisher":"" </v>
      </c>
      <c r="P5" s="6" t="str">
        <f>",""Year"":" &amp; $B5 &amp; " "</f>
        <v xml:space="preserve">,"Year":2003 </v>
      </c>
      <c r="Q5" s="6" t="str">
        <f>",""Month"":" &amp; IF($E5="",0,$E5)</f>
        <v>,"Month":12</v>
      </c>
      <c r="R5" s="6" t="str">
        <f>",""Series"":""" &amp; $B$1 &amp; """ "</f>
        <v xml:space="preserve">,"Series":"IKS" </v>
      </c>
      <c r="S5" s="6" t="str">
        <f>",""BookCode"":""" &amp; $F5 &amp; """ "</f>
        <v xml:space="preserve">,"BookCode":"IKS2" </v>
      </c>
      <c r="T5" s="6" t="str">
        <f>",""ISBN"":""" &amp; "" &amp; """ "</f>
        <v xml:space="preserve">,"ISBN":"" </v>
      </c>
      <c r="U5" s="6" t="str">
        <f>",""Edition"":""" &amp; "" &amp; """ "</f>
        <v xml:space="preserve">,"Edition":"" </v>
      </c>
      <c r="V5" s="6" t="str">
        <f xml:space="preserve"> IF($C5="Y",",""ItemInstances"":[","")</f>
        <v>,"ItemInstances":[</v>
      </c>
      <c r="W5" s="6" t="str">
        <f>"{""CollectableType"":""HomeCollector.Models.BookBase, HomeCollector, Version=1.0.0.0, Culture=neutral, PublicKeyToken=null"""</f>
        <v>{"CollectableType":"HomeCollector.Models.BookBase, HomeCollector, Version=1.0.0.0, Culture=neutral, PublicKeyToken=null"</v>
      </c>
      <c r="X5" s="6" t="str">
        <f>",""ItemDetails"":""" &amp; "Copies=" &amp; $D5 &amp; """ "</f>
        <v xml:space="preserve">,"ItemDetails":"Copies=" </v>
      </c>
      <c r="Y5" s="6" t="str">
        <f>",""IsFavorite"":" &amp; "false" &amp; " "</f>
        <v xml:space="preserve">,"IsFavorite":false </v>
      </c>
      <c r="Z5" s="6" t="str">
        <f>",""EstimatedValue"":" &amp; 0 &amp; " "</f>
        <v xml:space="preserve">,"EstimatedValue":0 </v>
      </c>
      <c r="AA5" s="6" t="str">
        <f>",""Condition"":" &amp; """UNDEFINED""" &amp; " "</f>
        <v xml:space="preserve">,"Condition":"UNDEFINED" </v>
      </c>
      <c r="AB5" s="6" t="str">
        <f xml:space="preserve"> IF($C5="Y",  CONCATENATE($V5,$W5,$X5,$Y5,$Z5,$AA5) &amp; "} ]}","}")</f>
        <v>,"ItemInstances":[{"CollectableType":"HomeCollector.Models.BookBase, HomeCollector, Version=1.0.0.0, Culture=neutral, PublicKeyToken=null","ItemDetails":"Copies=" ,"IsFavorite":false ,"EstimatedValue":0 ,"Condition":"UNDEFINED" } ]}</v>
      </c>
      <c r="AC5" s="6" t="str">
        <f>CONCATENATE($J5,$K5, $L5, $M5, $N5,$O5,$P5,$Q5,$R5,$S5,$T5,$U5) &amp; $AB5</f>
        <v>,{"CollectableType":"HomeCollector.Models.BookBase, HomeCollector, Version=1.0.0.0, Culture=neutral, PublicKeyToken=null","DisplayName":"IKS Gorkon - Honor Bound" ,"Description":"" ,"Title":"IKS Gorkon - Honor Bound" ,"Author":"Keith R. DeCandido" ,"Publisher":"" ,"Year":2003 ,"Month":12,"Series":"IKS" ,"BookCode":"IKS2" ,"ISBN":"" ,"Edition":"" ,"ItemInstances":[{"CollectableType":"HomeCollector.Models.BookBase, HomeCollector, Version=1.0.0.0, Culture=neutral, PublicKeyToken=null","ItemDetails":"Copies=" ,"IsFavorite":false ,"EstimatedValue":0 ,"Condition":"UNDEFINED" } ]}</v>
      </c>
    </row>
  </sheetData>
  <conditionalFormatting sqref="C4:C5">
    <cfRule type="containsText" dxfId="3" priority="1" operator="containsText" text="Y">
      <formula>NOT(ISERROR(SEARCH(("Y"),(C4))))</formula>
    </cfRule>
  </conditionalFormatting>
  <conditionalFormatting sqref="C4:C5">
    <cfRule type="containsText" dxfId="2" priority="2" operator="containsText" text="?">
      <formula>NOT(ISERROR(SEARCH(("?"),(C4))))</formula>
    </cfRule>
  </conditionalFormatting>
  <conditionalFormatting sqref="C4:C5">
    <cfRule type="containsBlanks" dxfId="1" priority="3">
      <formula>LEN(TRIM(C4))=0</formula>
    </cfRule>
  </conditionalFormatting>
  <conditionalFormatting sqref="C4:C5">
    <cfRule type="containsText" dxfId="0" priority="4" operator="containsText" text="N">
      <formula>NOT(ISERROR(SEARCH(("N"),(C4))))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STAMP1</vt:lpstr>
      <vt:lpstr>Sheet1</vt:lpstr>
      <vt:lpstr>STAMP1!Print_Area</vt:lpstr>
      <vt:lpstr>STAMP1!Print_Area_MI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Troyer</dc:creator>
  <cp:lastModifiedBy>Marty Troyer</cp:lastModifiedBy>
  <dcterms:created xsi:type="dcterms:W3CDTF">2017-01-17T16:45:06Z</dcterms:created>
  <dcterms:modified xsi:type="dcterms:W3CDTF">2017-01-19T00:37:57Z</dcterms:modified>
</cp:coreProperties>
</file>