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0" yWindow="696" windowWidth="15996" windowHeight="8292" firstSheet="1" activeTab="1"/>
  </bookViews>
  <sheets>
    <sheet name="WISH" sheetId="2" state="hidden" r:id="rId1"/>
    <sheet name="TOS" sheetId="3" r:id="rId2"/>
    <sheet name="TAS" sheetId="4" r:id="rId3"/>
    <sheet name="TNG" sheetId="5" r:id="rId4"/>
    <sheet name="DS9" sheetId="6" r:id="rId5"/>
    <sheet name="VOY" sheetId="7" r:id="rId6"/>
    <sheet name="ENT" sheetId="8" r:id="rId7"/>
    <sheet name="Movies" sheetId="9" r:id="rId8"/>
    <sheet name="BEST" sheetId="10" r:id="rId9"/>
    <sheet name="BDL" sheetId="11" r:id="rId10"/>
    <sheet name="BNB" sheetId="12" r:id="rId11"/>
    <sheet name="CPT" sheetId="13" r:id="rId12"/>
    <sheet name="DKP" sheetId="14" r:id="rId13"/>
    <sheet name="DOH" sheetId="15" r:id="rId14"/>
    <sheet name="DOM" sheetId="16" r:id="rId15"/>
    <sheet name="DST" sheetId="17" r:id="rId16"/>
    <sheet name="DTI" sheetId="18" r:id="rId17"/>
    <sheet name="FAL" sheetId="19" r:id="rId18"/>
    <sheet name="GAT" sheetId="20" r:id="rId19"/>
    <sheet name="IKS" sheetId="21" r:id="rId20"/>
    <sheet name="INV" sheetId="22" r:id="rId21"/>
    <sheet name="MIR" sheetId="23" r:id="rId22"/>
    <sheet name="MISC" sheetId="24" r:id="rId23"/>
    <sheet name="NFT" sheetId="25" r:id="rId24"/>
    <sheet name="S31" sheetId="26" r:id="rId25"/>
    <sheet name="SCE" sheetId="27" r:id="rId26"/>
    <sheet name="SGZ" sheetId="28" r:id="rId27"/>
    <sheet name="SHV" sheetId="29" r:id="rId28"/>
    <sheet name="SKR" sheetId="30" r:id="rId29"/>
    <sheet name="SNE" sheetId="31" r:id="rId30"/>
    <sheet name="SNW" sheetId="32" r:id="rId31"/>
    <sheet name="TIT" sheetId="33" r:id="rId32"/>
    <sheet name="TLE" sheetId="34" r:id="rId33"/>
    <sheet name="TYP" sheetId="35" r:id="rId34"/>
    <sheet name="VAN" sheetId="36" r:id="rId35"/>
    <sheet name="YTH" sheetId="37" r:id="rId36"/>
  </sheets>
  <definedNames>
    <definedName name="_xlnm._FilterDatabase" localSheetId="8" hidden="1">BEST!$A$3:$H$26</definedName>
    <definedName name="_xlnm._FilterDatabase" localSheetId="4" hidden="1">'DS9'!$A$3:$I$83</definedName>
    <definedName name="_xlnm._FilterDatabase" localSheetId="6" hidden="1">ENT!$A$3:$I$25</definedName>
    <definedName name="_xlnm._FilterDatabase" localSheetId="22" hidden="1">MISC!$A$3:$I$46</definedName>
    <definedName name="_xlnm._FilterDatabase" localSheetId="25" hidden="1">SCE!$A$3:$I$28</definedName>
    <definedName name="_xlnm._FilterDatabase" localSheetId="3" hidden="1">TNG!$A$3:$I$177</definedName>
    <definedName name="_xlnm._FilterDatabase" localSheetId="1" hidden="1">TOS!$A$3:$I$294</definedName>
    <definedName name="_xlnm._FilterDatabase" localSheetId="5" hidden="1">VOY!$A$3:$I$56</definedName>
    <definedName name="_xlnm._FilterDatabase" localSheetId="35" hidden="1">YTH!$A$3:$I$40</definedName>
  </definedNames>
  <calcPr calcId="145621"/>
</workbook>
</file>

<file path=xl/calcChain.xml><?xml version="1.0" encoding="utf-8"?>
<calcChain xmlns="http://schemas.openxmlformats.org/spreadsheetml/2006/main">
  <c r="AB39" i="37" l="1"/>
  <c r="AA39" i="37"/>
  <c r="Z39" i="37"/>
  <c r="Y39" i="37"/>
  <c r="X39" i="37"/>
  <c r="W39" i="37"/>
  <c r="V39" i="37"/>
  <c r="U39" i="37"/>
  <c r="T39" i="37"/>
  <c r="S39" i="37"/>
  <c r="R39" i="37"/>
  <c r="Q39" i="37"/>
  <c r="P39" i="37"/>
  <c r="O39" i="37"/>
  <c r="N39" i="37"/>
  <c r="M39" i="37"/>
  <c r="L39" i="37"/>
  <c r="K39" i="37"/>
  <c r="J39" i="37"/>
  <c r="AC39" i="37" s="1"/>
  <c r="AB38" i="37"/>
  <c r="AA38" i="37"/>
  <c r="Z38" i="37"/>
  <c r="Y38" i="37"/>
  <c r="X38" i="37"/>
  <c r="W38" i="37"/>
  <c r="V38" i="37"/>
  <c r="U38" i="37"/>
  <c r="T38" i="37"/>
  <c r="S38" i="37"/>
  <c r="R38" i="37"/>
  <c r="Q38" i="37"/>
  <c r="P38" i="37"/>
  <c r="O38" i="37"/>
  <c r="N38" i="37"/>
  <c r="M38" i="37"/>
  <c r="L38" i="37"/>
  <c r="AC38" i="37" s="1"/>
  <c r="K38" i="37"/>
  <c r="J38" i="37"/>
  <c r="AB37" i="37"/>
  <c r="AA37" i="37"/>
  <c r="Z37" i="37"/>
  <c r="Y37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L37" i="37"/>
  <c r="K37" i="37"/>
  <c r="J37" i="37"/>
  <c r="AC37" i="37" s="1"/>
  <c r="AB36" i="37"/>
  <c r="AA36" i="37"/>
  <c r="Z36" i="37"/>
  <c r="Y36" i="37"/>
  <c r="X36" i="37"/>
  <c r="W36" i="37"/>
  <c r="V36" i="37"/>
  <c r="U36" i="37"/>
  <c r="T36" i="37"/>
  <c r="S36" i="37"/>
  <c r="R36" i="37"/>
  <c r="Q36" i="37"/>
  <c r="P36" i="37"/>
  <c r="O36" i="37"/>
  <c r="N36" i="37"/>
  <c r="M36" i="37"/>
  <c r="L36" i="37"/>
  <c r="AC36" i="37" s="1"/>
  <c r="K36" i="37"/>
  <c r="J36" i="37"/>
  <c r="AA35" i="37"/>
  <c r="Z35" i="37"/>
  <c r="Y35" i="37"/>
  <c r="X35" i="37"/>
  <c r="W35" i="37"/>
  <c r="V35" i="37"/>
  <c r="AB35" i="37" s="1"/>
  <c r="U35" i="37"/>
  <c r="T35" i="37"/>
  <c r="S35" i="37"/>
  <c r="R35" i="37"/>
  <c r="Q35" i="37"/>
  <c r="P35" i="37"/>
  <c r="O35" i="37"/>
  <c r="N35" i="37"/>
  <c r="M35" i="37"/>
  <c r="L35" i="37"/>
  <c r="K35" i="37"/>
  <c r="J35" i="37"/>
  <c r="AC35" i="37" s="1"/>
  <c r="AB34" i="37"/>
  <c r="AA34" i="37"/>
  <c r="Z34" i="37"/>
  <c r="Y34" i="37"/>
  <c r="X34" i="37"/>
  <c r="W34" i="37"/>
  <c r="V34" i="37"/>
  <c r="U34" i="37"/>
  <c r="T34" i="37"/>
  <c r="S34" i="37"/>
  <c r="R34" i="37"/>
  <c r="Q34" i="37"/>
  <c r="P34" i="37"/>
  <c r="O34" i="37"/>
  <c r="N34" i="37"/>
  <c r="M34" i="37"/>
  <c r="L34" i="37"/>
  <c r="AC34" i="37" s="1"/>
  <c r="K34" i="37"/>
  <c r="J34" i="37"/>
  <c r="AA33" i="37"/>
  <c r="Z33" i="37"/>
  <c r="Y33" i="37"/>
  <c r="X33" i="37"/>
  <c r="W33" i="37"/>
  <c r="V33" i="37"/>
  <c r="AB33" i="37" s="1"/>
  <c r="U33" i="37"/>
  <c r="T33" i="37"/>
  <c r="S33" i="37"/>
  <c r="R33" i="37"/>
  <c r="Q33" i="37"/>
  <c r="P33" i="37"/>
  <c r="O33" i="37"/>
  <c r="N33" i="37"/>
  <c r="M33" i="37"/>
  <c r="L33" i="37"/>
  <c r="K33" i="37"/>
  <c r="J33" i="37"/>
  <c r="AC33" i="37" s="1"/>
  <c r="AB32" i="37"/>
  <c r="AA32" i="37"/>
  <c r="Z32" i="37"/>
  <c r="Y32" i="37"/>
  <c r="X32" i="37"/>
  <c r="W32" i="37"/>
  <c r="V32" i="37"/>
  <c r="U32" i="37"/>
  <c r="T32" i="37"/>
  <c r="S32" i="37"/>
  <c r="R32" i="37"/>
  <c r="Q32" i="37"/>
  <c r="P32" i="37"/>
  <c r="O32" i="37"/>
  <c r="N32" i="37"/>
  <c r="M32" i="37"/>
  <c r="L32" i="37"/>
  <c r="AC32" i="37" s="1"/>
  <c r="K32" i="37"/>
  <c r="J32" i="37"/>
  <c r="AA31" i="37"/>
  <c r="Z31" i="37"/>
  <c r="Y31" i="37"/>
  <c r="X31" i="37"/>
  <c r="W31" i="37"/>
  <c r="V31" i="37"/>
  <c r="AB31" i="37" s="1"/>
  <c r="U31" i="37"/>
  <c r="T31" i="37"/>
  <c r="S31" i="37"/>
  <c r="R31" i="37"/>
  <c r="Q31" i="37"/>
  <c r="P31" i="37"/>
  <c r="O31" i="37"/>
  <c r="N31" i="37"/>
  <c r="M31" i="37"/>
  <c r="L31" i="37"/>
  <c r="K31" i="37"/>
  <c r="J31" i="37"/>
  <c r="AB30" i="37"/>
  <c r="AA30" i="37"/>
  <c r="Z30" i="37"/>
  <c r="Y30" i="37"/>
  <c r="X30" i="37"/>
  <c r="W30" i="37"/>
  <c r="V30" i="37"/>
  <c r="U30" i="37"/>
  <c r="T30" i="37"/>
  <c r="S30" i="37"/>
  <c r="R30" i="37"/>
  <c r="Q30" i="37"/>
  <c r="P30" i="37"/>
  <c r="O30" i="37"/>
  <c r="N30" i="37"/>
  <c r="M30" i="37"/>
  <c r="L30" i="37"/>
  <c r="AC30" i="37" s="1"/>
  <c r="K30" i="37"/>
  <c r="J30" i="37"/>
  <c r="AB29" i="37"/>
  <c r="AA29" i="37"/>
  <c r="Z29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AC29" i="37" s="1"/>
  <c r="AB28" i="37"/>
  <c r="AA28" i="37"/>
  <c r="Z28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AC28" i="37" s="1"/>
  <c r="K28" i="37"/>
  <c r="J28" i="37"/>
  <c r="AB27" i="37"/>
  <c r="AA27" i="37"/>
  <c r="Z27" i="37"/>
  <c r="Y27" i="37"/>
  <c r="X27" i="37"/>
  <c r="W27" i="37"/>
  <c r="V27" i="37"/>
  <c r="U27" i="37"/>
  <c r="T27" i="37"/>
  <c r="S27" i="37"/>
  <c r="R27" i="37"/>
  <c r="Q27" i="37"/>
  <c r="P27" i="37"/>
  <c r="O27" i="37"/>
  <c r="N27" i="37"/>
  <c r="M27" i="37"/>
  <c r="L27" i="37"/>
  <c r="K27" i="37"/>
  <c r="J27" i="37"/>
  <c r="AC27" i="37" s="1"/>
  <c r="AB26" i="37"/>
  <c r="AA26" i="37"/>
  <c r="Z26" i="37"/>
  <c r="Y26" i="37"/>
  <c r="X26" i="37"/>
  <c r="W26" i="37"/>
  <c r="V26" i="37"/>
  <c r="U26" i="37"/>
  <c r="T26" i="37"/>
  <c r="S26" i="37"/>
  <c r="R26" i="37"/>
  <c r="Q26" i="37"/>
  <c r="P26" i="37"/>
  <c r="O26" i="37"/>
  <c r="N26" i="37"/>
  <c r="M26" i="37"/>
  <c r="L26" i="37"/>
  <c r="AC26" i="37" s="1"/>
  <c r="K26" i="37"/>
  <c r="J26" i="37"/>
  <c r="AB25" i="37"/>
  <c r="AA25" i="37"/>
  <c r="Z25" i="37"/>
  <c r="Y25" i="37"/>
  <c r="X25" i="37"/>
  <c r="W25" i="37"/>
  <c r="V25" i="37"/>
  <c r="U25" i="37"/>
  <c r="T25" i="37"/>
  <c r="S25" i="37"/>
  <c r="R25" i="37"/>
  <c r="Q25" i="37"/>
  <c r="P25" i="37"/>
  <c r="O25" i="37"/>
  <c r="N25" i="37"/>
  <c r="M25" i="37"/>
  <c r="L25" i="37"/>
  <c r="K25" i="37"/>
  <c r="J25" i="37"/>
  <c r="AC25" i="37" s="1"/>
  <c r="AB24" i="37"/>
  <c r="AA24" i="37"/>
  <c r="Z24" i="37"/>
  <c r="Y24" i="37"/>
  <c r="X24" i="37"/>
  <c r="W24" i="37"/>
  <c r="V24" i="37"/>
  <c r="U24" i="37"/>
  <c r="T24" i="37"/>
  <c r="S24" i="37"/>
  <c r="R24" i="37"/>
  <c r="Q24" i="37"/>
  <c r="P24" i="37"/>
  <c r="O24" i="37"/>
  <c r="N24" i="37"/>
  <c r="M24" i="37"/>
  <c r="L24" i="37"/>
  <c r="AC24" i="37" s="1"/>
  <c r="K24" i="37"/>
  <c r="J24" i="37"/>
  <c r="AA23" i="37"/>
  <c r="Z23" i="37"/>
  <c r="Y23" i="37"/>
  <c r="X23" i="37"/>
  <c r="W23" i="37"/>
  <c r="V23" i="37"/>
  <c r="AB23" i="37" s="1"/>
  <c r="U23" i="37"/>
  <c r="T23" i="37"/>
  <c r="S23" i="37"/>
  <c r="R23" i="37"/>
  <c r="Q23" i="37"/>
  <c r="P23" i="37"/>
  <c r="O23" i="37"/>
  <c r="N23" i="37"/>
  <c r="M23" i="37"/>
  <c r="L23" i="37"/>
  <c r="K23" i="37"/>
  <c r="J23" i="37"/>
  <c r="AB22" i="37"/>
  <c r="AA22" i="37"/>
  <c r="Z22" i="37"/>
  <c r="Y22" i="37"/>
  <c r="X22" i="37"/>
  <c r="W22" i="37"/>
  <c r="V22" i="37"/>
  <c r="U22" i="37"/>
  <c r="T22" i="37"/>
  <c r="S22" i="37"/>
  <c r="R22" i="37"/>
  <c r="Q22" i="37"/>
  <c r="P22" i="37"/>
  <c r="O22" i="37"/>
  <c r="N22" i="37"/>
  <c r="M22" i="37"/>
  <c r="L22" i="37"/>
  <c r="AC22" i="37" s="1"/>
  <c r="K22" i="37"/>
  <c r="J22" i="37"/>
  <c r="AA21" i="37"/>
  <c r="Z21" i="37"/>
  <c r="Y21" i="37"/>
  <c r="X21" i="37"/>
  <c r="W21" i="37"/>
  <c r="V21" i="37"/>
  <c r="AB21" i="37" s="1"/>
  <c r="U21" i="37"/>
  <c r="T21" i="37"/>
  <c r="S21" i="37"/>
  <c r="R21" i="37"/>
  <c r="Q21" i="37"/>
  <c r="P21" i="37"/>
  <c r="O21" i="37"/>
  <c r="N21" i="37"/>
  <c r="M21" i="37"/>
  <c r="L21" i="37"/>
  <c r="K21" i="37"/>
  <c r="J21" i="37"/>
  <c r="AC21" i="37" s="1"/>
  <c r="AB20" i="37"/>
  <c r="AA20" i="37"/>
  <c r="Z20" i="37"/>
  <c r="Y20" i="37"/>
  <c r="X20" i="37"/>
  <c r="W20" i="37"/>
  <c r="V20" i="37"/>
  <c r="U20" i="37"/>
  <c r="T20" i="37"/>
  <c r="S20" i="37"/>
  <c r="R20" i="37"/>
  <c r="Q20" i="37"/>
  <c r="P20" i="37"/>
  <c r="O20" i="37"/>
  <c r="N20" i="37"/>
  <c r="M20" i="37"/>
  <c r="L20" i="37"/>
  <c r="AC20" i="37" s="1"/>
  <c r="K20" i="37"/>
  <c r="J20" i="37"/>
  <c r="AA19" i="37"/>
  <c r="Z19" i="37"/>
  <c r="Y19" i="37"/>
  <c r="X19" i="37"/>
  <c r="W19" i="37"/>
  <c r="V19" i="37"/>
  <c r="AB19" i="37" s="1"/>
  <c r="U19" i="37"/>
  <c r="T19" i="37"/>
  <c r="S19" i="37"/>
  <c r="R19" i="37"/>
  <c r="Q19" i="37"/>
  <c r="P19" i="37"/>
  <c r="O19" i="37"/>
  <c r="N19" i="37"/>
  <c r="M19" i="37"/>
  <c r="L19" i="37"/>
  <c r="K19" i="37"/>
  <c r="J19" i="37"/>
  <c r="AB18" i="37"/>
  <c r="AA18" i="37"/>
  <c r="Z18" i="37"/>
  <c r="Y18" i="37"/>
  <c r="X18" i="37"/>
  <c r="W18" i="37"/>
  <c r="V18" i="37"/>
  <c r="U18" i="37"/>
  <c r="T18" i="37"/>
  <c r="S18" i="37"/>
  <c r="R18" i="37"/>
  <c r="Q18" i="37"/>
  <c r="P18" i="37"/>
  <c r="O18" i="37"/>
  <c r="N18" i="37"/>
  <c r="M18" i="37"/>
  <c r="L18" i="37"/>
  <c r="AC18" i="37" s="1"/>
  <c r="K18" i="37"/>
  <c r="J18" i="37"/>
  <c r="AA17" i="37"/>
  <c r="Z17" i="37"/>
  <c r="Y17" i="37"/>
  <c r="X17" i="37"/>
  <c r="W17" i="37"/>
  <c r="V17" i="37"/>
  <c r="AB17" i="37" s="1"/>
  <c r="U17" i="37"/>
  <c r="T17" i="37"/>
  <c r="S17" i="37"/>
  <c r="R17" i="37"/>
  <c r="Q17" i="37"/>
  <c r="P17" i="37"/>
  <c r="O17" i="37"/>
  <c r="N17" i="37"/>
  <c r="M17" i="37"/>
  <c r="L17" i="37"/>
  <c r="K17" i="37"/>
  <c r="J17" i="37"/>
  <c r="AC17" i="37" s="1"/>
  <c r="AB16" i="37"/>
  <c r="AA16" i="37"/>
  <c r="Z16" i="37"/>
  <c r="Y16" i="37"/>
  <c r="X16" i="37"/>
  <c r="W16" i="37"/>
  <c r="V16" i="37"/>
  <c r="U16" i="37"/>
  <c r="T16" i="37"/>
  <c r="S16" i="37"/>
  <c r="R16" i="37"/>
  <c r="Q16" i="37"/>
  <c r="P16" i="37"/>
  <c r="O16" i="37"/>
  <c r="N16" i="37"/>
  <c r="M16" i="37"/>
  <c r="L16" i="37"/>
  <c r="AC16" i="37" s="1"/>
  <c r="K16" i="37"/>
  <c r="J16" i="37"/>
  <c r="AB15" i="37"/>
  <c r="AA15" i="37"/>
  <c r="Z15" i="37"/>
  <c r="Y15" i="37"/>
  <c r="X15" i="37"/>
  <c r="W15" i="37"/>
  <c r="V15" i="37"/>
  <c r="U15" i="37"/>
  <c r="T15" i="37"/>
  <c r="S15" i="37"/>
  <c r="R15" i="37"/>
  <c r="Q15" i="37"/>
  <c r="P15" i="37"/>
  <c r="O15" i="37"/>
  <c r="N15" i="37"/>
  <c r="M15" i="37"/>
  <c r="L15" i="37"/>
  <c r="K15" i="37"/>
  <c r="J15" i="37"/>
  <c r="AC15" i="37" s="1"/>
  <c r="AB14" i="37"/>
  <c r="AA14" i="37"/>
  <c r="Z14" i="37"/>
  <c r="Y14" i="37"/>
  <c r="X14" i="37"/>
  <c r="W14" i="37"/>
  <c r="V14" i="37"/>
  <c r="U14" i="37"/>
  <c r="T14" i="37"/>
  <c r="S14" i="37"/>
  <c r="R14" i="37"/>
  <c r="Q14" i="37"/>
  <c r="P14" i="37"/>
  <c r="O14" i="37"/>
  <c r="N14" i="37"/>
  <c r="M14" i="37"/>
  <c r="L14" i="37"/>
  <c r="AC14" i="37" s="1"/>
  <c r="K14" i="37"/>
  <c r="J14" i="37"/>
  <c r="AB13" i="37"/>
  <c r="AA13" i="37"/>
  <c r="Z13" i="37"/>
  <c r="Y13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AC13" i="37" s="1"/>
  <c r="AB12" i="37"/>
  <c r="AA12" i="37"/>
  <c r="Z12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AC12" i="37" s="1"/>
  <c r="K12" i="37"/>
  <c r="J12" i="37"/>
  <c r="AA11" i="37"/>
  <c r="Z11" i="37"/>
  <c r="Y11" i="37"/>
  <c r="X11" i="37"/>
  <c r="W11" i="37"/>
  <c r="V11" i="37"/>
  <c r="AB11" i="37" s="1"/>
  <c r="U11" i="37"/>
  <c r="T11" i="37"/>
  <c r="S11" i="37"/>
  <c r="R11" i="37"/>
  <c r="Q11" i="37"/>
  <c r="P11" i="37"/>
  <c r="O11" i="37"/>
  <c r="N11" i="37"/>
  <c r="M11" i="37"/>
  <c r="L11" i="37"/>
  <c r="K11" i="37"/>
  <c r="J11" i="37"/>
  <c r="AB10" i="37"/>
  <c r="AA10" i="37"/>
  <c r="Z10" i="37"/>
  <c r="Y10" i="37"/>
  <c r="X10" i="37"/>
  <c r="W10" i="37"/>
  <c r="V10" i="37"/>
  <c r="U10" i="37"/>
  <c r="T10" i="37"/>
  <c r="S10" i="37"/>
  <c r="R10" i="37"/>
  <c r="Q10" i="37"/>
  <c r="P10" i="37"/>
  <c r="O10" i="37"/>
  <c r="N10" i="37"/>
  <c r="M10" i="37"/>
  <c r="L10" i="37"/>
  <c r="AC10" i="37" s="1"/>
  <c r="K10" i="37"/>
  <c r="J10" i="37"/>
  <c r="AA9" i="37"/>
  <c r="Z9" i="37"/>
  <c r="Y9" i="37"/>
  <c r="X9" i="37"/>
  <c r="W9" i="37"/>
  <c r="V9" i="37"/>
  <c r="AB9" i="37" s="1"/>
  <c r="U9" i="37"/>
  <c r="T9" i="37"/>
  <c r="S9" i="37"/>
  <c r="R9" i="37"/>
  <c r="Q9" i="37"/>
  <c r="P9" i="37"/>
  <c r="O9" i="37"/>
  <c r="N9" i="37"/>
  <c r="M9" i="37"/>
  <c r="L9" i="37"/>
  <c r="K9" i="37"/>
  <c r="J9" i="37"/>
  <c r="AC9" i="37" s="1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AC8" i="37" s="1"/>
  <c r="K8" i="37"/>
  <c r="J8" i="37"/>
  <c r="AA7" i="37"/>
  <c r="Z7" i="37"/>
  <c r="Y7" i="37"/>
  <c r="X7" i="37"/>
  <c r="W7" i="37"/>
  <c r="V7" i="37"/>
  <c r="AB7" i="37" s="1"/>
  <c r="U7" i="37"/>
  <c r="T7" i="37"/>
  <c r="S7" i="37"/>
  <c r="R7" i="37"/>
  <c r="Q7" i="37"/>
  <c r="P7" i="37"/>
  <c r="O7" i="37"/>
  <c r="N7" i="37"/>
  <c r="M7" i="37"/>
  <c r="L7" i="37"/>
  <c r="K7" i="37"/>
  <c r="J7" i="37"/>
  <c r="AB6" i="37"/>
  <c r="AA6" i="37"/>
  <c r="Z6" i="37"/>
  <c r="Y6" i="37"/>
  <c r="X6" i="37"/>
  <c r="W6" i="37"/>
  <c r="V6" i="37"/>
  <c r="U6" i="37"/>
  <c r="T6" i="37"/>
  <c r="S6" i="37"/>
  <c r="R6" i="37"/>
  <c r="Q6" i="37"/>
  <c r="P6" i="37"/>
  <c r="O6" i="37"/>
  <c r="N6" i="37"/>
  <c r="M6" i="37"/>
  <c r="L6" i="37"/>
  <c r="AC6" i="37" s="1"/>
  <c r="K6" i="37"/>
  <c r="J6" i="37"/>
  <c r="AB12" i="36"/>
  <c r="AA12" i="36"/>
  <c r="Z12" i="36"/>
  <c r="Y12" i="36"/>
  <c r="X12" i="36"/>
  <c r="W12" i="36"/>
  <c r="V12" i="36"/>
  <c r="U12" i="36"/>
  <c r="T12" i="36"/>
  <c r="S12" i="36"/>
  <c r="R12" i="36"/>
  <c r="Q12" i="36"/>
  <c r="P12" i="36"/>
  <c r="O12" i="36"/>
  <c r="N12" i="36"/>
  <c r="M12" i="36"/>
  <c r="L12" i="36"/>
  <c r="K12" i="36"/>
  <c r="J12" i="36"/>
  <c r="AC12" i="36" s="1"/>
  <c r="AB11" i="36"/>
  <c r="AA11" i="36"/>
  <c r="Z11" i="36"/>
  <c r="Y11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AC11" i="36" s="1"/>
  <c r="K11" i="36"/>
  <c r="J11" i="36"/>
  <c r="AB10" i="36"/>
  <c r="AA10" i="36"/>
  <c r="Z10" i="36"/>
  <c r="Y10" i="36"/>
  <c r="X10" i="36"/>
  <c r="W10" i="36"/>
  <c r="V10" i="36"/>
  <c r="U10" i="36"/>
  <c r="T10" i="36"/>
  <c r="S10" i="36"/>
  <c r="R10" i="36"/>
  <c r="Q10" i="36"/>
  <c r="P10" i="36"/>
  <c r="O10" i="36"/>
  <c r="N10" i="36"/>
  <c r="M10" i="36"/>
  <c r="L10" i="36"/>
  <c r="K10" i="36"/>
  <c r="J10" i="36"/>
  <c r="AC10" i="36" s="1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AC9" i="36" s="1"/>
  <c r="K9" i="36"/>
  <c r="J9" i="36"/>
  <c r="AA8" i="36"/>
  <c r="Z8" i="36"/>
  <c r="Y8" i="36"/>
  <c r="X8" i="36"/>
  <c r="W8" i="36"/>
  <c r="V8" i="36"/>
  <c r="AB8" i="36" s="1"/>
  <c r="U8" i="36"/>
  <c r="T8" i="36"/>
  <c r="S8" i="36"/>
  <c r="R8" i="36"/>
  <c r="Q8" i="36"/>
  <c r="P8" i="36"/>
  <c r="O8" i="36"/>
  <c r="N8" i="36"/>
  <c r="M8" i="36"/>
  <c r="L8" i="36"/>
  <c r="K8" i="36"/>
  <c r="J8" i="36"/>
  <c r="AB7" i="36"/>
  <c r="AA7" i="36"/>
  <c r="Z7" i="36"/>
  <c r="Y7" i="36"/>
  <c r="X7" i="36"/>
  <c r="W7" i="36"/>
  <c r="V7" i="36"/>
  <c r="U7" i="36"/>
  <c r="T7" i="36"/>
  <c r="S7" i="36"/>
  <c r="R7" i="36"/>
  <c r="Q7" i="36"/>
  <c r="P7" i="36"/>
  <c r="O7" i="36"/>
  <c r="N7" i="36"/>
  <c r="M7" i="36"/>
  <c r="L7" i="36"/>
  <c r="AC7" i="36" s="1"/>
  <c r="K7" i="36"/>
  <c r="J7" i="36"/>
  <c r="AA6" i="36"/>
  <c r="Z6" i="36"/>
  <c r="Y6" i="36"/>
  <c r="X6" i="36"/>
  <c r="W6" i="36"/>
  <c r="V6" i="36"/>
  <c r="AB6" i="36" s="1"/>
  <c r="U6" i="36"/>
  <c r="T6" i="36"/>
  <c r="S6" i="36"/>
  <c r="R6" i="36"/>
  <c r="Q6" i="36"/>
  <c r="P6" i="36"/>
  <c r="O6" i="36"/>
  <c r="N6" i="36"/>
  <c r="M6" i="36"/>
  <c r="L6" i="36"/>
  <c r="K6" i="36"/>
  <c r="J6" i="36"/>
  <c r="AA11" i="35"/>
  <c r="Z11" i="35"/>
  <c r="Y11" i="35"/>
  <c r="X11" i="35"/>
  <c r="W11" i="35"/>
  <c r="V11" i="35"/>
  <c r="AB11" i="35" s="1"/>
  <c r="U11" i="35"/>
  <c r="T11" i="35"/>
  <c r="S11" i="35"/>
  <c r="R11" i="35"/>
  <c r="Q11" i="35"/>
  <c r="P11" i="35"/>
  <c r="O11" i="35"/>
  <c r="N11" i="35"/>
  <c r="M11" i="35"/>
  <c r="L11" i="35"/>
  <c r="K11" i="35"/>
  <c r="J11" i="35"/>
  <c r="AC11" i="35" s="1"/>
  <c r="AB10" i="35"/>
  <c r="AA10" i="35"/>
  <c r="Z10" i="35"/>
  <c r="Y10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AC10" i="35" s="1"/>
  <c r="K10" i="35"/>
  <c r="J10" i="35"/>
  <c r="AA9" i="35"/>
  <c r="Z9" i="35"/>
  <c r="Y9" i="35"/>
  <c r="X9" i="35"/>
  <c r="W9" i="35"/>
  <c r="V9" i="35"/>
  <c r="AB9" i="35" s="1"/>
  <c r="U9" i="35"/>
  <c r="T9" i="35"/>
  <c r="S9" i="35"/>
  <c r="R9" i="35"/>
  <c r="Q9" i="35"/>
  <c r="P9" i="35"/>
  <c r="O9" i="35"/>
  <c r="N9" i="35"/>
  <c r="M9" i="35"/>
  <c r="L9" i="35"/>
  <c r="K9" i="35"/>
  <c r="J9" i="35"/>
  <c r="AC9" i="35" s="1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AC8" i="35" s="1"/>
  <c r="K8" i="35"/>
  <c r="J8" i="35"/>
  <c r="AA7" i="35"/>
  <c r="Z7" i="35"/>
  <c r="Y7" i="35"/>
  <c r="X7" i="35"/>
  <c r="W7" i="35"/>
  <c r="V7" i="35"/>
  <c r="AB7" i="35" s="1"/>
  <c r="U7" i="35"/>
  <c r="T7" i="35"/>
  <c r="S7" i="35"/>
  <c r="R7" i="35"/>
  <c r="Q7" i="35"/>
  <c r="P7" i="35"/>
  <c r="O7" i="35"/>
  <c r="N7" i="35"/>
  <c r="M7" i="35"/>
  <c r="L7" i="35"/>
  <c r="K7" i="35"/>
  <c r="J7" i="35"/>
  <c r="AB6" i="35"/>
  <c r="AA6" i="35"/>
  <c r="Z6" i="35"/>
  <c r="Y6" i="35"/>
  <c r="X6" i="35"/>
  <c r="W6" i="35"/>
  <c r="V6" i="35"/>
  <c r="U6" i="35"/>
  <c r="T6" i="35"/>
  <c r="S6" i="35"/>
  <c r="R6" i="35"/>
  <c r="Q6" i="35"/>
  <c r="P6" i="35"/>
  <c r="O6" i="35"/>
  <c r="N6" i="35"/>
  <c r="M6" i="35"/>
  <c r="L6" i="35"/>
  <c r="AC6" i="35" s="1"/>
  <c r="K6" i="35"/>
  <c r="J6" i="35"/>
  <c r="AA11" i="34"/>
  <c r="Z11" i="34"/>
  <c r="Y11" i="34"/>
  <c r="AB11" i="34" s="1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AA10" i="34"/>
  <c r="Z10" i="34"/>
  <c r="Y10" i="34"/>
  <c r="X10" i="34"/>
  <c r="W10" i="34"/>
  <c r="V10" i="34"/>
  <c r="AB10" i="34" s="1"/>
  <c r="U10" i="34"/>
  <c r="T10" i="34"/>
  <c r="S10" i="34"/>
  <c r="R10" i="34"/>
  <c r="Q10" i="34"/>
  <c r="P10" i="34"/>
  <c r="O10" i="34"/>
  <c r="N10" i="34"/>
  <c r="M10" i="34"/>
  <c r="L10" i="34"/>
  <c r="K10" i="34"/>
  <c r="J10" i="34"/>
  <c r="AA9" i="34"/>
  <c r="Z9" i="34"/>
  <c r="Y9" i="34"/>
  <c r="AB9" i="34" s="1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AA8" i="34"/>
  <c r="Z8" i="34"/>
  <c r="Y8" i="34"/>
  <c r="X8" i="34"/>
  <c r="W8" i="34"/>
  <c r="V8" i="34"/>
  <c r="AB8" i="34" s="1"/>
  <c r="U8" i="34"/>
  <c r="T8" i="34"/>
  <c r="S8" i="34"/>
  <c r="R8" i="34"/>
  <c r="Q8" i="34"/>
  <c r="P8" i="34"/>
  <c r="O8" i="34"/>
  <c r="N8" i="34"/>
  <c r="M8" i="34"/>
  <c r="AC8" i="34" s="1"/>
  <c r="L8" i="34"/>
  <c r="K8" i="34"/>
  <c r="J8" i="34"/>
  <c r="AA7" i="34"/>
  <c r="Z7" i="34"/>
  <c r="Y7" i="34"/>
  <c r="AB7" i="34" s="1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AA6" i="34"/>
  <c r="Z6" i="34"/>
  <c r="Y6" i="34"/>
  <c r="X6" i="34"/>
  <c r="W6" i="34"/>
  <c r="V6" i="34"/>
  <c r="AB6" i="34" s="1"/>
  <c r="U6" i="34"/>
  <c r="T6" i="34"/>
  <c r="S6" i="34"/>
  <c r="R6" i="34"/>
  <c r="Q6" i="34"/>
  <c r="P6" i="34"/>
  <c r="O6" i="34"/>
  <c r="N6" i="34"/>
  <c r="M6" i="34"/>
  <c r="L6" i="34"/>
  <c r="K6" i="34"/>
  <c r="J6" i="34"/>
  <c r="AA17" i="33"/>
  <c r="Z17" i="33"/>
  <c r="Y17" i="33"/>
  <c r="X17" i="33"/>
  <c r="W17" i="33"/>
  <c r="V17" i="33"/>
  <c r="AB17" i="33" s="1"/>
  <c r="U17" i="33"/>
  <c r="T17" i="33"/>
  <c r="S17" i="33"/>
  <c r="R17" i="33"/>
  <c r="Q17" i="33"/>
  <c r="P17" i="33"/>
  <c r="O17" i="33"/>
  <c r="N17" i="33"/>
  <c r="M17" i="33"/>
  <c r="L17" i="33"/>
  <c r="K17" i="33"/>
  <c r="J17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AC16" i="33" s="1"/>
  <c r="K16" i="33"/>
  <c r="J16" i="33"/>
  <c r="AA15" i="33"/>
  <c r="Z15" i="33"/>
  <c r="Y15" i="33"/>
  <c r="X15" i="33"/>
  <c r="W15" i="33"/>
  <c r="V15" i="33"/>
  <c r="AB15" i="33" s="1"/>
  <c r="U15" i="33"/>
  <c r="T15" i="33"/>
  <c r="S15" i="33"/>
  <c r="R15" i="33"/>
  <c r="Q15" i="33"/>
  <c r="P15" i="33"/>
  <c r="O15" i="33"/>
  <c r="N15" i="33"/>
  <c r="M15" i="33"/>
  <c r="L15" i="33"/>
  <c r="K15" i="33"/>
  <c r="J15" i="33"/>
  <c r="AB14" i="33"/>
  <c r="AA14" i="33"/>
  <c r="Z14" i="33"/>
  <c r="Y14" i="33"/>
  <c r="X14" i="33"/>
  <c r="W14" i="33"/>
  <c r="V14" i="33"/>
  <c r="U14" i="33"/>
  <c r="T14" i="33"/>
  <c r="S14" i="33"/>
  <c r="R14" i="33"/>
  <c r="Q14" i="33"/>
  <c r="P14" i="33"/>
  <c r="O14" i="33"/>
  <c r="N14" i="33"/>
  <c r="M14" i="33"/>
  <c r="L14" i="33"/>
  <c r="AC14" i="33" s="1"/>
  <c r="K14" i="33"/>
  <c r="J14" i="33"/>
  <c r="AA13" i="33"/>
  <c r="Z13" i="33"/>
  <c r="Y13" i="33"/>
  <c r="X13" i="33"/>
  <c r="W13" i="33"/>
  <c r="V13" i="33"/>
  <c r="AB13" i="33" s="1"/>
  <c r="U13" i="33"/>
  <c r="T13" i="33"/>
  <c r="S13" i="33"/>
  <c r="R13" i="33"/>
  <c r="Q13" i="33"/>
  <c r="P13" i="33"/>
  <c r="O13" i="33"/>
  <c r="N13" i="33"/>
  <c r="M13" i="33"/>
  <c r="L13" i="33"/>
  <c r="K13" i="33"/>
  <c r="J13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AC12" i="33" s="1"/>
  <c r="K12" i="33"/>
  <c r="J12" i="33"/>
  <c r="AA11" i="33"/>
  <c r="Z11" i="33"/>
  <c r="Y11" i="33"/>
  <c r="X11" i="33"/>
  <c r="W11" i="33"/>
  <c r="V11" i="33"/>
  <c r="AB11" i="33" s="1"/>
  <c r="U11" i="33"/>
  <c r="T11" i="33"/>
  <c r="S11" i="33"/>
  <c r="R11" i="33"/>
  <c r="Q11" i="33"/>
  <c r="P11" i="33"/>
  <c r="O11" i="33"/>
  <c r="N11" i="33"/>
  <c r="M11" i="33"/>
  <c r="L11" i="33"/>
  <c r="K11" i="33"/>
  <c r="J11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AC10" i="33" s="1"/>
  <c r="K10" i="33"/>
  <c r="J10" i="33"/>
  <c r="AA9" i="33"/>
  <c r="Z9" i="33"/>
  <c r="Y9" i="33"/>
  <c r="X9" i="33"/>
  <c r="W9" i="33"/>
  <c r="V9" i="33"/>
  <c r="AB9" i="33" s="1"/>
  <c r="U9" i="33"/>
  <c r="T9" i="33"/>
  <c r="S9" i="33"/>
  <c r="R9" i="33"/>
  <c r="Q9" i="33"/>
  <c r="P9" i="33"/>
  <c r="O9" i="33"/>
  <c r="N9" i="33"/>
  <c r="M9" i="33"/>
  <c r="L9" i="33"/>
  <c r="K9" i="33"/>
  <c r="J9" i="33"/>
  <c r="AC9" i="33" s="1"/>
  <c r="AB8" i="33"/>
  <c r="AA8" i="33"/>
  <c r="Z8" i="33"/>
  <c r="Y8" i="33"/>
  <c r="X8" i="33"/>
  <c r="W8" i="33"/>
  <c r="V8" i="33"/>
  <c r="U8" i="33"/>
  <c r="T8" i="33"/>
  <c r="S8" i="33"/>
  <c r="R8" i="33"/>
  <c r="Q8" i="33"/>
  <c r="P8" i="33"/>
  <c r="O8" i="33"/>
  <c r="N8" i="33"/>
  <c r="M8" i="33"/>
  <c r="L8" i="33"/>
  <c r="AC8" i="33" s="1"/>
  <c r="K8" i="33"/>
  <c r="J8" i="33"/>
  <c r="AB7" i="33"/>
  <c r="AA7" i="33"/>
  <c r="Z7" i="33"/>
  <c r="Y7" i="33"/>
  <c r="X7" i="33"/>
  <c r="W7" i="33"/>
  <c r="V7" i="33"/>
  <c r="U7" i="33"/>
  <c r="T7" i="33"/>
  <c r="S7" i="33"/>
  <c r="R7" i="33"/>
  <c r="Q7" i="33"/>
  <c r="P7" i="33"/>
  <c r="O7" i="33"/>
  <c r="N7" i="33"/>
  <c r="M7" i="33"/>
  <c r="L7" i="33"/>
  <c r="K7" i="33"/>
  <c r="J7" i="33"/>
  <c r="AC7" i="33" s="1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AC6" i="33" s="1"/>
  <c r="K6" i="33"/>
  <c r="J6" i="33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AC16" i="32" s="1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AC15" i="32" s="1"/>
  <c r="K15" i="32"/>
  <c r="J15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AC14" i="32" s="1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AC13" i="32" s="1"/>
  <c r="K13" i="32"/>
  <c r="J13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AC12" i="32" s="1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AC11" i="32" s="1"/>
  <c r="K11" i="32"/>
  <c r="J11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AC10" i="32" s="1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AC9" i="32" s="1"/>
  <c r="K9" i="32"/>
  <c r="J9" i="32"/>
  <c r="AA8" i="32"/>
  <c r="Z8" i="32"/>
  <c r="Y8" i="32"/>
  <c r="X8" i="32"/>
  <c r="W8" i="32"/>
  <c r="V8" i="32"/>
  <c r="AB8" i="32" s="1"/>
  <c r="U8" i="32"/>
  <c r="T8" i="32"/>
  <c r="S8" i="32"/>
  <c r="R8" i="32"/>
  <c r="Q8" i="32"/>
  <c r="P8" i="32"/>
  <c r="O8" i="32"/>
  <c r="N8" i="32"/>
  <c r="M8" i="32"/>
  <c r="L8" i="32"/>
  <c r="K8" i="32"/>
  <c r="J8" i="32"/>
  <c r="AC8" i="32" s="1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AC7" i="32" s="1"/>
  <c r="K7" i="32"/>
  <c r="J7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AC6" i="32" s="1"/>
  <c r="G11" i="31"/>
  <c r="G10" i="31"/>
  <c r="E11" i="31"/>
  <c r="E10" i="31"/>
  <c r="AA11" i="31"/>
  <c r="Z11" i="31"/>
  <c r="Y11" i="31"/>
  <c r="X11" i="31"/>
  <c r="W11" i="31"/>
  <c r="V11" i="31"/>
  <c r="AB11" i="31" s="1"/>
  <c r="U11" i="31"/>
  <c r="T11" i="31"/>
  <c r="S11" i="31"/>
  <c r="R11" i="31"/>
  <c r="Q11" i="31"/>
  <c r="P11" i="31"/>
  <c r="O11" i="31"/>
  <c r="N11" i="31"/>
  <c r="M11" i="31"/>
  <c r="L11" i="31"/>
  <c r="K11" i="31"/>
  <c r="J11" i="31"/>
  <c r="AA10" i="31"/>
  <c r="Z10" i="31"/>
  <c r="AB10" i="31" s="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AA9" i="31"/>
  <c r="Z9" i="31"/>
  <c r="Y9" i="31"/>
  <c r="X9" i="31"/>
  <c r="W9" i="31"/>
  <c r="V9" i="31"/>
  <c r="AB9" i="31" s="1"/>
  <c r="U9" i="31"/>
  <c r="T9" i="31"/>
  <c r="S9" i="31"/>
  <c r="R9" i="31"/>
  <c r="Q9" i="31"/>
  <c r="P9" i="31"/>
  <c r="O9" i="31"/>
  <c r="N9" i="31"/>
  <c r="M9" i="31"/>
  <c r="L9" i="31"/>
  <c r="K9" i="31"/>
  <c r="J9" i="31"/>
  <c r="AC9" i="31" s="1"/>
  <c r="AA8" i="31"/>
  <c r="Z8" i="31"/>
  <c r="AB8" i="31" s="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AC8" i="31" s="1"/>
  <c r="AA7" i="31"/>
  <c r="Z7" i="31"/>
  <c r="Y7" i="31"/>
  <c r="X7" i="31"/>
  <c r="W7" i="31"/>
  <c r="V7" i="31"/>
  <c r="AB7" i="31" s="1"/>
  <c r="U7" i="31"/>
  <c r="T7" i="31"/>
  <c r="S7" i="31"/>
  <c r="R7" i="31"/>
  <c r="Q7" i="31"/>
  <c r="P7" i="31"/>
  <c r="O7" i="31"/>
  <c r="N7" i="31"/>
  <c r="M7" i="31"/>
  <c r="L7" i="31"/>
  <c r="K7" i="31"/>
  <c r="J7" i="31"/>
  <c r="AA6" i="31"/>
  <c r="Z6" i="31"/>
  <c r="AB6" i="31" s="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AC6" i="31" s="1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AC7" i="30" s="1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AC6" i="30" s="1"/>
  <c r="K6" i="30"/>
  <c r="J6" i="30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AC14" i="29" s="1"/>
  <c r="L14" i="29"/>
  <c r="K14" i="29"/>
  <c r="J14" i="29"/>
  <c r="AA13" i="29"/>
  <c r="Z13" i="29"/>
  <c r="AB13" i="29" s="1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AC13" i="29" s="1"/>
  <c r="AA12" i="29"/>
  <c r="Z12" i="29"/>
  <c r="Y12" i="29"/>
  <c r="X12" i="29"/>
  <c r="W12" i="29"/>
  <c r="V12" i="29"/>
  <c r="AB12" i="29" s="1"/>
  <c r="U12" i="29"/>
  <c r="T12" i="29"/>
  <c r="S12" i="29"/>
  <c r="R12" i="29"/>
  <c r="Q12" i="29"/>
  <c r="P12" i="29"/>
  <c r="O12" i="29"/>
  <c r="N12" i="29"/>
  <c r="M12" i="29"/>
  <c r="AC12" i="29" s="1"/>
  <c r="L12" i="29"/>
  <c r="K12" i="29"/>
  <c r="J12" i="29"/>
  <c r="AA11" i="29"/>
  <c r="Z11" i="29"/>
  <c r="AB11" i="29" s="1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AC11" i="29" s="1"/>
  <c r="AA10" i="29"/>
  <c r="Z10" i="29"/>
  <c r="Y10" i="29"/>
  <c r="X10" i="29"/>
  <c r="W10" i="29"/>
  <c r="V10" i="29"/>
  <c r="AB10" i="29" s="1"/>
  <c r="U10" i="29"/>
  <c r="T10" i="29"/>
  <c r="S10" i="29"/>
  <c r="R10" i="29"/>
  <c r="Q10" i="29"/>
  <c r="P10" i="29"/>
  <c r="O10" i="29"/>
  <c r="N10" i="29"/>
  <c r="M10" i="29"/>
  <c r="AC10" i="29" s="1"/>
  <c r="L10" i="29"/>
  <c r="K10" i="29"/>
  <c r="J10" i="29"/>
  <c r="AA9" i="29"/>
  <c r="Z9" i="29"/>
  <c r="AB9" i="29" s="1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AC9" i="29" s="1"/>
  <c r="AA8" i="29"/>
  <c r="Z8" i="29"/>
  <c r="Y8" i="29"/>
  <c r="X8" i="29"/>
  <c r="W8" i="29"/>
  <c r="V8" i="29"/>
  <c r="AB8" i="29" s="1"/>
  <c r="U8" i="29"/>
  <c r="T8" i="29"/>
  <c r="S8" i="29"/>
  <c r="R8" i="29"/>
  <c r="Q8" i="29"/>
  <c r="P8" i="29"/>
  <c r="O8" i="29"/>
  <c r="N8" i="29"/>
  <c r="M8" i="29"/>
  <c r="AC8" i="29" s="1"/>
  <c r="L8" i="29"/>
  <c r="K8" i="29"/>
  <c r="J8" i="29"/>
  <c r="AA7" i="29"/>
  <c r="Z7" i="29"/>
  <c r="AB7" i="29" s="1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C7" i="29" s="1"/>
  <c r="AA6" i="29"/>
  <c r="Z6" i="29"/>
  <c r="Y6" i="29"/>
  <c r="X6" i="29"/>
  <c r="W6" i="29"/>
  <c r="V6" i="29"/>
  <c r="AB6" i="29" s="1"/>
  <c r="U6" i="29"/>
  <c r="T6" i="29"/>
  <c r="S6" i="29"/>
  <c r="R6" i="29"/>
  <c r="Q6" i="29"/>
  <c r="P6" i="29"/>
  <c r="O6" i="29"/>
  <c r="N6" i="29"/>
  <c r="M6" i="29"/>
  <c r="AC6" i="29" s="1"/>
  <c r="L6" i="29"/>
  <c r="K6" i="29"/>
  <c r="J6" i="29"/>
  <c r="AA9" i="28"/>
  <c r="Z9" i="28"/>
  <c r="Y9" i="28"/>
  <c r="X9" i="28"/>
  <c r="W9" i="28"/>
  <c r="V9" i="28"/>
  <c r="AB9" i="28" s="1"/>
  <c r="U9" i="28"/>
  <c r="T9" i="28"/>
  <c r="S9" i="28"/>
  <c r="R9" i="28"/>
  <c r="Q9" i="28"/>
  <c r="P9" i="28"/>
  <c r="O9" i="28"/>
  <c r="N9" i="28"/>
  <c r="M9" i="28"/>
  <c r="L9" i="28"/>
  <c r="K9" i="28"/>
  <c r="J9" i="28"/>
  <c r="AA8" i="28"/>
  <c r="Z8" i="28"/>
  <c r="AB8" i="28" s="1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AC8" i="28" s="1"/>
  <c r="AA7" i="28"/>
  <c r="Z7" i="28"/>
  <c r="Y7" i="28"/>
  <c r="X7" i="28"/>
  <c r="W7" i="28"/>
  <c r="V7" i="28"/>
  <c r="AB7" i="28" s="1"/>
  <c r="U7" i="28"/>
  <c r="T7" i="28"/>
  <c r="S7" i="28"/>
  <c r="R7" i="28"/>
  <c r="Q7" i="28"/>
  <c r="P7" i="28"/>
  <c r="O7" i="28"/>
  <c r="N7" i="28"/>
  <c r="M7" i="28"/>
  <c r="L7" i="28"/>
  <c r="K7" i="28"/>
  <c r="J7" i="28"/>
  <c r="AC7" i="28" s="1"/>
  <c r="AA6" i="28"/>
  <c r="Z6" i="28"/>
  <c r="AB6" i="28" s="1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AC16" i="27" s="1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AC15" i="27" s="1"/>
  <c r="K15" i="27"/>
  <c r="J15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AC14" i="27" s="1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AC13" i="27" s="1"/>
  <c r="K13" i="27"/>
  <c r="J13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AC12" i="27" s="1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AC11" i="27" s="1"/>
  <c r="K11" i="27"/>
  <c r="J11" i="27"/>
  <c r="AA10" i="27"/>
  <c r="Z10" i="27"/>
  <c r="Y10" i="27"/>
  <c r="X10" i="27"/>
  <c r="W10" i="27"/>
  <c r="V10" i="27"/>
  <c r="AB10" i="27" s="1"/>
  <c r="U10" i="27"/>
  <c r="T10" i="27"/>
  <c r="S10" i="27"/>
  <c r="R10" i="27"/>
  <c r="Q10" i="27"/>
  <c r="P10" i="27"/>
  <c r="O10" i="27"/>
  <c r="N10" i="27"/>
  <c r="M10" i="27"/>
  <c r="L10" i="27"/>
  <c r="K10" i="27"/>
  <c r="J10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AC9" i="27" s="1"/>
  <c r="K9" i="27"/>
  <c r="J9" i="27"/>
  <c r="AA8" i="27"/>
  <c r="Z8" i="27"/>
  <c r="Y8" i="27"/>
  <c r="X8" i="27"/>
  <c r="W8" i="27"/>
  <c r="V8" i="27"/>
  <c r="AB8" i="27" s="1"/>
  <c r="U8" i="27"/>
  <c r="T8" i="27"/>
  <c r="S8" i="27"/>
  <c r="R8" i="27"/>
  <c r="Q8" i="27"/>
  <c r="P8" i="27"/>
  <c r="O8" i="27"/>
  <c r="N8" i="27"/>
  <c r="M8" i="27"/>
  <c r="L8" i="27"/>
  <c r="K8" i="27"/>
  <c r="J8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AC7" i="27" s="1"/>
  <c r="K7" i="27"/>
  <c r="J7" i="27"/>
  <c r="AA6" i="27"/>
  <c r="Z6" i="27"/>
  <c r="Y6" i="27"/>
  <c r="X6" i="27"/>
  <c r="W6" i="27"/>
  <c r="V6" i="27"/>
  <c r="AB6" i="27" s="1"/>
  <c r="U6" i="27"/>
  <c r="T6" i="27"/>
  <c r="S6" i="27"/>
  <c r="R6" i="27"/>
  <c r="Q6" i="27"/>
  <c r="P6" i="27"/>
  <c r="O6" i="27"/>
  <c r="N6" i="27"/>
  <c r="M6" i="27"/>
  <c r="L6" i="27"/>
  <c r="K6" i="27"/>
  <c r="J6" i="27"/>
  <c r="AC6" i="27" s="1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AC9" i="26" s="1"/>
  <c r="AA8" i="26"/>
  <c r="Z8" i="26"/>
  <c r="AB8" i="26" s="1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AA7" i="26"/>
  <c r="Z7" i="26"/>
  <c r="Y7" i="26"/>
  <c r="X7" i="26"/>
  <c r="W7" i="26"/>
  <c r="V7" i="26"/>
  <c r="AB7" i="26" s="1"/>
  <c r="U7" i="26"/>
  <c r="T7" i="26"/>
  <c r="S7" i="26"/>
  <c r="R7" i="26"/>
  <c r="Q7" i="26"/>
  <c r="P7" i="26"/>
  <c r="O7" i="26"/>
  <c r="N7" i="26"/>
  <c r="M7" i="26"/>
  <c r="L7" i="26"/>
  <c r="K7" i="26"/>
  <c r="J7" i="26"/>
  <c r="AC7" i="26" s="1"/>
  <c r="AA6" i="26"/>
  <c r="Z6" i="26"/>
  <c r="AB6" i="26" s="1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J6" i="26"/>
  <c r="AC6" i="26" s="1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AC28" i="25" s="1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AC27" i="25" s="1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AC26" i="25" s="1"/>
  <c r="AA25" i="25"/>
  <c r="Z25" i="25"/>
  <c r="AB25" i="25" s="1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AC25" i="25" s="1"/>
  <c r="AA24" i="25"/>
  <c r="Z24" i="25"/>
  <c r="Y24" i="25"/>
  <c r="X24" i="25"/>
  <c r="W24" i="25"/>
  <c r="V24" i="25"/>
  <c r="AB24" i="25" s="1"/>
  <c r="U24" i="25"/>
  <c r="T24" i="25"/>
  <c r="S24" i="25"/>
  <c r="R24" i="25"/>
  <c r="Q24" i="25"/>
  <c r="P24" i="25"/>
  <c r="O24" i="25"/>
  <c r="N24" i="25"/>
  <c r="M24" i="25"/>
  <c r="L24" i="25"/>
  <c r="K24" i="25"/>
  <c r="J24" i="25"/>
  <c r="AA23" i="25"/>
  <c r="Z23" i="25"/>
  <c r="AB23" i="25" s="1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AA22" i="25"/>
  <c r="Z22" i="25"/>
  <c r="Y22" i="25"/>
  <c r="X22" i="25"/>
  <c r="W22" i="25"/>
  <c r="V22" i="25"/>
  <c r="AB22" i="25" s="1"/>
  <c r="U22" i="25"/>
  <c r="T22" i="25"/>
  <c r="S22" i="25"/>
  <c r="R22" i="25"/>
  <c r="Q22" i="25"/>
  <c r="P22" i="25"/>
  <c r="O22" i="25"/>
  <c r="N22" i="25"/>
  <c r="M22" i="25"/>
  <c r="L22" i="25"/>
  <c r="K22" i="25"/>
  <c r="J22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AC21" i="25" s="1"/>
  <c r="AA20" i="25"/>
  <c r="Z20" i="25"/>
  <c r="Y20" i="25"/>
  <c r="X20" i="25"/>
  <c r="W20" i="25"/>
  <c r="V20" i="25"/>
  <c r="AB20" i="25" s="1"/>
  <c r="U20" i="25"/>
  <c r="T20" i="25"/>
  <c r="S20" i="25"/>
  <c r="R20" i="25"/>
  <c r="Q20" i="25"/>
  <c r="P20" i="25"/>
  <c r="O20" i="25"/>
  <c r="N20" i="25"/>
  <c r="M20" i="25"/>
  <c r="L20" i="25"/>
  <c r="K20" i="25"/>
  <c r="J20" i="25"/>
  <c r="AA19" i="25"/>
  <c r="Z19" i="25"/>
  <c r="AB19" i="25" s="1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AA18" i="25"/>
  <c r="Z18" i="25"/>
  <c r="Y18" i="25"/>
  <c r="X18" i="25"/>
  <c r="W18" i="25"/>
  <c r="V18" i="25"/>
  <c r="AB18" i="25" s="1"/>
  <c r="U18" i="25"/>
  <c r="T18" i="25"/>
  <c r="S18" i="25"/>
  <c r="R18" i="25"/>
  <c r="Q18" i="25"/>
  <c r="P18" i="25"/>
  <c r="O18" i="25"/>
  <c r="N18" i="25"/>
  <c r="M18" i="25"/>
  <c r="L18" i="25"/>
  <c r="K18" i="25"/>
  <c r="J18" i="25"/>
  <c r="AC18" i="25" s="1"/>
  <c r="AA17" i="25"/>
  <c r="Z17" i="25"/>
  <c r="AB17" i="25" s="1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AC17" i="25" s="1"/>
  <c r="AA16" i="25"/>
  <c r="Z16" i="25"/>
  <c r="Y16" i="25"/>
  <c r="X16" i="25"/>
  <c r="W16" i="25"/>
  <c r="V16" i="25"/>
  <c r="AB16" i="25" s="1"/>
  <c r="U16" i="25"/>
  <c r="T16" i="25"/>
  <c r="S16" i="25"/>
  <c r="R16" i="25"/>
  <c r="Q16" i="25"/>
  <c r="P16" i="25"/>
  <c r="O16" i="25"/>
  <c r="N16" i="25"/>
  <c r="M16" i="25"/>
  <c r="L16" i="25"/>
  <c r="K16" i="25"/>
  <c r="J16" i="25"/>
  <c r="AA15" i="25"/>
  <c r="Z15" i="25"/>
  <c r="AB15" i="25" s="1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AA14" i="25"/>
  <c r="Z14" i="25"/>
  <c r="Y14" i="25"/>
  <c r="X14" i="25"/>
  <c r="W14" i="25"/>
  <c r="V14" i="25"/>
  <c r="AB14" i="25" s="1"/>
  <c r="U14" i="25"/>
  <c r="T14" i="25"/>
  <c r="S14" i="25"/>
  <c r="R14" i="25"/>
  <c r="Q14" i="25"/>
  <c r="P14" i="25"/>
  <c r="O14" i="25"/>
  <c r="N14" i="25"/>
  <c r="M14" i="25"/>
  <c r="L14" i="25"/>
  <c r="K14" i="25"/>
  <c r="J14" i="25"/>
  <c r="AC14" i="25" s="1"/>
  <c r="AA13" i="25"/>
  <c r="Z13" i="25"/>
  <c r="AB13" i="25" s="1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AC13" i="25" s="1"/>
  <c r="AA12" i="25"/>
  <c r="Z12" i="25"/>
  <c r="Y12" i="25"/>
  <c r="X12" i="25"/>
  <c r="W12" i="25"/>
  <c r="V12" i="25"/>
  <c r="AB12" i="25" s="1"/>
  <c r="U12" i="25"/>
  <c r="T12" i="25"/>
  <c r="S12" i="25"/>
  <c r="R12" i="25"/>
  <c r="Q12" i="25"/>
  <c r="P12" i="25"/>
  <c r="O12" i="25"/>
  <c r="N12" i="25"/>
  <c r="M12" i="25"/>
  <c r="L12" i="25"/>
  <c r="K12" i="25"/>
  <c r="J12" i="25"/>
  <c r="AA11" i="25"/>
  <c r="Z11" i="25"/>
  <c r="AB11" i="25" s="1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AA10" i="25"/>
  <c r="Z10" i="25"/>
  <c r="Y10" i="25"/>
  <c r="X10" i="25"/>
  <c r="W10" i="25"/>
  <c r="V10" i="25"/>
  <c r="AB10" i="25" s="1"/>
  <c r="U10" i="25"/>
  <c r="T10" i="25"/>
  <c r="S10" i="25"/>
  <c r="R10" i="25"/>
  <c r="Q10" i="25"/>
  <c r="P10" i="25"/>
  <c r="O10" i="25"/>
  <c r="N10" i="25"/>
  <c r="M10" i="25"/>
  <c r="L10" i="25"/>
  <c r="K10" i="25"/>
  <c r="J10" i="25"/>
  <c r="AC10" i="25" s="1"/>
  <c r="AA9" i="25"/>
  <c r="Z9" i="25"/>
  <c r="AB9" i="25" s="1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AC9" i="25" s="1"/>
  <c r="AA8" i="25"/>
  <c r="Z8" i="25"/>
  <c r="Y8" i="25"/>
  <c r="X8" i="25"/>
  <c r="W8" i="25"/>
  <c r="V8" i="25"/>
  <c r="AB8" i="25" s="1"/>
  <c r="U8" i="25"/>
  <c r="T8" i="25"/>
  <c r="S8" i="25"/>
  <c r="R8" i="25"/>
  <c r="Q8" i="25"/>
  <c r="P8" i="25"/>
  <c r="O8" i="25"/>
  <c r="N8" i="25"/>
  <c r="M8" i="25"/>
  <c r="L8" i="25"/>
  <c r="K8" i="25"/>
  <c r="J8" i="25"/>
  <c r="AA7" i="25"/>
  <c r="Z7" i="25"/>
  <c r="AB7" i="25" s="1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AA6" i="25"/>
  <c r="Z6" i="25"/>
  <c r="Y6" i="25"/>
  <c r="X6" i="25"/>
  <c r="W6" i="25"/>
  <c r="V6" i="25"/>
  <c r="AB6" i="25" s="1"/>
  <c r="U6" i="25"/>
  <c r="T6" i="25"/>
  <c r="S6" i="25"/>
  <c r="R6" i="25"/>
  <c r="Q6" i="25"/>
  <c r="P6" i="25"/>
  <c r="O6" i="25"/>
  <c r="N6" i="25"/>
  <c r="M6" i="25"/>
  <c r="L6" i="25"/>
  <c r="K6" i="25"/>
  <c r="J6" i="25"/>
  <c r="AC6" i="25" s="1"/>
  <c r="AA43" i="24"/>
  <c r="Z43" i="24"/>
  <c r="Y43" i="24"/>
  <c r="X43" i="24"/>
  <c r="W43" i="24"/>
  <c r="V43" i="24"/>
  <c r="AB43" i="24" s="1"/>
  <c r="U43" i="24"/>
  <c r="T43" i="24"/>
  <c r="S43" i="24"/>
  <c r="R43" i="24"/>
  <c r="Q43" i="24"/>
  <c r="P43" i="24"/>
  <c r="O43" i="24"/>
  <c r="N43" i="24"/>
  <c r="M43" i="24"/>
  <c r="L43" i="24"/>
  <c r="K43" i="24"/>
  <c r="J43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AC42" i="24" s="1"/>
  <c r="K42" i="24"/>
  <c r="J42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AC40" i="24" s="1"/>
  <c r="K40" i="24"/>
  <c r="J40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AC39" i="24" s="1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AC38" i="24" s="1"/>
  <c r="K38" i="24"/>
  <c r="J38" i="24"/>
  <c r="AA37" i="24"/>
  <c r="Z37" i="24"/>
  <c r="Y37" i="24"/>
  <c r="X37" i="24"/>
  <c r="W37" i="24"/>
  <c r="V37" i="24"/>
  <c r="AB37" i="24" s="1"/>
  <c r="U37" i="24"/>
  <c r="T37" i="24"/>
  <c r="S37" i="24"/>
  <c r="R37" i="24"/>
  <c r="Q37" i="24"/>
  <c r="P37" i="24"/>
  <c r="O37" i="24"/>
  <c r="N37" i="24"/>
  <c r="M37" i="24"/>
  <c r="L37" i="24"/>
  <c r="K37" i="24"/>
  <c r="J37" i="24"/>
  <c r="AC37" i="24" s="1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AC36" i="24" s="1"/>
  <c r="K36" i="24"/>
  <c r="J36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AC35" i="24" s="1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AC34" i="24" s="1"/>
  <c r="K34" i="24"/>
  <c r="J34" i="24"/>
  <c r="AA33" i="24"/>
  <c r="Z33" i="24"/>
  <c r="Y33" i="24"/>
  <c r="X33" i="24"/>
  <c r="W33" i="24"/>
  <c r="V33" i="24"/>
  <c r="AB33" i="24" s="1"/>
  <c r="U33" i="24"/>
  <c r="T33" i="24"/>
  <c r="S33" i="24"/>
  <c r="R33" i="24"/>
  <c r="Q33" i="24"/>
  <c r="P33" i="24"/>
  <c r="O33" i="24"/>
  <c r="N33" i="24"/>
  <c r="M33" i="24"/>
  <c r="L33" i="24"/>
  <c r="K33" i="24"/>
  <c r="J33" i="24"/>
  <c r="AC33" i="24" s="1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AC32" i="24" s="1"/>
  <c r="K32" i="24"/>
  <c r="J32" i="24"/>
  <c r="AA31" i="24"/>
  <c r="Z31" i="24"/>
  <c r="Y31" i="24"/>
  <c r="X31" i="24"/>
  <c r="W31" i="24"/>
  <c r="V31" i="24"/>
  <c r="AB31" i="24" s="1"/>
  <c r="U31" i="24"/>
  <c r="T31" i="24"/>
  <c r="S31" i="24"/>
  <c r="R31" i="24"/>
  <c r="Q31" i="24"/>
  <c r="P31" i="24"/>
  <c r="O31" i="24"/>
  <c r="N31" i="24"/>
  <c r="M31" i="24"/>
  <c r="L31" i="24"/>
  <c r="K31" i="24"/>
  <c r="J31" i="24"/>
  <c r="AC31" i="24" s="1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AC30" i="24" s="1"/>
  <c r="K30" i="24"/>
  <c r="J30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AC29" i="24" s="1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AC28" i="24" s="1"/>
  <c r="K28" i="24"/>
  <c r="J28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AC27" i="24" s="1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AC26" i="24" s="1"/>
  <c r="K26" i="24"/>
  <c r="J26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AC25" i="24" s="1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AC24" i="24" s="1"/>
  <c r="K24" i="24"/>
  <c r="J24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AC23" i="24" s="1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AC22" i="24" s="1"/>
  <c r="K22" i="24"/>
  <c r="J22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AC21" i="24" s="1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AC20" i="24" s="1"/>
  <c r="K20" i="24"/>
  <c r="J20" i="24"/>
  <c r="AA19" i="24"/>
  <c r="Z19" i="24"/>
  <c r="Y19" i="24"/>
  <c r="X19" i="24"/>
  <c r="W19" i="24"/>
  <c r="V19" i="24"/>
  <c r="AB19" i="24" s="1"/>
  <c r="U19" i="24"/>
  <c r="T19" i="24"/>
  <c r="S19" i="24"/>
  <c r="R19" i="24"/>
  <c r="Q19" i="24"/>
  <c r="P19" i="24"/>
  <c r="O19" i="24"/>
  <c r="N19" i="24"/>
  <c r="M19" i="24"/>
  <c r="L19" i="24"/>
  <c r="K19" i="24"/>
  <c r="J19" i="24"/>
  <c r="AC19" i="24" s="1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AC18" i="24" s="1"/>
  <c r="K18" i="24"/>
  <c r="J18" i="24"/>
  <c r="AA17" i="24"/>
  <c r="Z17" i="24"/>
  <c r="Y17" i="24"/>
  <c r="X17" i="24"/>
  <c r="W17" i="24"/>
  <c r="V17" i="24"/>
  <c r="AB17" i="24" s="1"/>
  <c r="U17" i="24"/>
  <c r="T17" i="24"/>
  <c r="S17" i="24"/>
  <c r="R17" i="24"/>
  <c r="Q17" i="24"/>
  <c r="P17" i="24"/>
  <c r="O17" i="24"/>
  <c r="N17" i="24"/>
  <c r="M17" i="24"/>
  <c r="L17" i="24"/>
  <c r="K17" i="24"/>
  <c r="J17" i="24"/>
  <c r="AC17" i="24" s="1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AC13" i="24" s="1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AC12" i="24" s="1"/>
  <c r="K12" i="24"/>
  <c r="J12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AC10" i="24" s="1"/>
  <c r="K10" i="24"/>
  <c r="J10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AC9" i="24" s="1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AC11" i="23" s="1"/>
  <c r="AA10" i="23"/>
  <c r="Z10" i="23"/>
  <c r="AB10" i="23" s="1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AA9" i="23"/>
  <c r="Z9" i="23"/>
  <c r="Y9" i="23"/>
  <c r="X9" i="23"/>
  <c r="W9" i="23"/>
  <c r="V9" i="23"/>
  <c r="AB9" i="23" s="1"/>
  <c r="U9" i="23"/>
  <c r="T9" i="23"/>
  <c r="S9" i="23"/>
  <c r="R9" i="23"/>
  <c r="Q9" i="23"/>
  <c r="P9" i="23"/>
  <c r="O9" i="23"/>
  <c r="N9" i="23"/>
  <c r="M9" i="23"/>
  <c r="L9" i="23"/>
  <c r="K9" i="23"/>
  <c r="J9" i="23"/>
  <c r="AA8" i="23"/>
  <c r="Z8" i="23"/>
  <c r="AB8" i="23" s="1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AC8" i="23" s="1"/>
  <c r="AA7" i="23"/>
  <c r="Z7" i="23"/>
  <c r="Y7" i="23"/>
  <c r="X7" i="23"/>
  <c r="W7" i="23"/>
  <c r="V7" i="23"/>
  <c r="AB7" i="23" s="1"/>
  <c r="U7" i="23"/>
  <c r="T7" i="23"/>
  <c r="S7" i="23"/>
  <c r="R7" i="23"/>
  <c r="Q7" i="23"/>
  <c r="P7" i="23"/>
  <c r="O7" i="23"/>
  <c r="N7" i="23"/>
  <c r="M7" i="23"/>
  <c r="L7" i="23"/>
  <c r="K7" i="23"/>
  <c r="J7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AC6" i="23" s="1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AB5" i="23" s="1"/>
  <c r="W5" i="23"/>
  <c r="X5" i="23"/>
  <c r="Y5" i="23"/>
  <c r="Z5" i="23"/>
  <c r="AA5" i="23"/>
  <c r="AA7" i="22"/>
  <c r="Z7" i="22"/>
  <c r="Y7" i="22"/>
  <c r="X7" i="22"/>
  <c r="W7" i="22"/>
  <c r="V7" i="22"/>
  <c r="AB7" i="22" s="1"/>
  <c r="U7" i="22"/>
  <c r="T7" i="22"/>
  <c r="S7" i="22"/>
  <c r="R7" i="22"/>
  <c r="Q7" i="22"/>
  <c r="P7" i="22"/>
  <c r="O7" i="22"/>
  <c r="N7" i="22"/>
  <c r="M7" i="22"/>
  <c r="L7" i="22"/>
  <c r="K7" i="22"/>
  <c r="J7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AC6" i="22" s="1"/>
  <c r="K6" i="22"/>
  <c r="J6" i="22"/>
  <c r="AA7" i="21"/>
  <c r="Z7" i="21"/>
  <c r="Y7" i="21"/>
  <c r="X7" i="21"/>
  <c r="W7" i="21"/>
  <c r="V7" i="21"/>
  <c r="AB7" i="21" s="1"/>
  <c r="U7" i="21"/>
  <c r="T7" i="21"/>
  <c r="S7" i="21"/>
  <c r="R7" i="21"/>
  <c r="Q7" i="21"/>
  <c r="P7" i="21"/>
  <c r="O7" i="21"/>
  <c r="N7" i="21"/>
  <c r="M7" i="21"/>
  <c r="L7" i="21"/>
  <c r="K7" i="21"/>
  <c r="J7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AC6" i="21" s="1"/>
  <c r="K6" i="21"/>
  <c r="J6" i="21"/>
  <c r="AC31" i="37" l="1"/>
  <c r="AC11" i="37"/>
  <c r="AC23" i="37"/>
  <c r="AC7" i="37"/>
  <c r="AC19" i="37"/>
  <c r="AC8" i="36"/>
  <c r="AC6" i="36"/>
  <c r="AC7" i="35"/>
  <c r="AC9" i="34"/>
  <c r="AC7" i="34"/>
  <c r="AC11" i="34"/>
  <c r="AC6" i="34"/>
  <c r="AC10" i="34"/>
  <c r="AC15" i="33"/>
  <c r="AC13" i="33"/>
  <c r="AC17" i="33"/>
  <c r="AC11" i="33"/>
  <c r="AC10" i="31"/>
  <c r="AC7" i="31"/>
  <c r="AC11" i="31"/>
  <c r="AC6" i="28"/>
  <c r="AC9" i="28"/>
  <c r="AC10" i="27"/>
  <c r="AC8" i="27"/>
  <c r="AC8" i="26"/>
  <c r="AC15" i="25"/>
  <c r="AC8" i="25"/>
  <c r="AC12" i="25"/>
  <c r="AC16" i="25"/>
  <c r="AC20" i="25"/>
  <c r="AC19" i="25"/>
  <c r="AC23" i="25"/>
  <c r="AC24" i="25"/>
  <c r="AC7" i="25"/>
  <c r="AC11" i="25"/>
  <c r="AC22" i="25"/>
  <c r="AC11" i="24"/>
  <c r="AC8" i="24"/>
  <c r="AC16" i="24"/>
  <c r="AC6" i="24"/>
  <c r="AC14" i="24"/>
  <c r="AC7" i="24"/>
  <c r="AC15" i="24"/>
  <c r="AC41" i="24"/>
  <c r="AC43" i="24"/>
  <c r="AC10" i="23"/>
  <c r="AC9" i="23"/>
  <c r="AC5" i="23"/>
  <c r="AC7" i="23"/>
  <c r="AC7" i="22"/>
  <c r="AC7" i="21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AC11" i="20" s="1"/>
  <c r="N11" i="20"/>
  <c r="M11" i="20"/>
  <c r="L11" i="20"/>
  <c r="K11" i="20"/>
  <c r="J11" i="20"/>
  <c r="AA10" i="20"/>
  <c r="Z10" i="20"/>
  <c r="Y10" i="20"/>
  <c r="X10" i="20"/>
  <c r="W10" i="20"/>
  <c r="V10" i="20"/>
  <c r="AB10" i="20" s="1"/>
  <c r="U10" i="20"/>
  <c r="T10" i="20"/>
  <c r="S10" i="20"/>
  <c r="R10" i="20"/>
  <c r="Q10" i="20"/>
  <c r="P10" i="20"/>
  <c r="O10" i="20"/>
  <c r="N10" i="20"/>
  <c r="M10" i="20"/>
  <c r="L10" i="20"/>
  <c r="K10" i="20"/>
  <c r="J10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AA8" i="20"/>
  <c r="Z8" i="20"/>
  <c r="Y8" i="20"/>
  <c r="X8" i="20"/>
  <c r="AB8" i="20" s="1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AC8" i="20" s="1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AC7" i="20" s="1"/>
  <c r="AA6" i="20"/>
  <c r="Z6" i="20"/>
  <c r="Y6" i="20"/>
  <c r="X6" i="20"/>
  <c r="AB6" i="20" s="1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AA8" i="19"/>
  <c r="Z8" i="19"/>
  <c r="AB8" i="19" s="1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AA7" i="19"/>
  <c r="Z7" i="19"/>
  <c r="Y7" i="19"/>
  <c r="X7" i="19"/>
  <c r="W7" i="19"/>
  <c r="V7" i="19"/>
  <c r="AB7" i="19" s="1"/>
  <c r="U7" i="19"/>
  <c r="T7" i="19"/>
  <c r="S7" i="19"/>
  <c r="R7" i="19"/>
  <c r="Q7" i="19"/>
  <c r="P7" i="19"/>
  <c r="O7" i="19"/>
  <c r="N7" i="19"/>
  <c r="M7" i="19"/>
  <c r="L7" i="19"/>
  <c r="AC7" i="19" s="1"/>
  <c r="K7" i="19"/>
  <c r="J7" i="19"/>
  <c r="AA6" i="19"/>
  <c r="Z6" i="19"/>
  <c r="AB6" i="19" s="1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AC6" i="19" s="1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AC7" i="18" s="1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AC6" i="18" s="1"/>
  <c r="K6" i="18"/>
  <c r="J6" i="18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AC8" i="17" s="1"/>
  <c r="AA7" i="17"/>
  <c r="Z7" i="17"/>
  <c r="Y7" i="17"/>
  <c r="X7" i="17"/>
  <c r="W7" i="17"/>
  <c r="V7" i="17"/>
  <c r="AB7" i="17" s="1"/>
  <c r="U7" i="17"/>
  <c r="T7" i="17"/>
  <c r="S7" i="17"/>
  <c r="R7" i="17"/>
  <c r="Q7" i="17"/>
  <c r="P7" i="17"/>
  <c r="O7" i="17"/>
  <c r="N7" i="17"/>
  <c r="M7" i="17"/>
  <c r="L7" i="17"/>
  <c r="K7" i="17"/>
  <c r="J7" i="17"/>
  <c r="AA6" i="17"/>
  <c r="Z6" i="17"/>
  <c r="Y6" i="17"/>
  <c r="X6" i="17"/>
  <c r="W6" i="17"/>
  <c r="V6" i="17"/>
  <c r="AB6" i="17" s="1"/>
  <c r="U6" i="17"/>
  <c r="T6" i="17"/>
  <c r="S6" i="17"/>
  <c r="R6" i="17"/>
  <c r="Q6" i="17"/>
  <c r="P6" i="17"/>
  <c r="O6" i="17"/>
  <c r="N6" i="17"/>
  <c r="M6" i="17"/>
  <c r="L6" i="17"/>
  <c r="K6" i="17"/>
  <c r="J6" i="17"/>
  <c r="AA7" i="16"/>
  <c r="Z7" i="16"/>
  <c r="AB7" i="16" s="1"/>
  <c r="AC7" i="16" s="1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AA6" i="16"/>
  <c r="Z6" i="16"/>
  <c r="Y6" i="16"/>
  <c r="X6" i="16"/>
  <c r="W6" i="16"/>
  <c r="V6" i="16"/>
  <c r="AB6" i="16" s="1"/>
  <c r="U6" i="16"/>
  <c r="T6" i="16"/>
  <c r="S6" i="16"/>
  <c r="R6" i="16"/>
  <c r="Q6" i="16"/>
  <c r="P6" i="16"/>
  <c r="O6" i="16"/>
  <c r="N6" i="16"/>
  <c r="M6" i="16"/>
  <c r="L6" i="16"/>
  <c r="K6" i="16"/>
  <c r="J6" i="16"/>
  <c r="AC6" i="16" s="1"/>
  <c r="AA9" i="15"/>
  <c r="Z9" i="15"/>
  <c r="Y9" i="15"/>
  <c r="AB9" i="15" s="1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AC9" i="15" s="1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AC8" i="15" s="1"/>
  <c r="L8" i="15"/>
  <c r="K8" i="15"/>
  <c r="J8" i="15"/>
  <c r="AA7" i="15"/>
  <c r="Z7" i="15"/>
  <c r="Y7" i="15"/>
  <c r="AB7" i="15" s="1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AA6" i="15"/>
  <c r="Z6" i="15"/>
  <c r="Y6" i="15"/>
  <c r="X6" i="15"/>
  <c r="W6" i="15"/>
  <c r="V6" i="15"/>
  <c r="AB6" i="15" s="1"/>
  <c r="U6" i="15"/>
  <c r="T6" i="15"/>
  <c r="S6" i="15"/>
  <c r="R6" i="15"/>
  <c r="Q6" i="15"/>
  <c r="P6" i="15"/>
  <c r="O6" i="15"/>
  <c r="N6" i="15"/>
  <c r="M6" i="15"/>
  <c r="AC6" i="15" s="1"/>
  <c r="L6" i="15"/>
  <c r="K6" i="15"/>
  <c r="J6" i="15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AC10" i="13" s="1"/>
  <c r="AA9" i="13"/>
  <c r="Z9" i="13"/>
  <c r="Y9" i="13"/>
  <c r="X9" i="13"/>
  <c r="W9" i="13"/>
  <c r="V9" i="13"/>
  <c r="AB9" i="13" s="1"/>
  <c r="U9" i="13"/>
  <c r="T9" i="13"/>
  <c r="S9" i="13"/>
  <c r="R9" i="13"/>
  <c r="Q9" i="13"/>
  <c r="P9" i="13"/>
  <c r="O9" i="13"/>
  <c r="N9" i="13"/>
  <c r="M9" i="13"/>
  <c r="L9" i="13"/>
  <c r="K9" i="13"/>
  <c r="J9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AC8" i="13" s="1"/>
  <c r="AA7" i="13"/>
  <c r="Z7" i="13"/>
  <c r="Y7" i="13"/>
  <c r="X7" i="13"/>
  <c r="W7" i="13"/>
  <c r="V7" i="13"/>
  <c r="AB7" i="13" s="1"/>
  <c r="U7" i="13"/>
  <c r="T7" i="13"/>
  <c r="S7" i="13"/>
  <c r="R7" i="13"/>
  <c r="Q7" i="13"/>
  <c r="P7" i="13"/>
  <c r="O7" i="13"/>
  <c r="N7" i="13"/>
  <c r="M7" i="13"/>
  <c r="L7" i="13"/>
  <c r="K7" i="13"/>
  <c r="J7" i="13"/>
  <c r="AC7" i="13" s="1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AC6" i="13" s="1"/>
  <c r="AA5" i="37"/>
  <c r="Z5" i="37"/>
  <c r="AB5" i="37" s="1"/>
  <c r="Y5" i="37"/>
  <c r="X5" i="37"/>
  <c r="W5" i="37"/>
  <c r="V5" i="37"/>
  <c r="U5" i="37"/>
  <c r="T5" i="37"/>
  <c r="S5" i="37"/>
  <c r="R5" i="37"/>
  <c r="Q5" i="37"/>
  <c r="P5" i="37"/>
  <c r="O5" i="37"/>
  <c r="N5" i="37"/>
  <c r="M5" i="37"/>
  <c r="L5" i="37"/>
  <c r="K5" i="37"/>
  <c r="J5" i="37"/>
  <c r="AA4" i="37"/>
  <c r="Z4" i="37"/>
  <c r="Y4" i="37"/>
  <c r="X4" i="37"/>
  <c r="W4" i="37"/>
  <c r="V4" i="37"/>
  <c r="AB4" i="37" s="1"/>
  <c r="U4" i="37"/>
  <c r="T4" i="37"/>
  <c r="S4" i="37"/>
  <c r="R4" i="37"/>
  <c r="Q4" i="37"/>
  <c r="P4" i="37"/>
  <c r="O4" i="37"/>
  <c r="N4" i="37"/>
  <c r="M4" i="37"/>
  <c r="L4" i="37"/>
  <c r="K4" i="37"/>
  <c r="J4" i="37"/>
  <c r="AC4" i="37" s="1"/>
  <c r="AB3" i="37"/>
  <c r="J3" i="37"/>
  <c r="AC2" i="37"/>
  <c r="J2" i="37"/>
  <c r="AA5" i="36"/>
  <c r="Z5" i="36"/>
  <c r="AB5" i="36" s="1"/>
  <c r="Y5" i="36"/>
  <c r="X5" i="36"/>
  <c r="W5" i="36"/>
  <c r="V5" i="36"/>
  <c r="U5" i="36"/>
  <c r="T5" i="36"/>
  <c r="S5" i="36"/>
  <c r="R5" i="36"/>
  <c r="Q5" i="36"/>
  <c r="P5" i="36"/>
  <c r="O5" i="36"/>
  <c r="N5" i="36"/>
  <c r="M5" i="36"/>
  <c r="L5" i="36"/>
  <c r="K5" i="36"/>
  <c r="J5" i="36"/>
  <c r="AA4" i="36"/>
  <c r="Z4" i="36"/>
  <c r="Y4" i="36"/>
  <c r="X4" i="36"/>
  <c r="W4" i="36"/>
  <c r="V4" i="36"/>
  <c r="AB4" i="36" s="1"/>
  <c r="U4" i="36"/>
  <c r="T4" i="36"/>
  <c r="S4" i="36"/>
  <c r="R4" i="36"/>
  <c r="Q4" i="36"/>
  <c r="P4" i="36"/>
  <c r="O4" i="36"/>
  <c r="N4" i="36"/>
  <c r="M4" i="36"/>
  <c r="L4" i="36"/>
  <c r="K4" i="36"/>
  <c r="J4" i="36"/>
  <c r="AC4" i="36" s="1"/>
  <c r="AB3" i="36"/>
  <c r="J3" i="36"/>
  <c r="AC2" i="36"/>
  <c r="J2" i="36"/>
  <c r="AA5" i="35"/>
  <c r="Z5" i="35"/>
  <c r="AB5" i="35" s="1"/>
  <c r="Y5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AC5" i="35" s="1"/>
  <c r="AA4" i="35"/>
  <c r="Z4" i="35"/>
  <c r="Y4" i="35"/>
  <c r="X4" i="35"/>
  <c r="W4" i="35"/>
  <c r="V4" i="35"/>
  <c r="AB4" i="35" s="1"/>
  <c r="U4" i="35"/>
  <c r="T4" i="35"/>
  <c r="S4" i="35"/>
  <c r="R4" i="35"/>
  <c r="Q4" i="35"/>
  <c r="P4" i="35"/>
  <c r="O4" i="35"/>
  <c r="N4" i="35"/>
  <c r="M4" i="35"/>
  <c r="L4" i="35"/>
  <c r="K4" i="35"/>
  <c r="J4" i="35"/>
  <c r="AC4" i="35" s="1"/>
  <c r="AB3" i="35"/>
  <c r="J3" i="35"/>
  <c r="AC2" i="35"/>
  <c r="J2" i="35"/>
  <c r="AA5" i="34"/>
  <c r="Z5" i="34"/>
  <c r="Y5" i="34"/>
  <c r="X5" i="34"/>
  <c r="W5" i="34"/>
  <c r="V5" i="34"/>
  <c r="AB5" i="34" s="1"/>
  <c r="U5" i="34"/>
  <c r="T5" i="34"/>
  <c r="S5" i="34"/>
  <c r="R5" i="34"/>
  <c r="Q5" i="34"/>
  <c r="P5" i="34"/>
  <c r="O5" i="34"/>
  <c r="N5" i="34"/>
  <c r="M5" i="34"/>
  <c r="L5" i="34"/>
  <c r="K5" i="34"/>
  <c r="J5" i="34"/>
  <c r="AA4" i="34"/>
  <c r="Z4" i="34"/>
  <c r="Y4" i="34"/>
  <c r="X4" i="34"/>
  <c r="W4" i="34"/>
  <c r="V4" i="34"/>
  <c r="AB4" i="34" s="1"/>
  <c r="U4" i="34"/>
  <c r="T4" i="34"/>
  <c r="S4" i="34"/>
  <c r="R4" i="34"/>
  <c r="Q4" i="34"/>
  <c r="P4" i="34"/>
  <c r="O4" i="34"/>
  <c r="N4" i="34"/>
  <c r="M4" i="34"/>
  <c r="L4" i="34"/>
  <c r="K4" i="34"/>
  <c r="J4" i="34"/>
  <c r="AC4" i="34" s="1"/>
  <c r="AB3" i="34"/>
  <c r="J3" i="34"/>
  <c r="AC2" i="34"/>
  <c r="J2" i="34"/>
  <c r="AB5" i="33"/>
  <c r="AA5" i="33"/>
  <c r="Z5" i="33"/>
  <c r="Y5" i="33"/>
  <c r="X5" i="33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AC5" i="33" s="1"/>
  <c r="AA4" i="33"/>
  <c r="Z4" i="33"/>
  <c r="Y4" i="33"/>
  <c r="X4" i="33"/>
  <c r="W4" i="33"/>
  <c r="V4" i="33"/>
  <c r="AB4" i="33" s="1"/>
  <c r="U4" i="33"/>
  <c r="T4" i="33"/>
  <c r="S4" i="33"/>
  <c r="R4" i="33"/>
  <c r="Q4" i="33"/>
  <c r="P4" i="33"/>
  <c r="O4" i="33"/>
  <c r="N4" i="33"/>
  <c r="M4" i="33"/>
  <c r="L4" i="33"/>
  <c r="K4" i="33"/>
  <c r="J4" i="33"/>
  <c r="AB3" i="33"/>
  <c r="J3" i="33"/>
  <c r="AC2" i="33"/>
  <c r="J2" i="33"/>
  <c r="AA5" i="32"/>
  <c r="Z5" i="32"/>
  <c r="AB5" i="32" s="1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AA4" i="32"/>
  <c r="Z4" i="32"/>
  <c r="Y4" i="32"/>
  <c r="X4" i="32"/>
  <c r="W4" i="32"/>
  <c r="V4" i="32"/>
  <c r="AB4" i="32" s="1"/>
  <c r="U4" i="32"/>
  <c r="T4" i="32"/>
  <c r="S4" i="32"/>
  <c r="R4" i="32"/>
  <c r="Q4" i="32"/>
  <c r="P4" i="32"/>
  <c r="O4" i="32"/>
  <c r="N4" i="32"/>
  <c r="M4" i="32"/>
  <c r="L4" i="32"/>
  <c r="K4" i="32"/>
  <c r="J4" i="32"/>
  <c r="AC4" i="32" s="1"/>
  <c r="AB3" i="32"/>
  <c r="J3" i="32"/>
  <c r="AC2" i="32"/>
  <c r="J2" i="32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AC5" i="31" s="1"/>
  <c r="AA4" i="31"/>
  <c r="Z4" i="31"/>
  <c r="Y4" i="31"/>
  <c r="X4" i="31"/>
  <c r="W4" i="31"/>
  <c r="V4" i="31"/>
  <c r="AB4" i="31" s="1"/>
  <c r="U4" i="31"/>
  <c r="T4" i="31"/>
  <c r="S4" i="31"/>
  <c r="R4" i="31"/>
  <c r="Q4" i="31"/>
  <c r="P4" i="31"/>
  <c r="O4" i="31"/>
  <c r="N4" i="31"/>
  <c r="M4" i="31"/>
  <c r="L4" i="31"/>
  <c r="K4" i="31"/>
  <c r="J4" i="31"/>
  <c r="AB3" i="31"/>
  <c r="J3" i="31"/>
  <c r="AC2" i="31"/>
  <c r="J2" i="31"/>
  <c r="AA5" i="30"/>
  <c r="Z5" i="30"/>
  <c r="Y5" i="30"/>
  <c r="X5" i="30"/>
  <c r="W5" i="30"/>
  <c r="V5" i="30"/>
  <c r="AB5" i="30" s="1"/>
  <c r="U5" i="30"/>
  <c r="T5" i="30"/>
  <c r="S5" i="30"/>
  <c r="R5" i="30"/>
  <c r="Q5" i="30"/>
  <c r="P5" i="30"/>
  <c r="O5" i="30"/>
  <c r="N5" i="30"/>
  <c r="M5" i="30"/>
  <c r="L5" i="30"/>
  <c r="K5" i="30"/>
  <c r="J5" i="30"/>
  <c r="AA4" i="30"/>
  <c r="Z4" i="30"/>
  <c r="Y4" i="30"/>
  <c r="X4" i="30"/>
  <c r="W4" i="30"/>
  <c r="V4" i="30"/>
  <c r="AB4" i="30" s="1"/>
  <c r="U4" i="30"/>
  <c r="T4" i="30"/>
  <c r="S4" i="30"/>
  <c r="R4" i="30"/>
  <c r="Q4" i="30"/>
  <c r="P4" i="30"/>
  <c r="O4" i="30"/>
  <c r="N4" i="30"/>
  <c r="M4" i="30"/>
  <c r="L4" i="30"/>
  <c r="K4" i="30"/>
  <c r="J4" i="30"/>
  <c r="AC4" i="30" s="1"/>
  <c r="AB3" i="30"/>
  <c r="J3" i="30"/>
  <c r="AC2" i="30"/>
  <c r="J2" i="30"/>
  <c r="AA5" i="29"/>
  <c r="Z5" i="29"/>
  <c r="Y5" i="29"/>
  <c r="X5" i="29"/>
  <c r="W5" i="29"/>
  <c r="V5" i="29"/>
  <c r="AB5" i="29" s="1"/>
  <c r="U5" i="29"/>
  <c r="T5" i="29"/>
  <c r="S5" i="29"/>
  <c r="R5" i="29"/>
  <c r="Q5" i="29"/>
  <c r="P5" i="29"/>
  <c r="O5" i="29"/>
  <c r="N5" i="29"/>
  <c r="M5" i="29"/>
  <c r="L5" i="29"/>
  <c r="K5" i="29"/>
  <c r="J5" i="29"/>
  <c r="AC5" i="29" s="1"/>
  <c r="AA4" i="29"/>
  <c r="Z4" i="29"/>
  <c r="AB4" i="29" s="1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AC4" i="29" s="1"/>
  <c r="AB3" i="29"/>
  <c r="J3" i="29"/>
  <c r="AC2" i="29"/>
  <c r="J2" i="29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AC5" i="28" s="1"/>
  <c r="K5" i="28"/>
  <c r="J5" i="28"/>
  <c r="AA4" i="28"/>
  <c r="Z4" i="28"/>
  <c r="Y4" i="28"/>
  <c r="X4" i="28"/>
  <c r="AB4" i="28" s="1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AC4" i="28" s="1"/>
  <c r="J4" i="28"/>
  <c r="AB3" i="28"/>
  <c r="J3" i="28"/>
  <c r="AC2" i="28"/>
  <c r="J2" i="28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AC5" i="27" s="1"/>
  <c r="AA4" i="27"/>
  <c r="Z4" i="27"/>
  <c r="Y4" i="27"/>
  <c r="X4" i="27"/>
  <c r="W4" i="27"/>
  <c r="V4" i="27"/>
  <c r="AB4" i="27" s="1"/>
  <c r="U4" i="27"/>
  <c r="T4" i="27"/>
  <c r="S4" i="27"/>
  <c r="R4" i="27"/>
  <c r="Q4" i="27"/>
  <c r="P4" i="27"/>
  <c r="O4" i="27"/>
  <c r="N4" i="27"/>
  <c r="M4" i="27"/>
  <c r="L4" i="27"/>
  <c r="K4" i="27"/>
  <c r="J4" i="27"/>
  <c r="AB3" i="27"/>
  <c r="J3" i="27"/>
  <c r="AC2" i="27"/>
  <c r="J2" i="27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J5" i="26"/>
  <c r="AC5" i="26" s="1"/>
  <c r="AA4" i="26"/>
  <c r="Z4" i="26"/>
  <c r="Y4" i="26"/>
  <c r="X4" i="26"/>
  <c r="W4" i="26"/>
  <c r="V4" i="26"/>
  <c r="AB4" i="26" s="1"/>
  <c r="U4" i="26"/>
  <c r="T4" i="26"/>
  <c r="S4" i="26"/>
  <c r="R4" i="26"/>
  <c r="Q4" i="26"/>
  <c r="P4" i="26"/>
  <c r="O4" i="26"/>
  <c r="N4" i="26"/>
  <c r="M4" i="26"/>
  <c r="L4" i="26"/>
  <c r="K4" i="26"/>
  <c r="J4" i="26"/>
  <c r="AB3" i="26"/>
  <c r="J3" i="26"/>
  <c r="AC2" i="26"/>
  <c r="J2" i="26"/>
  <c r="AA5" i="25"/>
  <c r="Z5" i="25"/>
  <c r="AB5" i="25" s="1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AA4" i="25"/>
  <c r="Z4" i="25"/>
  <c r="Y4" i="25"/>
  <c r="X4" i="25"/>
  <c r="W4" i="25"/>
  <c r="V4" i="25"/>
  <c r="AB4" i="25" s="1"/>
  <c r="U4" i="25"/>
  <c r="T4" i="25"/>
  <c r="S4" i="25"/>
  <c r="R4" i="25"/>
  <c r="Q4" i="25"/>
  <c r="P4" i="25"/>
  <c r="O4" i="25"/>
  <c r="N4" i="25"/>
  <c r="M4" i="25"/>
  <c r="L4" i="25"/>
  <c r="K4" i="25"/>
  <c r="J4" i="25"/>
  <c r="AC4" i="25" s="1"/>
  <c r="AB3" i="25"/>
  <c r="J3" i="25"/>
  <c r="AC2" i="25"/>
  <c r="J2" i="25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AA4" i="24"/>
  <c r="Z4" i="24"/>
  <c r="Y4" i="24"/>
  <c r="X4" i="24"/>
  <c r="W4" i="24"/>
  <c r="V4" i="24"/>
  <c r="AB4" i="24" s="1"/>
  <c r="U4" i="24"/>
  <c r="T4" i="24"/>
  <c r="S4" i="24"/>
  <c r="R4" i="24"/>
  <c r="Q4" i="24"/>
  <c r="P4" i="24"/>
  <c r="O4" i="24"/>
  <c r="N4" i="24"/>
  <c r="M4" i="24"/>
  <c r="L4" i="24"/>
  <c r="K4" i="24"/>
  <c r="J4" i="24"/>
  <c r="AB3" i="24"/>
  <c r="J3" i="24"/>
  <c r="AC2" i="24"/>
  <c r="J2" i="24"/>
  <c r="AA4" i="23"/>
  <c r="Z4" i="23"/>
  <c r="Y4" i="23"/>
  <c r="X4" i="23"/>
  <c r="AB4" i="23" s="1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AB3" i="23"/>
  <c r="J3" i="23"/>
  <c r="AC2" i="23"/>
  <c r="J2" i="23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AA4" i="22"/>
  <c r="Z4" i="22"/>
  <c r="Y4" i="22"/>
  <c r="X4" i="22"/>
  <c r="W4" i="22"/>
  <c r="V4" i="22"/>
  <c r="AB4" i="22" s="1"/>
  <c r="U4" i="22"/>
  <c r="T4" i="22"/>
  <c r="S4" i="22"/>
  <c r="R4" i="22"/>
  <c r="Q4" i="22"/>
  <c r="P4" i="22"/>
  <c r="O4" i="22"/>
  <c r="N4" i="22"/>
  <c r="M4" i="22"/>
  <c r="L4" i="22"/>
  <c r="K4" i="22"/>
  <c r="J4" i="22"/>
  <c r="AB3" i="22"/>
  <c r="J3" i="22"/>
  <c r="AC2" i="22"/>
  <c r="J2" i="22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AA4" i="21"/>
  <c r="Z4" i="21"/>
  <c r="Y4" i="21"/>
  <c r="X4" i="21"/>
  <c r="W4" i="21"/>
  <c r="V4" i="21"/>
  <c r="AB4" i="21" s="1"/>
  <c r="U4" i="21"/>
  <c r="T4" i="21"/>
  <c r="S4" i="21"/>
  <c r="R4" i="21"/>
  <c r="Q4" i="21"/>
  <c r="P4" i="21"/>
  <c r="O4" i="21"/>
  <c r="N4" i="21"/>
  <c r="M4" i="21"/>
  <c r="L4" i="21"/>
  <c r="K4" i="21"/>
  <c r="J4" i="21"/>
  <c r="AB3" i="21"/>
  <c r="J3" i="21"/>
  <c r="AC2" i="21"/>
  <c r="J2" i="21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AA4" i="20"/>
  <c r="Z4" i="20"/>
  <c r="Y4" i="20"/>
  <c r="X4" i="20"/>
  <c r="W4" i="20"/>
  <c r="V4" i="20"/>
  <c r="AB4" i="20" s="1"/>
  <c r="U4" i="20"/>
  <c r="T4" i="20"/>
  <c r="S4" i="20"/>
  <c r="R4" i="20"/>
  <c r="Q4" i="20"/>
  <c r="P4" i="20"/>
  <c r="O4" i="20"/>
  <c r="N4" i="20"/>
  <c r="M4" i="20"/>
  <c r="L4" i="20"/>
  <c r="K4" i="20"/>
  <c r="J4" i="20"/>
  <c r="AB3" i="20"/>
  <c r="J3" i="20"/>
  <c r="AC2" i="20"/>
  <c r="J2" i="20"/>
  <c r="AA5" i="19"/>
  <c r="Z5" i="19"/>
  <c r="AB5" i="19" s="1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AA4" i="19"/>
  <c r="Z4" i="19"/>
  <c r="Y4" i="19"/>
  <c r="X4" i="19"/>
  <c r="W4" i="19"/>
  <c r="V4" i="19"/>
  <c r="AB4" i="19" s="1"/>
  <c r="U4" i="19"/>
  <c r="T4" i="19"/>
  <c r="S4" i="19"/>
  <c r="R4" i="19"/>
  <c r="Q4" i="19"/>
  <c r="P4" i="19"/>
  <c r="O4" i="19"/>
  <c r="N4" i="19"/>
  <c r="M4" i="19"/>
  <c r="L4" i="19"/>
  <c r="K4" i="19"/>
  <c r="J4" i="19"/>
  <c r="AC4" i="19" s="1"/>
  <c r="AB3" i="19"/>
  <c r="J3" i="19"/>
  <c r="AC2" i="19"/>
  <c r="J2" i="19"/>
  <c r="AA5" i="18"/>
  <c r="Z5" i="18"/>
  <c r="Y5" i="18"/>
  <c r="X5" i="18"/>
  <c r="AB5" i="18" s="1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AC5" i="18" s="1"/>
  <c r="AA4" i="18"/>
  <c r="Z4" i="18"/>
  <c r="Y4" i="18"/>
  <c r="X4" i="18"/>
  <c r="W4" i="18"/>
  <c r="V4" i="18"/>
  <c r="AB4" i="18" s="1"/>
  <c r="U4" i="18"/>
  <c r="T4" i="18"/>
  <c r="S4" i="18"/>
  <c r="R4" i="18"/>
  <c r="Q4" i="18"/>
  <c r="P4" i="18"/>
  <c r="O4" i="18"/>
  <c r="N4" i="18"/>
  <c r="M4" i="18"/>
  <c r="L4" i="18"/>
  <c r="K4" i="18"/>
  <c r="J4" i="18"/>
  <c r="AC4" i="18" s="1"/>
  <c r="AB3" i="18"/>
  <c r="J3" i="18"/>
  <c r="AC2" i="18"/>
  <c r="J2" i="18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AC5" i="17" s="1"/>
  <c r="AA4" i="17"/>
  <c r="Z4" i="17"/>
  <c r="Y4" i="17"/>
  <c r="X4" i="17"/>
  <c r="W4" i="17"/>
  <c r="V4" i="17"/>
  <c r="AB4" i="17" s="1"/>
  <c r="U4" i="17"/>
  <c r="T4" i="17"/>
  <c r="S4" i="17"/>
  <c r="R4" i="17"/>
  <c r="Q4" i="17"/>
  <c r="P4" i="17"/>
  <c r="O4" i="17"/>
  <c r="N4" i="17"/>
  <c r="M4" i="17"/>
  <c r="L4" i="17"/>
  <c r="K4" i="17"/>
  <c r="J4" i="17"/>
  <c r="AB3" i="17"/>
  <c r="J3" i="17"/>
  <c r="AC2" i="17"/>
  <c r="J2" i="17"/>
  <c r="AA5" i="16"/>
  <c r="Z5" i="16"/>
  <c r="AB5" i="16" s="1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AA4" i="16"/>
  <c r="Z4" i="16"/>
  <c r="Y4" i="16"/>
  <c r="X4" i="16"/>
  <c r="W4" i="16"/>
  <c r="V4" i="16"/>
  <c r="AB4" i="16" s="1"/>
  <c r="U4" i="16"/>
  <c r="T4" i="16"/>
  <c r="S4" i="16"/>
  <c r="R4" i="16"/>
  <c r="Q4" i="16"/>
  <c r="P4" i="16"/>
  <c r="O4" i="16"/>
  <c r="N4" i="16"/>
  <c r="M4" i="16"/>
  <c r="L4" i="16"/>
  <c r="K4" i="16"/>
  <c r="J4" i="16"/>
  <c r="AC4" i="16" s="1"/>
  <c r="AB3" i="16"/>
  <c r="J3" i="16"/>
  <c r="AC2" i="16"/>
  <c r="J2" i="16"/>
  <c r="AA5" i="15"/>
  <c r="Z5" i="15"/>
  <c r="Y5" i="15"/>
  <c r="X5" i="15"/>
  <c r="W5" i="15"/>
  <c r="AB5" i="15" s="1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AA4" i="15"/>
  <c r="Z4" i="15"/>
  <c r="Y4" i="15"/>
  <c r="X4" i="15"/>
  <c r="W4" i="15"/>
  <c r="V4" i="15"/>
  <c r="AB4" i="15" s="1"/>
  <c r="U4" i="15"/>
  <c r="T4" i="15"/>
  <c r="S4" i="15"/>
  <c r="R4" i="15"/>
  <c r="Q4" i="15"/>
  <c r="P4" i="15"/>
  <c r="O4" i="15"/>
  <c r="N4" i="15"/>
  <c r="M4" i="15"/>
  <c r="L4" i="15"/>
  <c r="K4" i="15"/>
  <c r="J4" i="15"/>
  <c r="AC4" i="15" s="1"/>
  <c r="AB3" i="15"/>
  <c r="J3" i="15"/>
  <c r="AC2" i="15"/>
  <c r="J2" i="15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AC5" i="14" s="1"/>
  <c r="K5" i="14"/>
  <c r="J5" i="14"/>
  <c r="AA4" i="14"/>
  <c r="Z4" i="14"/>
  <c r="Y4" i="14"/>
  <c r="X4" i="14"/>
  <c r="W4" i="14"/>
  <c r="V4" i="14"/>
  <c r="AB4" i="14" s="1"/>
  <c r="U4" i="14"/>
  <c r="T4" i="14"/>
  <c r="S4" i="14"/>
  <c r="R4" i="14"/>
  <c r="Q4" i="14"/>
  <c r="P4" i="14"/>
  <c r="O4" i="14"/>
  <c r="N4" i="14"/>
  <c r="M4" i="14"/>
  <c r="L4" i="14"/>
  <c r="AC4" i="14" s="1"/>
  <c r="K4" i="14"/>
  <c r="J4" i="14"/>
  <c r="AB3" i="14"/>
  <c r="J3" i="14"/>
  <c r="AC2" i="14"/>
  <c r="J2" i="14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AA4" i="13"/>
  <c r="Z4" i="13"/>
  <c r="Y4" i="13"/>
  <c r="X4" i="13"/>
  <c r="AB4" i="13" s="1"/>
  <c r="W4" i="13"/>
  <c r="V4" i="13"/>
  <c r="U4" i="13"/>
  <c r="T4" i="13"/>
  <c r="S4" i="13"/>
  <c r="R4" i="13"/>
  <c r="Q4" i="13"/>
  <c r="P4" i="13"/>
  <c r="O4" i="13"/>
  <c r="N4" i="13"/>
  <c r="M4" i="13"/>
  <c r="L4" i="13"/>
  <c r="AC4" i="13" s="1"/>
  <c r="K4" i="13"/>
  <c r="J4" i="13"/>
  <c r="AB3" i="13"/>
  <c r="J3" i="13"/>
  <c r="AC2" i="13"/>
  <c r="J2" i="13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AA4" i="12"/>
  <c r="Z4" i="12"/>
  <c r="Y4" i="12"/>
  <c r="X4" i="12"/>
  <c r="W4" i="12"/>
  <c r="V4" i="12"/>
  <c r="AB4" i="12" s="1"/>
  <c r="U4" i="12"/>
  <c r="T4" i="12"/>
  <c r="S4" i="12"/>
  <c r="R4" i="12"/>
  <c r="Q4" i="12"/>
  <c r="P4" i="12"/>
  <c r="O4" i="12"/>
  <c r="N4" i="12"/>
  <c r="M4" i="12"/>
  <c r="L4" i="12"/>
  <c r="K4" i="12"/>
  <c r="J4" i="12"/>
  <c r="AB3" i="12"/>
  <c r="J3" i="12"/>
  <c r="AC2" i="12"/>
  <c r="J2" i="12"/>
  <c r="AA5" i="11"/>
  <c r="Z5" i="11"/>
  <c r="Y5" i="11"/>
  <c r="X5" i="11"/>
  <c r="AB5" i="11" s="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AC4" i="11" s="1"/>
  <c r="AB3" i="11"/>
  <c r="J3" i="11"/>
  <c r="AC2" i="11"/>
  <c r="J2" i="11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AC14" i="10" s="1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AC13" i="10" s="1"/>
  <c r="K13" i="10"/>
  <c r="J13" i="10"/>
  <c r="AA12" i="10"/>
  <c r="Z12" i="10"/>
  <c r="Y12" i="10"/>
  <c r="X12" i="10"/>
  <c r="W12" i="10"/>
  <c r="V12" i="10"/>
  <c r="AB12" i="10" s="1"/>
  <c r="U12" i="10"/>
  <c r="T12" i="10"/>
  <c r="S12" i="10"/>
  <c r="R12" i="10"/>
  <c r="Q12" i="10"/>
  <c r="P12" i="10"/>
  <c r="O12" i="10"/>
  <c r="N12" i="10"/>
  <c r="M12" i="10"/>
  <c r="L12" i="10"/>
  <c r="K12" i="10"/>
  <c r="J12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AC11" i="10" s="1"/>
  <c r="K11" i="10"/>
  <c r="J11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AC10" i="10" s="1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AC9" i="10" s="1"/>
  <c r="K9" i="10"/>
  <c r="J9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AC8" i="10" s="1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AC7" i="10" s="1"/>
  <c r="K7" i="10"/>
  <c r="J7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AC6" i="10" s="1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AC5" i="10" s="1"/>
  <c r="K5" i="10"/>
  <c r="J5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AC4" i="10" s="1"/>
  <c r="AB3" i="10"/>
  <c r="J3" i="10"/>
  <c r="AC2" i="10"/>
  <c r="J2" i="10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AC22" i="8" s="1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AC21" i="8" s="1"/>
  <c r="AA20" i="8"/>
  <c r="Z20" i="8"/>
  <c r="Y20" i="8"/>
  <c r="X20" i="8"/>
  <c r="W20" i="8"/>
  <c r="V20" i="8"/>
  <c r="AB20" i="8" s="1"/>
  <c r="U20" i="8"/>
  <c r="T20" i="8"/>
  <c r="S20" i="8"/>
  <c r="R20" i="8"/>
  <c r="Q20" i="8"/>
  <c r="P20" i="8"/>
  <c r="O20" i="8"/>
  <c r="N20" i="8"/>
  <c r="M20" i="8"/>
  <c r="L20" i="8"/>
  <c r="K20" i="8"/>
  <c r="J20" i="8"/>
  <c r="AC20" i="8" s="1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AC19" i="8" s="1"/>
  <c r="AA18" i="8"/>
  <c r="Z18" i="8"/>
  <c r="Y18" i="8"/>
  <c r="X18" i="8"/>
  <c r="W18" i="8"/>
  <c r="V18" i="8"/>
  <c r="AB18" i="8" s="1"/>
  <c r="U18" i="8"/>
  <c r="T18" i="8"/>
  <c r="S18" i="8"/>
  <c r="R18" i="8"/>
  <c r="Q18" i="8"/>
  <c r="P18" i="8"/>
  <c r="O18" i="8"/>
  <c r="N18" i="8"/>
  <c r="M18" i="8"/>
  <c r="L18" i="8"/>
  <c r="K18" i="8"/>
  <c r="J18" i="8"/>
  <c r="AA17" i="8"/>
  <c r="Z17" i="8"/>
  <c r="AB17" i="8" s="1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AC16" i="8" s="1"/>
  <c r="AA15" i="8"/>
  <c r="Z15" i="8"/>
  <c r="AB15" i="8" s="1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AC15" i="8" s="1"/>
  <c r="AA14" i="8"/>
  <c r="Z14" i="8"/>
  <c r="Y14" i="8"/>
  <c r="X14" i="8"/>
  <c r="W14" i="8"/>
  <c r="V14" i="8"/>
  <c r="AB14" i="8" s="1"/>
  <c r="U14" i="8"/>
  <c r="T14" i="8"/>
  <c r="S14" i="8"/>
  <c r="R14" i="8"/>
  <c r="Q14" i="8"/>
  <c r="P14" i="8"/>
  <c r="O14" i="8"/>
  <c r="N14" i="8"/>
  <c r="M14" i="8"/>
  <c r="L14" i="8"/>
  <c r="K14" i="8"/>
  <c r="J14" i="8"/>
  <c r="AC14" i="8" s="1"/>
  <c r="AA13" i="8"/>
  <c r="Z13" i="8"/>
  <c r="AB13" i="8" s="1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AA12" i="8"/>
  <c r="Z12" i="8"/>
  <c r="Y12" i="8"/>
  <c r="X12" i="8"/>
  <c r="W12" i="8"/>
  <c r="V12" i="8"/>
  <c r="AB12" i="8" s="1"/>
  <c r="U12" i="8"/>
  <c r="T12" i="8"/>
  <c r="S12" i="8"/>
  <c r="R12" i="8"/>
  <c r="Q12" i="8"/>
  <c r="P12" i="8"/>
  <c r="O12" i="8"/>
  <c r="N12" i="8"/>
  <c r="M12" i="8"/>
  <c r="L12" i="8"/>
  <c r="K12" i="8"/>
  <c r="J12" i="8"/>
  <c r="AA11" i="8"/>
  <c r="Z11" i="8"/>
  <c r="AB11" i="8" s="1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AC11" i="8" s="1"/>
  <c r="AA10" i="8"/>
  <c r="Z10" i="8"/>
  <c r="Y10" i="8"/>
  <c r="X10" i="8"/>
  <c r="W10" i="8"/>
  <c r="V10" i="8"/>
  <c r="AB10" i="8" s="1"/>
  <c r="U10" i="8"/>
  <c r="T10" i="8"/>
  <c r="S10" i="8"/>
  <c r="R10" i="8"/>
  <c r="Q10" i="8"/>
  <c r="P10" i="8"/>
  <c r="O10" i="8"/>
  <c r="N10" i="8"/>
  <c r="M10" i="8"/>
  <c r="L10" i="8"/>
  <c r="K10" i="8"/>
  <c r="J10" i="8"/>
  <c r="AC10" i="8" s="1"/>
  <c r="AA9" i="8"/>
  <c r="Z9" i="8"/>
  <c r="AB9" i="8" s="1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AC8" i="8" s="1"/>
  <c r="AA7" i="8"/>
  <c r="Z7" i="8"/>
  <c r="AB7" i="8" s="1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AC7" i="8" s="1"/>
  <c r="AA6" i="8"/>
  <c r="Z6" i="8"/>
  <c r="Y6" i="8"/>
  <c r="X6" i="8"/>
  <c r="W6" i="8"/>
  <c r="V6" i="8"/>
  <c r="AB6" i="8" s="1"/>
  <c r="U6" i="8"/>
  <c r="T6" i="8"/>
  <c r="S6" i="8"/>
  <c r="R6" i="8"/>
  <c r="Q6" i="8"/>
  <c r="P6" i="8"/>
  <c r="O6" i="8"/>
  <c r="N6" i="8"/>
  <c r="M6" i="8"/>
  <c r="L6" i="8"/>
  <c r="K6" i="8"/>
  <c r="J6" i="8"/>
  <c r="AC6" i="8" s="1"/>
  <c r="AA5" i="8"/>
  <c r="Z5" i="8"/>
  <c r="Y5" i="8"/>
  <c r="X5" i="8"/>
  <c r="W5" i="8"/>
  <c r="V5" i="8"/>
  <c r="AB5" i="8" s="1"/>
  <c r="U5" i="8"/>
  <c r="T5" i="8"/>
  <c r="S5" i="8"/>
  <c r="R5" i="8"/>
  <c r="Q5" i="8"/>
  <c r="P5" i="8"/>
  <c r="O5" i="8"/>
  <c r="N5" i="8"/>
  <c r="M5" i="8"/>
  <c r="L5" i="8"/>
  <c r="K5" i="8"/>
  <c r="J5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AC4" i="8" s="1"/>
  <c r="J4" i="8"/>
  <c r="AB3" i="8"/>
  <c r="J3" i="8"/>
  <c r="AC2" i="8"/>
  <c r="J2" i="8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AC33" i="7" s="1"/>
  <c r="AA32" i="7"/>
  <c r="Z32" i="7"/>
  <c r="Y32" i="7"/>
  <c r="X32" i="7"/>
  <c r="W32" i="7"/>
  <c r="V32" i="7"/>
  <c r="AB32" i="7" s="1"/>
  <c r="U32" i="7"/>
  <c r="T32" i="7"/>
  <c r="S32" i="7"/>
  <c r="R32" i="7"/>
  <c r="Q32" i="7"/>
  <c r="P32" i="7"/>
  <c r="O32" i="7"/>
  <c r="N32" i="7"/>
  <c r="M32" i="7"/>
  <c r="L32" i="7"/>
  <c r="K32" i="7"/>
  <c r="AC32" i="7" s="1"/>
  <c r="J32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AC31" i="7" s="1"/>
  <c r="AA30" i="7"/>
  <c r="Z30" i="7"/>
  <c r="Y30" i="7"/>
  <c r="X30" i="7"/>
  <c r="W30" i="7"/>
  <c r="V30" i="7"/>
  <c r="AB30" i="7" s="1"/>
  <c r="U30" i="7"/>
  <c r="T30" i="7"/>
  <c r="S30" i="7"/>
  <c r="R30" i="7"/>
  <c r="Q30" i="7"/>
  <c r="P30" i="7"/>
  <c r="O30" i="7"/>
  <c r="N30" i="7"/>
  <c r="M30" i="7"/>
  <c r="L30" i="7"/>
  <c r="K30" i="7"/>
  <c r="J30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AA28" i="7"/>
  <c r="Z28" i="7"/>
  <c r="Y28" i="7"/>
  <c r="X28" i="7"/>
  <c r="W28" i="7"/>
  <c r="V28" i="7"/>
  <c r="AB28" i="7" s="1"/>
  <c r="U28" i="7"/>
  <c r="T28" i="7"/>
  <c r="S28" i="7"/>
  <c r="R28" i="7"/>
  <c r="Q28" i="7"/>
  <c r="P28" i="7"/>
  <c r="O28" i="7"/>
  <c r="N28" i="7"/>
  <c r="M28" i="7"/>
  <c r="L28" i="7"/>
  <c r="K28" i="7"/>
  <c r="AC28" i="7" s="1"/>
  <c r="J28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AC27" i="7" s="1"/>
  <c r="AA26" i="7"/>
  <c r="Z26" i="7"/>
  <c r="Y26" i="7"/>
  <c r="X26" i="7"/>
  <c r="W26" i="7"/>
  <c r="V26" i="7"/>
  <c r="AB26" i="7" s="1"/>
  <c r="U26" i="7"/>
  <c r="T26" i="7"/>
  <c r="S26" i="7"/>
  <c r="R26" i="7"/>
  <c r="Q26" i="7"/>
  <c r="P26" i="7"/>
  <c r="O26" i="7"/>
  <c r="N26" i="7"/>
  <c r="M26" i="7"/>
  <c r="L26" i="7"/>
  <c r="K26" i="7"/>
  <c r="J26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AC25" i="7" s="1"/>
  <c r="AA24" i="7"/>
  <c r="Z24" i="7"/>
  <c r="Y24" i="7"/>
  <c r="X24" i="7"/>
  <c r="W24" i="7"/>
  <c r="V24" i="7"/>
  <c r="AB24" i="7" s="1"/>
  <c r="U24" i="7"/>
  <c r="T24" i="7"/>
  <c r="S24" i="7"/>
  <c r="R24" i="7"/>
  <c r="Q24" i="7"/>
  <c r="P24" i="7"/>
  <c r="O24" i="7"/>
  <c r="N24" i="7"/>
  <c r="M24" i="7"/>
  <c r="L24" i="7"/>
  <c r="K24" i="7"/>
  <c r="AC24" i="7" s="1"/>
  <c r="J24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AC23" i="7" s="1"/>
  <c r="AA22" i="7"/>
  <c r="Z22" i="7"/>
  <c r="Y22" i="7"/>
  <c r="X22" i="7"/>
  <c r="W22" i="7"/>
  <c r="V22" i="7"/>
  <c r="AB22" i="7" s="1"/>
  <c r="U22" i="7"/>
  <c r="T22" i="7"/>
  <c r="S22" i="7"/>
  <c r="R22" i="7"/>
  <c r="Q22" i="7"/>
  <c r="P22" i="7"/>
  <c r="O22" i="7"/>
  <c r="N22" i="7"/>
  <c r="M22" i="7"/>
  <c r="L22" i="7"/>
  <c r="K22" i="7"/>
  <c r="AC22" i="7" s="1"/>
  <c r="J22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AC21" i="7" s="1"/>
  <c r="AA20" i="7"/>
  <c r="Z20" i="7"/>
  <c r="Y20" i="7"/>
  <c r="X20" i="7"/>
  <c r="W20" i="7"/>
  <c r="V20" i="7"/>
  <c r="AB20" i="7" s="1"/>
  <c r="U20" i="7"/>
  <c r="T20" i="7"/>
  <c r="S20" i="7"/>
  <c r="R20" i="7"/>
  <c r="Q20" i="7"/>
  <c r="P20" i="7"/>
  <c r="O20" i="7"/>
  <c r="N20" i="7"/>
  <c r="M20" i="7"/>
  <c r="L20" i="7"/>
  <c r="K20" i="7"/>
  <c r="J20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AC19" i="7" s="1"/>
  <c r="AA18" i="7"/>
  <c r="Z18" i="7"/>
  <c r="Y18" i="7"/>
  <c r="X18" i="7"/>
  <c r="W18" i="7"/>
  <c r="V18" i="7"/>
  <c r="AB18" i="7" s="1"/>
  <c r="U18" i="7"/>
  <c r="T18" i="7"/>
  <c r="S18" i="7"/>
  <c r="R18" i="7"/>
  <c r="Q18" i="7"/>
  <c r="P18" i="7"/>
  <c r="O18" i="7"/>
  <c r="N18" i="7"/>
  <c r="M18" i="7"/>
  <c r="L18" i="7"/>
  <c r="K18" i="7"/>
  <c r="J18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AC17" i="7" s="1"/>
  <c r="AA16" i="7"/>
  <c r="Z16" i="7"/>
  <c r="Y16" i="7"/>
  <c r="X16" i="7"/>
  <c r="W16" i="7"/>
  <c r="V16" i="7"/>
  <c r="AB16" i="7" s="1"/>
  <c r="U16" i="7"/>
  <c r="T16" i="7"/>
  <c r="S16" i="7"/>
  <c r="R16" i="7"/>
  <c r="Q16" i="7"/>
  <c r="P16" i="7"/>
  <c r="O16" i="7"/>
  <c r="N16" i="7"/>
  <c r="M16" i="7"/>
  <c r="L16" i="7"/>
  <c r="K16" i="7"/>
  <c r="AC16" i="7" s="1"/>
  <c r="J16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AC15" i="7" s="1"/>
  <c r="AA14" i="7"/>
  <c r="Z14" i="7"/>
  <c r="Y14" i="7"/>
  <c r="X14" i="7"/>
  <c r="W14" i="7"/>
  <c r="V14" i="7"/>
  <c r="AB14" i="7" s="1"/>
  <c r="U14" i="7"/>
  <c r="T14" i="7"/>
  <c r="S14" i="7"/>
  <c r="R14" i="7"/>
  <c r="Q14" i="7"/>
  <c r="P14" i="7"/>
  <c r="O14" i="7"/>
  <c r="N14" i="7"/>
  <c r="M14" i="7"/>
  <c r="L14" i="7"/>
  <c r="K14" i="7"/>
  <c r="J14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AC13" i="7" s="1"/>
  <c r="AA12" i="7"/>
  <c r="Z12" i="7"/>
  <c r="Y12" i="7"/>
  <c r="X12" i="7"/>
  <c r="W12" i="7"/>
  <c r="V12" i="7"/>
  <c r="AB12" i="7" s="1"/>
  <c r="U12" i="7"/>
  <c r="T12" i="7"/>
  <c r="S12" i="7"/>
  <c r="R12" i="7"/>
  <c r="Q12" i="7"/>
  <c r="P12" i="7"/>
  <c r="O12" i="7"/>
  <c r="N12" i="7"/>
  <c r="M12" i="7"/>
  <c r="L12" i="7"/>
  <c r="K12" i="7"/>
  <c r="AC12" i="7" s="1"/>
  <c r="J12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AC11" i="7" s="1"/>
  <c r="AA10" i="7"/>
  <c r="Z10" i="7"/>
  <c r="Y10" i="7"/>
  <c r="X10" i="7"/>
  <c r="W10" i="7"/>
  <c r="V10" i="7"/>
  <c r="AB10" i="7" s="1"/>
  <c r="U10" i="7"/>
  <c r="T10" i="7"/>
  <c r="S10" i="7"/>
  <c r="R10" i="7"/>
  <c r="Q10" i="7"/>
  <c r="P10" i="7"/>
  <c r="O10" i="7"/>
  <c r="N10" i="7"/>
  <c r="M10" i="7"/>
  <c r="L10" i="7"/>
  <c r="K10" i="7"/>
  <c r="J10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AC9" i="7" s="1"/>
  <c r="AA8" i="7"/>
  <c r="Z8" i="7"/>
  <c r="Y8" i="7"/>
  <c r="X8" i="7"/>
  <c r="W8" i="7"/>
  <c r="V8" i="7"/>
  <c r="AB8" i="7" s="1"/>
  <c r="U8" i="7"/>
  <c r="T8" i="7"/>
  <c r="S8" i="7"/>
  <c r="R8" i="7"/>
  <c r="Q8" i="7"/>
  <c r="P8" i="7"/>
  <c r="O8" i="7"/>
  <c r="N8" i="7"/>
  <c r="M8" i="7"/>
  <c r="L8" i="7"/>
  <c r="K8" i="7"/>
  <c r="AC8" i="7" s="1"/>
  <c r="J8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AC7" i="7" s="1"/>
  <c r="AA6" i="7"/>
  <c r="Z6" i="7"/>
  <c r="Y6" i="7"/>
  <c r="X6" i="7"/>
  <c r="W6" i="7"/>
  <c r="V6" i="7"/>
  <c r="AB6" i="7" s="1"/>
  <c r="U6" i="7"/>
  <c r="T6" i="7"/>
  <c r="S6" i="7"/>
  <c r="R6" i="7"/>
  <c r="Q6" i="7"/>
  <c r="P6" i="7"/>
  <c r="O6" i="7"/>
  <c r="N6" i="7"/>
  <c r="M6" i="7"/>
  <c r="L6" i="7"/>
  <c r="K6" i="7"/>
  <c r="J6" i="7"/>
  <c r="AC6" i="7" s="1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AC5" i="7" s="1"/>
  <c r="AA4" i="7"/>
  <c r="Z4" i="7"/>
  <c r="Y4" i="7"/>
  <c r="X4" i="7"/>
  <c r="W4" i="7"/>
  <c r="V4" i="7"/>
  <c r="AB4" i="7" s="1"/>
  <c r="U4" i="7"/>
  <c r="T4" i="7"/>
  <c r="S4" i="7"/>
  <c r="R4" i="7"/>
  <c r="Q4" i="7"/>
  <c r="P4" i="7"/>
  <c r="O4" i="7"/>
  <c r="N4" i="7"/>
  <c r="M4" i="7"/>
  <c r="L4" i="7"/>
  <c r="K4" i="7"/>
  <c r="J4" i="7"/>
  <c r="AC4" i="7" s="1"/>
  <c r="AB3" i="7"/>
  <c r="J3" i="7"/>
  <c r="AC2" i="7"/>
  <c r="J2" i="7"/>
  <c r="J2" i="3"/>
  <c r="J2" i="4"/>
  <c r="J2" i="5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AC81" i="6" s="1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AC80" i="6" s="1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AC79" i="6" s="1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AC78" i="6" s="1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AC77" i="6" s="1"/>
  <c r="AA76" i="6"/>
  <c r="Z76" i="6"/>
  <c r="Y76" i="6"/>
  <c r="X76" i="6"/>
  <c r="W76" i="6"/>
  <c r="V76" i="6"/>
  <c r="AB76" i="6" s="1"/>
  <c r="U76" i="6"/>
  <c r="T76" i="6"/>
  <c r="S76" i="6"/>
  <c r="R76" i="6"/>
  <c r="Q76" i="6"/>
  <c r="P76" i="6"/>
  <c r="O76" i="6"/>
  <c r="N76" i="6"/>
  <c r="M76" i="6"/>
  <c r="L76" i="6"/>
  <c r="K76" i="6"/>
  <c r="J76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AC75" i="6" s="1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AC74" i="6" s="1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AC73" i="6" s="1"/>
  <c r="AA72" i="6"/>
  <c r="Z72" i="6"/>
  <c r="Y72" i="6"/>
  <c r="X72" i="6"/>
  <c r="W72" i="6"/>
  <c r="V72" i="6"/>
  <c r="AB72" i="6" s="1"/>
  <c r="U72" i="6"/>
  <c r="T72" i="6"/>
  <c r="S72" i="6"/>
  <c r="R72" i="6"/>
  <c r="Q72" i="6"/>
  <c r="P72" i="6"/>
  <c r="O72" i="6"/>
  <c r="N72" i="6"/>
  <c r="M72" i="6"/>
  <c r="L72" i="6"/>
  <c r="K72" i="6"/>
  <c r="J72" i="6"/>
  <c r="AA71" i="6"/>
  <c r="Z71" i="6"/>
  <c r="Y71" i="6"/>
  <c r="X71" i="6"/>
  <c r="W71" i="6"/>
  <c r="V71" i="6"/>
  <c r="AB71" i="6" s="1"/>
  <c r="U71" i="6"/>
  <c r="T71" i="6"/>
  <c r="S71" i="6"/>
  <c r="R71" i="6"/>
  <c r="Q71" i="6"/>
  <c r="P71" i="6"/>
  <c r="O71" i="6"/>
  <c r="N71" i="6"/>
  <c r="M71" i="6"/>
  <c r="L71" i="6"/>
  <c r="K71" i="6"/>
  <c r="J71" i="6"/>
  <c r="AC71" i="6" s="1"/>
  <c r="AA70" i="6"/>
  <c r="Z70" i="6"/>
  <c r="Y70" i="6"/>
  <c r="X70" i="6"/>
  <c r="AB70" i="6" s="1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AC70" i="6" s="1"/>
  <c r="AA69" i="6"/>
  <c r="Z69" i="6"/>
  <c r="Y69" i="6"/>
  <c r="X69" i="6"/>
  <c r="W69" i="6"/>
  <c r="V69" i="6"/>
  <c r="AB69" i="6" s="1"/>
  <c r="U69" i="6"/>
  <c r="T69" i="6"/>
  <c r="S69" i="6"/>
  <c r="R69" i="6"/>
  <c r="Q69" i="6"/>
  <c r="P69" i="6"/>
  <c r="O69" i="6"/>
  <c r="N69" i="6"/>
  <c r="M69" i="6"/>
  <c r="L69" i="6"/>
  <c r="K69" i="6"/>
  <c r="J69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AC68" i="6" s="1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AC67" i="6" s="1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AC66" i="6" s="1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AC65" i="6" s="1"/>
  <c r="AA64" i="6"/>
  <c r="Z64" i="6"/>
  <c r="Y64" i="6"/>
  <c r="X64" i="6"/>
  <c r="AB64" i="6" s="1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AC64" i="6" s="1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AC63" i="6" s="1"/>
  <c r="AA62" i="6"/>
  <c r="Z62" i="6"/>
  <c r="Y62" i="6"/>
  <c r="X62" i="6"/>
  <c r="AB62" i="6" s="1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AC61" i="6" s="1"/>
  <c r="AA60" i="6"/>
  <c r="Z60" i="6"/>
  <c r="Y60" i="6"/>
  <c r="X60" i="6"/>
  <c r="AB60" i="6" s="1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AC59" i="6" s="1"/>
  <c r="AA58" i="6"/>
  <c r="Z58" i="6"/>
  <c r="Y58" i="6"/>
  <c r="X58" i="6"/>
  <c r="AB58" i="6" s="1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AC58" i="6" s="1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AC57" i="6" s="1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AC56" i="6" s="1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AC55" i="6" s="1"/>
  <c r="AA54" i="6"/>
  <c r="Z54" i="6"/>
  <c r="Y54" i="6"/>
  <c r="X54" i="6"/>
  <c r="AB54" i="6" s="1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AC53" i="6" s="1"/>
  <c r="AA52" i="6"/>
  <c r="Z52" i="6"/>
  <c r="Y52" i="6"/>
  <c r="X52" i="6"/>
  <c r="AB52" i="6" s="1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AC52" i="6" s="1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AC51" i="6" s="1"/>
  <c r="AA50" i="6"/>
  <c r="Z50" i="6"/>
  <c r="Y50" i="6"/>
  <c r="X50" i="6"/>
  <c r="AB50" i="6" s="1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AC49" i="6" s="1"/>
  <c r="AA48" i="6"/>
  <c r="Z48" i="6"/>
  <c r="Y48" i="6"/>
  <c r="X48" i="6"/>
  <c r="AB48" i="6" s="1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N47" i="6"/>
  <c r="M47" i="6"/>
  <c r="L47" i="6"/>
  <c r="K47" i="6"/>
  <c r="J47" i="6"/>
  <c r="AA46" i="6"/>
  <c r="Z46" i="6"/>
  <c r="Y46" i="6"/>
  <c r="X46" i="6"/>
  <c r="AB46" i="6" s="1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AC45" i="6" s="1"/>
  <c r="AA44" i="6"/>
  <c r="Z44" i="6"/>
  <c r="Y44" i="6"/>
  <c r="X44" i="6"/>
  <c r="AB44" i="6" s="1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AC43" i="6" s="1"/>
  <c r="AA42" i="6"/>
  <c r="Z42" i="6"/>
  <c r="Y42" i="6"/>
  <c r="X42" i="6"/>
  <c r="AB42" i="6" s="1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AC42" i="6" s="1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AC41" i="6" s="1"/>
  <c r="AA40" i="6"/>
  <c r="Z40" i="6"/>
  <c r="Y40" i="6"/>
  <c r="X40" i="6"/>
  <c r="AB40" i="6" s="1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AC39" i="6" s="1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AC38" i="6" s="1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C37" i="6" s="1"/>
  <c r="AA36" i="6"/>
  <c r="Z36" i="6"/>
  <c r="Y36" i="6"/>
  <c r="X36" i="6"/>
  <c r="AB36" i="6" s="1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C36" i="6" s="1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C35" i="6" s="1"/>
  <c r="AA34" i="6"/>
  <c r="Z34" i="6"/>
  <c r="Y34" i="6"/>
  <c r="X34" i="6"/>
  <c r="AB34" i="6" s="1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AC33" i="6" s="1"/>
  <c r="AA32" i="6"/>
  <c r="Z32" i="6"/>
  <c r="Y32" i="6"/>
  <c r="X32" i="6"/>
  <c r="AB32" i="6" s="1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AC31" i="6" s="1"/>
  <c r="AA30" i="6"/>
  <c r="Z30" i="6"/>
  <c r="Y30" i="6"/>
  <c r="X30" i="6"/>
  <c r="AB30" i="6" s="1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AC30" i="6" s="1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AC29" i="6" s="1"/>
  <c r="AA28" i="6"/>
  <c r="Z28" i="6"/>
  <c r="Y28" i="6"/>
  <c r="X28" i="6"/>
  <c r="AB28" i="6" s="1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AC27" i="6" s="1"/>
  <c r="AA26" i="6"/>
  <c r="Z26" i="6"/>
  <c r="Y26" i="6"/>
  <c r="X26" i="6"/>
  <c r="AB26" i="6" s="1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AC25" i="6" s="1"/>
  <c r="AA24" i="6"/>
  <c r="Z24" i="6"/>
  <c r="Y24" i="6"/>
  <c r="X24" i="6"/>
  <c r="AB24" i="6" s="1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AC23" i="6" s="1"/>
  <c r="AA22" i="6"/>
  <c r="Z22" i="6"/>
  <c r="Y22" i="6"/>
  <c r="X22" i="6"/>
  <c r="AB22" i="6" s="1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AC21" i="6" s="1"/>
  <c r="AA20" i="6"/>
  <c r="Z20" i="6"/>
  <c r="Y20" i="6"/>
  <c r="X20" i="6"/>
  <c r="AB20" i="6" s="1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AC20" i="6" s="1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AC19" i="6" s="1"/>
  <c r="AA18" i="6"/>
  <c r="Z18" i="6"/>
  <c r="Y18" i="6"/>
  <c r="X18" i="6"/>
  <c r="AB18" i="6" s="1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AC17" i="6" s="1"/>
  <c r="AA16" i="6"/>
  <c r="Z16" i="6"/>
  <c r="Y16" i="6"/>
  <c r="X16" i="6"/>
  <c r="AB16" i="6" s="1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AC15" i="6" s="1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AC14" i="6" s="1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AC13" i="6" s="1"/>
  <c r="AA12" i="6"/>
  <c r="Z12" i="6"/>
  <c r="Y12" i="6"/>
  <c r="X12" i="6"/>
  <c r="AB12" i="6" s="1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AC11" i="6" s="1"/>
  <c r="AA10" i="6"/>
  <c r="Z10" i="6"/>
  <c r="Y10" i="6"/>
  <c r="X10" i="6"/>
  <c r="AB10" i="6" s="1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AC9" i="6" s="1"/>
  <c r="AA8" i="6"/>
  <c r="Z8" i="6"/>
  <c r="Y8" i="6"/>
  <c r="X8" i="6"/>
  <c r="AB8" i="6" s="1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AC8" i="6" s="1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AC7" i="6" s="1"/>
  <c r="AA6" i="6"/>
  <c r="Z6" i="6"/>
  <c r="Y6" i="6"/>
  <c r="X6" i="6"/>
  <c r="AB6" i="6" s="1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J2" i="6"/>
  <c r="AA5" i="6"/>
  <c r="Z5" i="6"/>
  <c r="Y5" i="6"/>
  <c r="X5" i="6"/>
  <c r="W5" i="6"/>
  <c r="V5" i="6"/>
  <c r="AB5" i="6" s="1"/>
  <c r="U5" i="6"/>
  <c r="T5" i="6"/>
  <c r="S5" i="6"/>
  <c r="R5" i="6"/>
  <c r="Q5" i="6"/>
  <c r="P5" i="6"/>
  <c r="O5" i="6"/>
  <c r="N5" i="6"/>
  <c r="M5" i="6"/>
  <c r="L5" i="6"/>
  <c r="K5" i="6"/>
  <c r="J5" i="6"/>
  <c r="AA4" i="6"/>
  <c r="Z4" i="6"/>
  <c r="Y4" i="6"/>
  <c r="X4" i="6"/>
  <c r="W4" i="6"/>
  <c r="V4" i="6"/>
  <c r="AB4" i="6" s="1"/>
  <c r="U4" i="6"/>
  <c r="T4" i="6"/>
  <c r="S4" i="6"/>
  <c r="R4" i="6"/>
  <c r="Q4" i="6"/>
  <c r="P4" i="6"/>
  <c r="O4" i="6"/>
  <c r="N4" i="6"/>
  <c r="M4" i="6"/>
  <c r="L4" i="6"/>
  <c r="K4" i="6"/>
  <c r="J4" i="6"/>
  <c r="AC4" i="6" s="1"/>
  <c r="AB3" i="6"/>
  <c r="J3" i="6"/>
  <c r="AC2" i="6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AC128" i="5" s="1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13" i="4"/>
  <c r="R12" i="4"/>
  <c r="R11" i="4"/>
  <c r="R10" i="4"/>
  <c r="R9" i="4"/>
  <c r="R8" i="4"/>
  <c r="R7" i="4"/>
  <c r="R6" i="4"/>
  <c r="R5" i="4"/>
  <c r="R4" i="4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AB174" i="5"/>
  <c r="AA174" i="5"/>
  <c r="Z174" i="5"/>
  <c r="Y174" i="5"/>
  <c r="X174" i="5"/>
  <c r="W174" i="5"/>
  <c r="V174" i="5"/>
  <c r="U174" i="5"/>
  <c r="T174" i="5"/>
  <c r="S174" i="5"/>
  <c r="Q174" i="5"/>
  <c r="P174" i="5"/>
  <c r="O174" i="5"/>
  <c r="N174" i="5"/>
  <c r="M174" i="5"/>
  <c r="L174" i="5"/>
  <c r="K174" i="5"/>
  <c r="J174" i="5"/>
  <c r="AC174" i="5" s="1"/>
  <c r="AB173" i="5"/>
  <c r="AA173" i="5"/>
  <c r="Z173" i="5"/>
  <c r="Y173" i="5"/>
  <c r="X173" i="5"/>
  <c r="W173" i="5"/>
  <c r="V173" i="5"/>
  <c r="U173" i="5"/>
  <c r="T173" i="5"/>
  <c r="S173" i="5"/>
  <c r="Q173" i="5"/>
  <c r="P173" i="5"/>
  <c r="O173" i="5"/>
  <c r="N173" i="5"/>
  <c r="M173" i="5"/>
  <c r="L173" i="5"/>
  <c r="K173" i="5"/>
  <c r="J173" i="5"/>
  <c r="AC173" i="5" s="1"/>
  <c r="AB172" i="5"/>
  <c r="AA172" i="5"/>
  <c r="Z172" i="5"/>
  <c r="Y172" i="5"/>
  <c r="X172" i="5"/>
  <c r="W172" i="5"/>
  <c r="V172" i="5"/>
  <c r="U172" i="5"/>
  <c r="T172" i="5"/>
  <c r="S172" i="5"/>
  <c r="Q172" i="5"/>
  <c r="P172" i="5"/>
  <c r="O172" i="5"/>
  <c r="N172" i="5"/>
  <c r="M172" i="5"/>
  <c r="L172" i="5"/>
  <c r="K172" i="5"/>
  <c r="J172" i="5"/>
  <c r="AB171" i="5"/>
  <c r="AA171" i="5"/>
  <c r="Z171" i="5"/>
  <c r="Y171" i="5"/>
  <c r="X171" i="5"/>
  <c r="W171" i="5"/>
  <c r="V171" i="5"/>
  <c r="U171" i="5"/>
  <c r="T171" i="5"/>
  <c r="S171" i="5"/>
  <c r="Q171" i="5"/>
  <c r="P171" i="5"/>
  <c r="O171" i="5"/>
  <c r="N171" i="5"/>
  <c r="M171" i="5"/>
  <c r="L171" i="5"/>
  <c r="K171" i="5"/>
  <c r="J171" i="5"/>
  <c r="AB170" i="5"/>
  <c r="AA170" i="5"/>
  <c r="Z170" i="5"/>
  <c r="Y170" i="5"/>
  <c r="X170" i="5"/>
  <c r="W170" i="5"/>
  <c r="V170" i="5"/>
  <c r="U170" i="5"/>
  <c r="T170" i="5"/>
  <c r="S170" i="5"/>
  <c r="Q170" i="5"/>
  <c r="P170" i="5"/>
  <c r="O170" i="5"/>
  <c r="N170" i="5"/>
  <c r="M170" i="5"/>
  <c r="L170" i="5"/>
  <c r="K170" i="5"/>
  <c r="J170" i="5"/>
  <c r="AC170" i="5" s="1"/>
  <c r="AB169" i="5"/>
  <c r="AA169" i="5"/>
  <c r="Z169" i="5"/>
  <c r="Y169" i="5"/>
  <c r="X169" i="5"/>
  <c r="W169" i="5"/>
  <c r="V169" i="5"/>
  <c r="U169" i="5"/>
  <c r="T169" i="5"/>
  <c r="S169" i="5"/>
  <c r="Q169" i="5"/>
  <c r="P169" i="5"/>
  <c r="O169" i="5"/>
  <c r="N169" i="5"/>
  <c r="M169" i="5"/>
  <c r="L169" i="5"/>
  <c r="K169" i="5"/>
  <c r="J169" i="5"/>
  <c r="AC169" i="5" s="1"/>
  <c r="AB168" i="5"/>
  <c r="AA168" i="5"/>
  <c r="Z168" i="5"/>
  <c r="Y168" i="5"/>
  <c r="X168" i="5"/>
  <c r="W168" i="5"/>
  <c r="V168" i="5"/>
  <c r="U168" i="5"/>
  <c r="T168" i="5"/>
  <c r="S168" i="5"/>
  <c r="Q168" i="5"/>
  <c r="P168" i="5"/>
  <c r="O168" i="5"/>
  <c r="N168" i="5"/>
  <c r="M168" i="5"/>
  <c r="L168" i="5"/>
  <c r="K168" i="5"/>
  <c r="J168" i="5"/>
  <c r="AB167" i="5"/>
  <c r="AA167" i="5"/>
  <c r="Z167" i="5"/>
  <c r="Y167" i="5"/>
  <c r="X167" i="5"/>
  <c r="W167" i="5"/>
  <c r="V167" i="5"/>
  <c r="U167" i="5"/>
  <c r="T167" i="5"/>
  <c r="S167" i="5"/>
  <c r="Q167" i="5"/>
  <c r="P167" i="5"/>
  <c r="O167" i="5"/>
  <c r="N167" i="5"/>
  <c r="M167" i="5"/>
  <c r="L167" i="5"/>
  <c r="K167" i="5"/>
  <c r="J167" i="5"/>
  <c r="AB166" i="5"/>
  <c r="AA166" i="5"/>
  <c r="Z166" i="5"/>
  <c r="Y166" i="5"/>
  <c r="X166" i="5"/>
  <c r="W166" i="5"/>
  <c r="V166" i="5"/>
  <c r="U166" i="5"/>
  <c r="T166" i="5"/>
  <c r="S166" i="5"/>
  <c r="Q166" i="5"/>
  <c r="P166" i="5"/>
  <c r="O166" i="5"/>
  <c r="N166" i="5"/>
  <c r="M166" i="5"/>
  <c r="L166" i="5"/>
  <c r="K166" i="5"/>
  <c r="J166" i="5"/>
  <c r="AC166" i="5" s="1"/>
  <c r="AB165" i="5"/>
  <c r="AA165" i="5"/>
  <c r="Z165" i="5"/>
  <c r="Y165" i="5"/>
  <c r="X165" i="5"/>
  <c r="W165" i="5"/>
  <c r="V165" i="5"/>
  <c r="U165" i="5"/>
  <c r="T165" i="5"/>
  <c r="S165" i="5"/>
  <c r="Q165" i="5"/>
  <c r="P165" i="5"/>
  <c r="O165" i="5"/>
  <c r="N165" i="5"/>
  <c r="M165" i="5"/>
  <c r="L165" i="5"/>
  <c r="K165" i="5"/>
  <c r="J165" i="5"/>
  <c r="AC165" i="5" s="1"/>
  <c r="AB164" i="5"/>
  <c r="AA164" i="5"/>
  <c r="Z164" i="5"/>
  <c r="Y164" i="5"/>
  <c r="X164" i="5"/>
  <c r="W164" i="5"/>
  <c r="V164" i="5"/>
  <c r="U164" i="5"/>
  <c r="T164" i="5"/>
  <c r="S164" i="5"/>
  <c r="Q164" i="5"/>
  <c r="P164" i="5"/>
  <c r="O164" i="5"/>
  <c r="N164" i="5"/>
  <c r="M164" i="5"/>
  <c r="L164" i="5"/>
  <c r="K164" i="5"/>
  <c r="J164" i="5"/>
  <c r="AB163" i="5"/>
  <c r="AA163" i="5"/>
  <c r="Z163" i="5"/>
  <c r="Y163" i="5"/>
  <c r="X163" i="5"/>
  <c r="W163" i="5"/>
  <c r="V163" i="5"/>
  <c r="U163" i="5"/>
  <c r="T163" i="5"/>
  <c r="S163" i="5"/>
  <c r="Q163" i="5"/>
  <c r="P163" i="5"/>
  <c r="O163" i="5"/>
  <c r="N163" i="5"/>
  <c r="M163" i="5"/>
  <c r="L163" i="5"/>
  <c r="K163" i="5"/>
  <c r="J163" i="5"/>
  <c r="AB162" i="5"/>
  <c r="AA162" i="5"/>
  <c r="Z162" i="5"/>
  <c r="Y162" i="5"/>
  <c r="X162" i="5"/>
  <c r="W162" i="5"/>
  <c r="V162" i="5"/>
  <c r="U162" i="5"/>
  <c r="T162" i="5"/>
  <c r="S162" i="5"/>
  <c r="Q162" i="5"/>
  <c r="P162" i="5"/>
  <c r="O162" i="5"/>
  <c r="N162" i="5"/>
  <c r="M162" i="5"/>
  <c r="L162" i="5"/>
  <c r="K162" i="5"/>
  <c r="J162" i="5"/>
  <c r="AC162" i="5" s="1"/>
  <c r="AB161" i="5"/>
  <c r="AA161" i="5"/>
  <c r="Z161" i="5"/>
  <c r="Y161" i="5"/>
  <c r="X161" i="5"/>
  <c r="W161" i="5"/>
  <c r="V161" i="5"/>
  <c r="U161" i="5"/>
  <c r="T161" i="5"/>
  <c r="S161" i="5"/>
  <c r="Q161" i="5"/>
  <c r="P161" i="5"/>
  <c r="O161" i="5"/>
  <c r="N161" i="5"/>
  <c r="M161" i="5"/>
  <c r="L161" i="5"/>
  <c r="K161" i="5"/>
  <c r="J161" i="5"/>
  <c r="AC161" i="5" s="1"/>
  <c r="AB160" i="5"/>
  <c r="AA160" i="5"/>
  <c r="Z160" i="5"/>
  <c r="Y160" i="5"/>
  <c r="X160" i="5"/>
  <c r="W160" i="5"/>
  <c r="V160" i="5"/>
  <c r="U160" i="5"/>
  <c r="T160" i="5"/>
  <c r="S160" i="5"/>
  <c r="Q160" i="5"/>
  <c r="P160" i="5"/>
  <c r="O160" i="5"/>
  <c r="N160" i="5"/>
  <c r="M160" i="5"/>
  <c r="L160" i="5"/>
  <c r="K160" i="5"/>
  <c r="J160" i="5"/>
  <c r="AB159" i="5"/>
  <c r="AA159" i="5"/>
  <c r="Z159" i="5"/>
  <c r="Y159" i="5"/>
  <c r="X159" i="5"/>
  <c r="W159" i="5"/>
  <c r="V159" i="5"/>
  <c r="U159" i="5"/>
  <c r="T159" i="5"/>
  <c r="S159" i="5"/>
  <c r="Q159" i="5"/>
  <c r="P159" i="5"/>
  <c r="O159" i="5"/>
  <c r="N159" i="5"/>
  <c r="M159" i="5"/>
  <c r="L159" i="5"/>
  <c r="K159" i="5"/>
  <c r="J159" i="5"/>
  <c r="AB158" i="5"/>
  <c r="AA158" i="5"/>
  <c r="Z158" i="5"/>
  <c r="Y158" i="5"/>
  <c r="X158" i="5"/>
  <c r="W158" i="5"/>
  <c r="V158" i="5"/>
  <c r="U158" i="5"/>
  <c r="T158" i="5"/>
  <c r="S158" i="5"/>
  <c r="Q158" i="5"/>
  <c r="P158" i="5"/>
  <c r="O158" i="5"/>
  <c r="N158" i="5"/>
  <c r="M158" i="5"/>
  <c r="L158" i="5"/>
  <c r="K158" i="5"/>
  <c r="J158" i="5"/>
  <c r="AC158" i="5" s="1"/>
  <c r="AB157" i="5"/>
  <c r="AA157" i="5"/>
  <c r="Z157" i="5"/>
  <c r="Y157" i="5"/>
  <c r="X157" i="5"/>
  <c r="W157" i="5"/>
  <c r="V157" i="5"/>
  <c r="U157" i="5"/>
  <c r="T157" i="5"/>
  <c r="S157" i="5"/>
  <c r="Q157" i="5"/>
  <c r="P157" i="5"/>
  <c r="O157" i="5"/>
  <c r="N157" i="5"/>
  <c r="M157" i="5"/>
  <c r="L157" i="5"/>
  <c r="K157" i="5"/>
  <c r="J157" i="5"/>
  <c r="AC157" i="5" s="1"/>
  <c r="AB156" i="5"/>
  <c r="AA156" i="5"/>
  <c r="Z156" i="5"/>
  <c r="Y156" i="5"/>
  <c r="X156" i="5"/>
  <c r="W156" i="5"/>
  <c r="V156" i="5"/>
  <c r="U156" i="5"/>
  <c r="T156" i="5"/>
  <c r="S156" i="5"/>
  <c r="Q156" i="5"/>
  <c r="P156" i="5"/>
  <c r="O156" i="5"/>
  <c r="N156" i="5"/>
  <c r="M156" i="5"/>
  <c r="L156" i="5"/>
  <c r="K156" i="5"/>
  <c r="J156" i="5"/>
  <c r="AB155" i="5"/>
  <c r="AA155" i="5"/>
  <c r="Z155" i="5"/>
  <c r="Y155" i="5"/>
  <c r="X155" i="5"/>
  <c r="W155" i="5"/>
  <c r="V155" i="5"/>
  <c r="U155" i="5"/>
  <c r="T155" i="5"/>
  <c r="S155" i="5"/>
  <c r="Q155" i="5"/>
  <c r="P155" i="5"/>
  <c r="O155" i="5"/>
  <c r="N155" i="5"/>
  <c r="M155" i="5"/>
  <c r="L155" i="5"/>
  <c r="K155" i="5"/>
  <c r="J155" i="5"/>
  <c r="AA154" i="5"/>
  <c r="Z154" i="5"/>
  <c r="Y154" i="5"/>
  <c r="X154" i="5"/>
  <c r="W154" i="5"/>
  <c r="V154" i="5"/>
  <c r="AB154" i="5" s="1"/>
  <c r="U154" i="5"/>
  <c r="T154" i="5"/>
  <c r="S154" i="5"/>
  <c r="Q154" i="5"/>
  <c r="P154" i="5"/>
  <c r="O154" i="5"/>
  <c r="N154" i="5"/>
  <c r="M154" i="5"/>
  <c r="L154" i="5"/>
  <c r="K154" i="5"/>
  <c r="J154" i="5"/>
  <c r="AC154" i="5" s="1"/>
  <c r="AB153" i="5"/>
  <c r="AA153" i="5"/>
  <c r="Z153" i="5"/>
  <c r="Y153" i="5"/>
  <c r="X153" i="5"/>
  <c r="W153" i="5"/>
  <c r="V153" i="5"/>
  <c r="U153" i="5"/>
  <c r="T153" i="5"/>
  <c r="S153" i="5"/>
  <c r="Q153" i="5"/>
  <c r="P153" i="5"/>
  <c r="O153" i="5"/>
  <c r="N153" i="5"/>
  <c r="M153" i="5"/>
  <c r="L153" i="5"/>
  <c r="K153" i="5"/>
  <c r="J153" i="5"/>
  <c r="AC153" i="5" s="1"/>
  <c r="AA152" i="5"/>
  <c r="Z152" i="5"/>
  <c r="Y152" i="5"/>
  <c r="X152" i="5"/>
  <c r="W152" i="5"/>
  <c r="V152" i="5"/>
  <c r="AB152" i="5" s="1"/>
  <c r="U152" i="5"/>
  <c r="T152" i="5"/>
  <c r="S152" i="5"/>
  <c r="Q152" i="5"/>
  <c r="P152" i="5"/>
  <c r="O152" i="5"/>
  <c r="N152" i="5"/>
  <c r="M152" i="5"/>
  <c r="L152" i="5"/>
  <c r="K152" i="5"/>
  <c r="J152" i="5"/>
  <c r="AB151" i="5"/>
  <c r="AA151" i="5"/>
  <c r="Z151" i="5"/>
  <c r="Y151" i="5"/>
  <c r="X151" i="5"/>
  <c r="W151" i="5"/>
  <c r="V151" i="5"/>
  <c r="U151" i="5"/>
  <c r="T151" i="5"/>
  <c r="S151" i="5"/>
  <c r="Q151" i="5"/>
  <c r="P151" i="5"/>
  <c r="O151" i="5"/>
  <c r="N151" i="5"/>
  <c r="M151" i="5"/>
  <c r="L151" i="5"/>
  <c r="K151" i="5"/>
  <c r="J151" i="5"/>
  <c r="AA150" i="5"/>
  <c r="Z150" i="5"/>
  <c r="Y150" i="5"/>
  <c r="X150" i="5"/>
  <c r="W150" i="5"/>
  <c r="V150" i="5"/>
  <c r="AB150" i="5" s="1"/>
  <c r="U150" i="5"/>
  <c r="T150" i="5"/>
  <c r="S150" i="5"/>
  <c r="Q150" i="5"/>
  <c r="P150" i="5"/>
  <c r="O150" i="5"/>
  <c r="N150" i="5"/>
  <c r="M150" i="5"/>
  <c r="L150" i="5"/>
  <c r="K150" i="5"/>
  <c r="J150" i="5"/>
  <c r="AC150" i="5" s="1"/>
  <c r="AB149" i="5"/>
  <c r="AA149" i="5"/>
  <c r="Z149" i="5"/>
  <c r="Y149" i="5"/>
  <c r="X149" i="5"/>
  <c r="W149" i="5"/>
  <c r="V149" i="5"/>
  <c r="U149" i="5"/>
  <c r="T149" i="5"/>
  <c r="S149" i="5"/>
  <c r="Q149" i="5"/>
  <c r="P149" i="5"/>
  <c r="O149" i="5"/>
  <c r="N149" i="5"/>
  <c r="M149" i="5"/>
  <c r="L149" i="5"/>
  <c r="K149" i="5"/>
  <c r="J149" i="5"/>
  <c r="AC149" i="5" s="1"/>
  <c r="AA148" i="5"/>
  <c r="Z148" i="5"/>
  <c r="Y148" i="5"/>
  <c r="X148" i="5"/>
  <c r="W148" i="5"/>
  <c r="V148" i="5"/>
  <c r="AB148" i="5" s="1"/>
  <c r="U148" i="5"/>
  <c r="T148" i="5"/>
  <c r="S148" i="5"/>
  <c r="Q148" i="5"/>
  <c r="P148" i="5"/>
  <c r="O148" i="5"/>
  <c r="N148" i="5"/>
  <c r="M148" i="5"/>
  <c r="L148" i="5"/>
  <c r="K148" i="5"/>
  <c r="J148" i="5"/>
  <c r="AB147" i="5"/>
  <c r="AA147" i="5"/>
  <c r="Z147" i="5"/>
  <c r="Y147" i="5"/>
  <c r="X147" i="5"/>
  <c r="W147" i="5"/>
  <c r="V147" i="5"/>
  <c r="U147" i="5"/>
  <c r="T147" i="5"/>
  <c r="S147" i="5"/>
  <c r="Q147" i="5"/>
  <c r="P147" i="5"/>
  <c r="O147" i="5"/>
  <c r="N147" i="5"/>
  <c r="M147" i="5"/>
  <c r="L147" i="5"/>
  <c r="K147" i="5"/>
  <c r="J147" i="5"/>
  <c r="AC147" i="5" s="1"/>
  <c r="AA146" i="5"/>
  <c r="Z146" i="5"/>
  <c r="Y146" i="5"/>
  <c r="X146" i="5"/>
  <c r="W146" i="5"/>
  <c r="V146" i="5"/>
  <c r="AB146" i="5" s="1"/>
  <c r="U146" i="5"/>
  <c r="T146" i="5"/>
  <c r="S146" i="5"/>
  <c r="Q146" i="5"/>
  <c r="P146" i="5"/>
  <c r="O146" i="5"/>
  <c r="N146" i="5"/>
  <c r="M146" i="5"/>
  <c r="L146" i="5"/>
  <c r="K146" i="5"/>
  <c r="J146" i="5"/>
  <c r="AA145" i="5"/>
  <c r="Z145" i="5"/>
  <c r="AB145" i="5" s="1"/>
  <c r="Y145" i="5"/>
  <c r="X145" i="5"/>
  <c r="W145" i="5"/>
  <c r="V145" i="5"/>
  <c r="U145" i="5"/>
  <c r="T145" i="5"/>
  <c r="S145" i="5"/>
  <c r="Q145" i="5"/>
  <c r="P145" i="5"/>
  <c r="O145" i="5"/>
  <c r="N145" i="5"/>
  <c r="M145" i="5"/>
  <c r="L145" i="5"/>
  <c r="K145" i="5"/>
  <c r="J145" i="5"/>
  <c r="AB144" i="5"/>
  <c r="AA144" i="5"/>
  <c r="Z144" i="5"/>
  <c r="Y144" i="5"/>
  <c r="X144" i="5"/>
  <c r="W144" i="5"/>
  <c r="V144" i="5"/>
  <c r="U144" i="5"/>
  <c r="T144" i="5"/>
  <c r="S144" i="5"/>
  <c r="Q144" i="5"/>
  <c r="P144" i="5"/>
  <c r="O144" i="5"/>
  <c r="N144" i="5"/>
  <c r="M144" i="5"/>
  <c r="L144" i="5"/>
  <c r="K144" i="5"/>
  <c r="J144" i="5"/>
  <c r="AA143" i="5"/>
  <c r="Z143" i="5"/>
  <c r="AB143" i="5" s="1"/>
  <c r="Y143" i="5"/>
  <c r="X143" i="5"/>
  <c r="W143" i="5"/>
  <c r="V143" i="5"/>
  <c r="U143" i="5"/>
  <c r="T143" i="5"/>
  <c r="S143" i="5"/>
  <c r="Q143" i="5"/>
  <c r="P143" i="5"/>
  <c r="O143" i="5"/>
  <c r="N143" i="5"/>
  <c r="M143" i="5"/>
  <c r="L143" i="5"/>
  <c r="K143" i="5"/>
  <c r="J143" i="5"/>
  <c r="AA142" i="5"/>
  <c r="Z142" i="5"/>
  <c r="Y142" i="5"/>
  <c r="X142" i="5"/>
  <c r="W142" i="5"/>
  <c r="V142" i="5"/>
  <c r="AB142" i="5" s="1"/>
  <c r="U142" i="5"/>
  <c r="T142" i="5"/>
  <c r="S142" i="5"/>
  <c r="Q142" i="5"/>
  <c r="P142" i="5"/>
  <c r="O142" i="5"/>
  <c r="N142" i="5"/>
  <c r="M142" i="5"/>
  <c r="L142" i="5"/>
  <c r="K142" i="5"/>
  <c r="J142" i="5"/>
  <c r="AA141" i="5"/>
  <c r="Z141" i="5"/>
  <c r="AB141" i="5" s="1"/>
  <c r="Y141" i="5"/>
  <c r="X141" i="5"/>
  <c r="W141" i="5"/>
  <c r="V141" i="5"/>
  <c r="U141" i="5"/>
  <c r="T141" i="5"/>
  <c r="S141" i="5"/>
  <c r="Q141" i="5"/>
  <c r="P141" i="5"/>
  <c r="O141" i="5"/>
  <c r="N141" i="5"/>
  <c r="M141" i="5"/>
  <c r="L141" i="5"/>
  <c r="K141" i="5"/>
  <c r="J141" i="5"/>
  <c r="AC141" i="5" s="1"/>
  <c r="AA140" i="5"/>
  <c r="Z140" i="5"/>
  <c r="Y140" i="5"/>
  <c r="X140" i="5"/>
  <c r="W140" i="5"/>
  <c r="V140" i="5"/>
  <c r="AB140" i="5" s="1"/>
  <c r="U140" i="5"/>
  <c r="T140" i="5"/>
  <c r="S140" i="5"/>
  <c r="Q140" i="5"/>
  <c r="P140" i="5"/>
  <c r="O140" i="5"/>
  <c r="N140" i="5"/>
  <c r="M140" i="5"/>
  <c r="L140" i="5"/>
  <c r="K140" i="5"/>
  <c r="J140" i="5"/>
  <c r="AC140" i="5" s="1"/>
  <c r="AA139" i="5"/>
  <c r="Z139" i="5"/>
  <c r="AB139" i="5" s="1"/>
  <c r="Y139" i="5"/>
  <c r="X139" i="5"/>
  <c r="W139" i="5"/>
  <c r="V139" i="5"/>
  <c r="U139" i="5"/>
  <c r="T139" i="5"/>
  <c r="S139" i="5"/>
  <c r="Q139" i="5"/>
  <c r="P139" i="5"/>
  <c r="O139" i="5"/>
  <c r="N139" i="5"/>
  <c r="M139" i="5"/>
  <c r="L139" i="5"/>
  <c r="K139" i="5"/>
  <c r="J139" i="5"/>
  <c r="AA138" i="5"/>
  <c r="Z138" i="5"/>
  <c r="Y138" i="5"/>
  <c r="X138" i="5"/>
  <c r="W138" i="5"/>
  <c r="V138" i="5"/>
  <c r="AB138" i="5" s="1"/>
  <c r="U138" i="5"/>
  <c r="T138" i="5"/>
  <c r="S138" i="5"/>
  <c r="Q138" i="5"/>
  <c r="P138" i="5"/>
  <c r="O138" i="5"/>
  <c r="N138" i="5"/>
  <c r="M138" i="5"/>
  <c r="L138" i="5"/>
  <c r="K138" i="5"/>
  <c r="J138" i="5"/>
  <c r="AA137" i="5"/>
  <c r="Z137" i="5"/>
  <c r="AB137" i="5" s="1"/>
  <c r="Y137" i="5"/>
  <c r="X137" i="5"/>
  <c r="W137" i="5"/>
  <c r="V137" i="5"/>
  <c r="U137" i="5"/>
  <c r="T137" i="5"/>
  <c r="S137" i="5"/>
  <c r="Q137" i="5"/>
  <c r="P137" i="5"/>
  <c r="O137" i="5"/>
  <c r="N137" i="5"/>
  <c r="M137" i="5"/>
  <c r="L137" i="5"/>
  <c r="K137" i="5"/>
  <c r="J137" i="5"/>
  <c r="AA136" i="5"/>
  <c r="Z136" i="5"/>
  <c r="Y136" i="5"/>
  <c r="X136" i="5"/>
  <c r="W136" i="5"/>
  <c r="V136" i="5"/>
  <c r="AB136" i="5" s="1"/>
  <c r="U136" i="5"/>
  <c r="T136" i="5"/>
  <c r="S136" i="5"/>
  <c r="Q136" i="5"/>
  <c r="P136" i="5"/>
  <c r="O136" i="5"/>
  <c r="N136" i="5"/>
  <c r="M136" i="5"/>
  <c r="L136" i="5"/>
  <c r="K136" i="5"/>
  <c r="J136" i="5"/>
  <c r="AA135" i="5"/>
  <c r="Z135" i="5"/>
  <c r="AB135" i="5" s="1"/>
  <c r="Y135" i="5"/>
  <c r="X135" i="5"/>
  <c r="W135" i="5"/>
  <c r="V135" i="5"/>
  <c r="U135" i="5"/>
  <c r="T135" i="5"/>
  <c r="S135" i="5"/>
  <c r="Q135" i="5"/>
  <c r="P135" i="5"/>
  <c r="O135" i="5"/>
  <c r="N135" i="5"/>
  <c r="M135" i="5"/>
  <c r="L135" i="5"/>
  <c r="K135" i="5"/>
  <c r="J135" i="5"/>
  <c r="AA134" i="5"/>
  <c r="Z134" i="5"/>
  <c r="Y134" i="5"/>
  <c r="X134" i="5"/>
  <c r="W134" i="5"/>
  <c r="V134" i="5"/>
  <c r="AB134" i="5" s="1"/>
  <c r="U134" i="5"/>
  <c r="T134" i="5"/>
  <c r="S134" i="5"/>
  <c r="Q134" i="5"/>
  <c r="P134" i="5"/>
  <c r="O134" i="5"/>
  <c r="N134" i="5"/>
  <c r="M134" i="5"/>
  <c r="L134" i="5"/>
  <c r="K134" i="5"/>
  <c r="J134" i="5"/>
  <c r="AA133" i="5"/>
  <c r="Z133" i="5"/>
  <c r="AB133" i="5" s="1"/>
  <c r="Y133" i="5"/>
  <c r="X133" i="5"/>
  <c r="W133" i="5"/>
  <c r="V133" i="5"/>
  <c r="U133" i="5"/>
  <c r="T133" i="5"/>
  <c r="S133" i="5"/>
  <c r="Q133" i="5"/>
  <c r="P133" i="5"/>
  <c r="O133" i="5"/>
  <c r="N133" i="5"/>
  <c r="M133" i="5"/>
  <c r="L133" i="5"/>
  <c r="K133" i="5"/>
  <c r="J133" i="5"/>
  <c r="AC133" i="5" s="1"/>
  <c r="AB132" i="5"/>
  <c r="AA132" i="5"/>
  <c r="Z132" i="5"/>
  <c r="Y132" i="5"/>
  <c r="X132" i="5"/>
  <c r="W132" i="5"/>
  <c r="V132" i="5"/>
  <c r="U132" i="5"/>
  <c r="T132" i="5"/>
  <c r="S132" i="5"/>
  <c r="Q132" i="5"/>
  <c r="P132" i="5"/>
  <c r="O132" i="5"/>
  <c r="N132" i="5"/>
  <c r="M132" i="5"/>
  <c r="L132" i="5"/>
  <c r="K132" i="5"/>
  <c r="J132" i="5"/>
  <c r="AC132" i="5" s="1"/>
  <c r="AA131" i="5"/>
  <c r="Z131" i="5"/>
  <c r="AB131" i="5" s="1"/>
  <c r="Y131" i="5"/>
  <c r="X131" i="5"/>
  <c r="W131" i="5"/>
  <c r="V131" i="5"/>
  <c r="U131" i="5"/>
  <c r="T131" i="5"/>
  <c r="S131" i="5"/>
  <c r="Q131" i="5"/>
  <c r="P131" i="5"/>
  <c r="O131" i="5"/>
  <c r="N131" i="5"/>
  <c r="M131" i="5"/>
  <c r="L131" i="5"/>
  <c r="K131" i="5"/>
  <c r="J131" i="5"/>
  <c r="AA130" i="5"/>
  <c r="Z130" i="5"/>
  <c r="Y130" i="5"/>
  <c r="X130" i="5"/>
  <c r="W130" i="5"/>
  <c r="V130" i="5"/>
  <c r="AB130" i="5" s="1"/>
  <c r="U130" i="5"/>
  <c r="T130" i="5"/>
  <c r="S130" i="5"/>
  <c r="Q130" i="5"/>
  <c r="P130" i="5"/>
  <c r="O130" i="5"/>
  <c r="N130" i="5"/>
  <c r="M130" i="5"/>
  <c r="AC130" i="5" s="1"/>
  <c r="L130" i="5"/>
  <c r="K130" i="5"/>
  <c r="J130" i="5"/>
  <c r="AB129" i="5"/>
  <c r="AA129" i="5"/>
  <c r="Z129" i="5"/>
  <c r="Y129" i="5"/>
  <c r="X129" i="5"/>
  <c r="W129" i="5"/>
  <c r="V129" i="5"/>
  <c r="U129" i="5"/>
  <c r="T129" i="5"/>
  <c r="S129" i="5"/>
  <c r="Q129" i="5"/>
  <c r="P129" i="5"/>
  <c r="O129" i="5"/>
  <c r="N129" i="5"/>
  <c r="M129" i="5"/>
  <c r="L129" i="5"/>
  <c r="K129" i="5"/>
  <c r="J129" i="5"/>
  <c r="AA128" i="5"/>
  <c r="Z128" i="5"/>
  <c r="Y128" i="5"/>
  <c r="X128" i="5"/>
  <c r="W128" i="5"/>
  <c r="V128" i="5"/>
  <c r="AB128" i="5" s="1"/>
  <c r="U128" i="5"/>
  <c r="T128" i="5"/>
  <c r="S128" i="5"/>
  <c r="Q128" i="5"/>
  <c r="P128" i="5"/>
  <c r="O128" i="5"/>
  <c r="N128" i="5"/>
  <c r="M128" i="5"/>
  <c r="L128" i="5"/>
  <c r="K128" i="5"/>
  <c r="J128" i="5"/>
  <c r="AA127" i="5"/>
  <c r="Z127" i="5"/>
  <c r="Y127" i="5"/>
  <c r="AB127" i="5" s="1"/>
  <c r="X127" i="5"/>
  <c r="W127" i="5"/>
  <c r="V127" i="5"/>
  <c r="U127" i="5"/>
  <c r="T127" i="5"/>
  <c r="S127" i="5"/>
  <c r="Q127" i="5"/>
  <c r="P127" i="5"/>
  <c r="O127" i="5"/>
  <c r="N127" i="5"/>
  <c r="M127" i="5"/>
  <c r="L127" i="5"/>
  <c r="K127" i="5"/>
  <c r="J127" i="5"/>
  <c r="AC126" i="5"/>
  <c r="AA126" i="5"/>
  <c r="Z126" i="5"/>
  <c r="Y126" i="5"/>
  <c r="X126" i="5"/>
  <c r="W126" i="5"/>
  <c r="V126" i="5"/>
  <c r="AB126" i="5" s="1"/>
  <c r="U126" i="5"/>
  <c r="T126" i="5"/>
  <c r="S126" i="5"/>
  <c r="Q126" i="5"/>
  <c r="P126" i="5"/>
  <c r="O126" i="5"/>
  <c r="N126" i="5"/>
  <c r="M126" i="5"/>
  <c r="L126" i="5"/>
  <c r="K126" i="5"/>
  <c r="J126" i="5"/>
  <c r="AA125" i="5"/>
  <c r="Z125" i="5"/>
  <c r="Y125" i="5"/>
  <c r="X125" i="5"/>
  <c r="W125" i="5"/>
  <c r="V125" i="5"/>
  <c r="U125" i="5"/>
  <c r="T125" i="5"/>
  <c r="S125" i="5"/>
  <c r="Q125" i="5"/>
  <c r="P125" i="5"/>
  <c r="O125" i="5"/>
  <c r="N125" i="5"/>
  <c r="M125" i="5"/>
  <c r="L125" i="5"/>
  <c r="K125" i="5"/>
  <c r="J125" i="5"/>
  <c r="AA124" i="5"/>
  <c r="Z124" i="5"/>
  <c r="Y124" i="5"/>
  <c r="X124" i="5"/>
  <c r="W124" i="5"/>
  <c r="V124" i="5"/>
  <c r="AB124" i="5" s="1"/>
  <c r="U124" i="5"/>
  <c r="T124" i="5"/>
  <c r="S124" i="5"/>
  <c r="Q124" i="5"/>
  <c r="P124" i="5"/>
  <c r="O124" i="5"/>
  <c r="N124" i="5"/>
  <c r="M124" i="5"/>
  <c r="AC124" i="5" s="1"/>
  <c r="L124" i="5"/>
  <c r="K124" i="5"/>
  <c r="J124" i="5"/>
  <c r="AA123" i="5"/>
  <c r="Z123" i="5"/>
  <c r="Y123" i="5"/>
  <c r="AB123" i="5" s="1"/>
  <c r="X123" i="5"/>
  <c r="W123" i="5"/>
  <c r="V123" i="5"/>
  <c r="U123" i="5"/>
  <c r="T123" i="5"/>
  <c r="S123" i="5"/>
  <c r="Q123" i="5"/>
  <c r="P123" i="5"/>
  <c r="O123" i="5"/>
  <c r="N123" i="5"/>
  <c r="M123" i="5"/>
  <c r="L123" i="5"/>
  <c r="K123" i="5"/>
  <c r="J123" i="5"/>
  <c r="AC122" i="5"/>
  <c r="AA122" i="5"/>
  <c r="Z122" i="5"/>
  <c r="Y122" i="5"/>
  <c r="X122" i="5"/>
  <c r="W122" i="5"/>
  <c r="V122" i="5"/>
  <c r="AB122" i="5" s="1"/>
  <c r="U122" i="5"/>
  <c r="T122" i="5"/>
  <c r="S122" i="5"/>
  <c r="Q122" i="5"/>
  <c r="P122" i="5"/>
  <c r="O122" i="5"/>
  <c r="N122" i="5"/>
  <c r="M122" i="5"/>
  <c r="L122" i="5"/>
  <c r="K122" i="5"/>
  <c r="J122" i="5"/>
  <c r="AA121" i="5"/>
  <c r="Z121" i="5"/>
  <c r="Y121" i="5"/>
  <c r="X121" i="5"/>
  <c r="W121" i="5"/>
  <c r="V121" i="5"/>
  <c r="AB121" i="5" s="1"/>
  <c r="U121" i="5"/>
  <c r="T121" i="5"/>
  <c r="S121" i="5"/>
  <c r="Q121" i="5"/>
  <c r="P121" i="5"/>
  <c r="O121" i="5"/>
  <c r="N121" i="5"/>
  <c r="M121" i="5"/>
  <c r="L121" i="5"/>
  <c r="K121" i="5"/>
  <c r="J121" i="5"/>
  <c r="AA120" i="5"/>
  <c r="Z120" i="5"/>
  <c r="Y120" i="5"/>
  <c r="X120" i="5"/>
  <c r="W120" i="5"/>
  <c r="V120" i="5"/>
  <c r="U120" i="5"/>
  <c r="T120" i="5"/>
  <c r="S120" i="5"/>
  <c r="Q120" i="5"/>
  <c r="P120" i="5"/>
  <c r="O120" i="5"/>
  <c r="N120" i="5"/>
  <c r="M120" i="5"/>
  <c r="L120" i="5"/>
  <c r="K120" i="5"/>
  <c r="J120" i="5"/>
  <c r="AA119" i="5"/>
  <c r="Z119" i="5"/>
  <c r="Y119" i="5"/>
  <c r="X119" i="5"/>
  <c r="W119" i="5"/>
  <c r="V119" i="5"/>
  <c r="U119" i="5"/>
  <c r="T119" i="5"/>
  <c r="S119" i="5"/>
  <c r="Q119" i="5"/>
  <c r="P119" i="5"/>
  <c r="O119" i="5"/>
  <c r="N119" i="5"/>
  <c r="M119" i="5"/>
  <c r="L119" i="5"/>
  <c r="K119" i="5"/>
  <c r="J119" i="5"/>
  <c r="AA118" i="5"/>
  <c r="Z118" i="5"/>
  <c r="Y118" i="5"/>
  <c r="X118" i="5"/>
  <c r="W118" i="5"/>
  <c r="V118" i="5"/>
  <c r="AB118" i="5" s="1"/>
  <c r="U118" i="5"/>
  <c r="T118" i="5"/>
  <c r="S118" i="5"/>
  <c r="Q118" i="5"/>
  <c r="P118" i="5"/>
  <c r="O118" i="5"/>
  <c r="N118" i="5"/>
  <c r="M118" i="5"/>
  <c r="L118" i="5"/>
  <c r="K118" i="5"/>
  <c r="J118" i="5"/>
  <c r="AC118" i="5" s="1"/>
  <c r="AB117" i="5"/>
  <c r="AA117" i="5"/>
  <c r="Z117" i="5"/>
  <c r="Y117" i="5"/>
  <c r="X117" i="5"/>
  <c r="W117" i="5"/>
  <c r="V117" i="5"/>
  <c r="U117" i="5"/>
  <c r="T117" i="5"/>
  <c r="S117" i="5"/>
  <c r="Q117" i="5"/>
  <c r="P117" i="5"/>
  <c r="O117" i="5"/>
  <c r="N117" i="5"/>
  <c r="M117" i="5"/>
  <c r="L117" i="5"/>
  <c r="K117" i="5"/>
  <c r="J117" i="5"/>
  <c r="AB116" i="5"/>
  <c r="AA116" i="5"/>
  <c r="Z116" i="5"/>
  <c r="Y116" i="5"/>
  <c r="X116" i="5"/>
  <c r="W116" i="5"/>
  <c r="V116" i="5"/>
  <c r="U116" i="5"/>
  <c r="T116" i="5"/>
  <c r="S116" i="5"/>
  <c r="Q116" i="5"/>
  <c r="P116" i="5"/>
  <c r="O116" i="5"/>
  <c r="N116" i="5"/>
  <c r="M116" i="5"/>
  <c r="AC116" i="5" s="1"/>
  <c r="L116" i="5"/>
  <c r="K116" i="5"/>
  <c r="J116" i="5"/>
  <c r="AA115" i="5"/>
  <c r="Z115" i="5"/>
  <c r="Y115" i="5"/>
  <c r="X115" i="5"/>
  <c r="W115" i="5"/>
  <c r="V115" i="5"/>
  <c r="AB115" i="5" s="1"/>
  <c r="U115" i="5"/>
  <c r="T115" i="5"/>
  <c r="S115" i="5"/>
  <c r="Q115" i="5"/>
  <c r="P115" i="5"/>
  <c r="O115" i="5"/>
  <c r="N115" i="5"/>
  <c r="M115" i="5"/>
  <c r="L115" i="5"/>
  <c r="K115" i="5"/>
  <c r="J115" i="5"/>
  <c r="AA114" i="5"/>
  <c r="Z114" i="5"/>
  <c r="Y114" i="5"/>
  <c r="X114" i="5"/>
  <c r="W114" i="5"/>
  <c r="V114" i="5"/>
  <c r="U114" i="5"/>
  <c r="T114" i="5"/>
  <c r="S114" i="5"/>
  <c r="Q114" i="5"/>
  <c r="P114" i="5"/>
  <c r="O114" i="5"/>
  <c r="N114" i="5"/>
  <c r="M114" i="5"/>
  <c r="L114" i="5"/>
  <c r="K114" i="5"/>
  <c r="J114" i="5"/>
  <c r="AB113" i="5"/>
  <c r="AA113" i="5"/>
  <c r="Z113" i="5"/>
  <c r="Y113" i="5"/>
  <c r="X113" i="5"/>
  <c r="W113" i="5"/>
  <c r="V113" i="5"/>
  <c r="U113" i="5"/>
  <c r="T113" i="5"/>
  <c r="S113" i="5"/>
  <c r="Q113" i="5"/>
  <c r="P113" i="5"/>
  <c r="O113" i="5"/>
  <c r="N113" i="5"/>
  <c r="M113" i="5"/>
  <c r="L113" i="5"/>
  <c r="K113" i="5"/>
  <c r="J113" i="5"/>
  <c r="AA112" i="5"/>
  <c r="Z112" i="5"/>
  <c r="Y112" i="5"/>
  <c r="X112" i="5"/>
  <c r="W112" i="5"/>
  <c r="V112" i="5"/>
  <c r="U112" i="5"/>
  <c r="T112" i="5"/>
  <c r="S112" i="5"/>
  <c r="Q112" i="5"/>
  <c r="P112" i="5"/>
  <c r="O112" i="5"/>
  <c r="N112" i="5"/>
  <c r="M112" i="5"/>
  <c r="L112" i="5"/>
  <c r="K112" i="5"/>
  <c r="J112" i="5"/>
  <c r="AB111" i="5"/>
  <c r="AA111" i="5"/>
  <c r="Z111" i="5"/>
  <c r="Y111" i="5"/>
  <c r="X111" i="5"/>
  <c r="W111" i="5"/>
  <c r="V111" i="5"/>
  <c r="U111" i="5"/>
  <c r="T111" i="5"/>
  <c r="S111" i="5"/>
  <c r="Q111" i="5"/>
  <c r="P111" i="5"/>
  <c r="O111" i="5"/>
  <c r="N111" i="5"/>
  <c r="M111" i="5"/>
  <c r="L111" i="5"/>
  <c r="K111" i="5"/>
  <c r="J111" i="5"/>
  <c r="AA110" i="5"/>
  <c r="Z110" i="5"/>
  <c r="Y110" i="5"/>
  <c r="X110" i="5"/>
  <c r="W110" i="5"/>
  <c r="V110" i="5"/>
  <c r="AB110" i="5" s="1"/>
  <c r="U110" i="5"/>
  <c r="T110" i="5"/>
  <c r="S110" i="5"/>
  <c r="Q110" i="5"/>
  <c r="P110" i="5"/>
  <c r="O110" i="5"/>
  <c r="N110" i="5"/>
  <c r="M110" i="5"/>
  <c r="L110" i="5"/>
  <c r="K110" i="5"/>
  <c r="J110" i="5"/>
  <c r="AC110" i="5" s="1"/>
  <c r="AA109" i="5"/>
  <c r="Z109" i="5"/>
  <c r="Y109" i="5"/>
  <c r="X109" i="5"/>
  <c r="W109" i="5"/>
  <c r="V109" i="5"/>
  <c r="U109" i="5"/>
  <c r="T109" i="5"/>
  <c r="S109" i="5"/>
  <c r="Q109" i="5"/>
  <c r="P109" i="5"/>
  <c r="O109" i="5"/>
  <c r="N109" i="5"/>
  <c r="M109" i="5"/>
  <c r="L109" i="5"/>
  <c r="K109" i="5"/>
  <c r="J109" i="5"/>
  <c r="AB108" i="5"/>
  <c r="AA108" i="5"/>
  <c r="Z108" i="5"/>
  <c r="Y108" i="5"/>
  <c r="X108" i="5"/>
  <c r="W108" i="5"/>
  <c r="V108" i="5"/>
  <c r="U108" i="5"/>
  <c r="T108" i="5"/>
  <c r="S108" i="5"/>
  <c r="Q108" i="5"/>
  <c r="P108" i="5"/>
  <c r="O108" i="5"/>
  <c r="N108" i="5"/>
  <c r="M108" i="5"/>
  <c r="AC108" i="5" s="1"/>
  <c r="L108" i="5"/>
  <c r="K108" i="5"/>
  <c r="J108" i="5"/>
  <c r="AA107" i="5"/>
  <c r="Z107" i="5"/>
  <c r="Y107" i="5"/>
  <c r="X107" i="5"/>
  <c r="W107" i="5"/>
  <c r="V107" i="5"/>
  <c r="AB107" i="5" s="1"/>
  <c r="U107" i="5"/>
  <c r="T107" i="5"/>
  <c r="S107" i="5"/>
  <c r="Q107" i="5"/>
  <c r="P107" i="5"/>
  <c r="O107" i="5"/>
  <c r="N107" i="5"/>
  <c r="M107" i="5"/>
  <c r="L107" i="5"/>
  <c r="K107" i="5"/>
  <c r="J107" i="5"/>
  <c r="AA106" i="5"/>
  <c r="Z106" i="5"/>
  <c r="Y106" i="5"/>
  <c r="X106" i="5"/>
  <c r="W106" i="5"/>
  <c r="V106" i="5"/>
  <c r="U106" i="5"/>
  <c r="T106" i="5"/>
  <c r="S106" i="5"/>
  <c r="Q106" i="5"/>
  <c r="P106" i="5"/>
  <c r="O106" i="5"/>
  <c r="N106" i="5"/>
  <c r="M106" i="5"/>
  <c r="L106" i="5"/>
  <c r="K106" i="5"/>
  <c r="J106" i="5"/>
  <c r="AA105" i="5"/>
  <c r="Z105" i="5"/>
  <c r="Y105" i="5"/>
  <c r="X105" i="5"/>
  <c r="W105" i="5"/>
  <c r="V105" i="5"/>
  <c r="U105" i="5"/>
  <c r="T105" i="5"/>
  <c r="S105" i="5"/>
  <c r="Q105" i="5"/>
  <c r="P105" i="5"/>
  <c r="O105" i="5"/>
  <c r="N105" i="5"/>
  <c r="M105" i="5"/>
  <c r="L105" i="5"/>
  <c r="K105" i="5"/>
  <c r="J105" i="5"/>
  <c r="AA104" i="5"/>
  <c r="Z104" i="5"/>
  <c r="Y104" i="5"/>
  <c r="X104" i="5"/>
  <c r="W104" i="5"/>
  <c r="V104" i="5"/>
  <c r="AB104" i="5" s="1"/>
  <c r="U104" i="5"/>
  <c r="T104" i="5"/>
  <c r="S104" i="5"/>
  <c r="Q104" i="5"/>
  <c r="P104" i="5"/>
  <c r="O104" i="5"/>
  <c r="N104" i="5"/>
  <c r="M104" i="5"/>
  <c r="L104" i="5"/>
  <c r="K104" i="5"/>
  <c r="J104" i="5"/>
  <c r="AA103" i="5"/>
  <c r="Z103" i="5"/>
  <c r="Y103" i="5"/>
  <c r="X103" i="5"/>
  <c r="W103" i="5"/>
  <c r="V103" i="5"/>
  <c r="U103" i="5"/>
  <c r="T103" i="5"/>
  <c r="S103" i="5"/>
  <c r="Q103" i="5"/>
  <c r="P103" i="5"/>
  <c r="O103" i="5"/>
  <c r="N103" i="5"/>
  <c r="M103" i="5"/>
  <c r="L103" i="5"/>
  <c r="K103" i="5"/>
  <c r="J103" i="5"/>
  <c r="AB102" i="5"/>
  <c r="AA102" i="5"/>
  <c r="Z102" i="5"/>
  <c r="Y102" i="5"/>
  <c r="X102" i="5"/>
  <c r="W102" i="5"/>
  <c r="V102" i="5"/>
  <c r="U102" i="5"/>
  <c r="T102" i="5"/>
  <c r="S102" i="5"/>
  <c r="Q102" i="5"/>
  <c r="P102" i="5"/>
  <c r="O102" i="5"/>
  <c r="N102" i="5"/>
  <c r="M102" i="5"/>
  <c r="AC102" i="5" s="1"/>
  <c r="L102" i="5"/>
  <c r="K102" i="5"/>
  <c r="J102" i="5"/>
  <c r="AA101" i="5"/>
  <c r="Z101" i="5"/>
  <c r="Y101" i="5"/>
  <c r="X101" i="5"/>
  <c r="W101" i="5"/>
  <c r="V101" i="5"/>
  <c r="AB101" i="5" s="1"/>
  <c r="U101" i="5"/>
  <c r="T101" i="5"/>
  <c r="S101" i="5"/>
  <c r="Q101" i="5"/>
  <c r="P101" i="5"/>
  <c r="O101" i="5"/>
  <c r="N101" i="5"/>
  <c r="M101" i="5"/>
  <c r="L101" i="5"/>
  <c r="K101" i="5"/>
  <c r="J101" i="5"/>
  <c r="AB100" i="5"/>
  <c r="AA100" i="5"/>
  <c r="Z100" i="5"/>
  <c r="Y100" i="5"/>
  <c r="X100" i="5"/>
  <c r="W100" i="5"/>
  <c r="V100" i="5"/>
  <c r="U100" i="5"/>
  <c r="T100" i="5"/>
  <c r="S100" i="5"/>
  <c r="Q100" i="5"/>
  <c r="P100" i="5"/>
  <c r="O100" i="5"/>
  <c r="N100" i="5"/>
  <c r="M100" i="5"/>
  <c r="L100" i="5"/>
  <c r="K100" i="5"/>
  <c r="J100" i="5"/>
  <c r="AC100" i="5" s="1"/>
  <c r="AA99" i="5"/>
  <c r="Z99" i="5"/>
  <c r="Y99" i="5"/>
  <c r="X99" i="5"/>
  <c r="W99" i="5"/>
  <c r="V99" i="5"/>
  <c r="AB99" i="5" s="1"/>
  <c r="U99" i="5"/>
  <c r="T99" i="5"/>
  <c r="S99" i="5"/>
  <c r="Q99" i="5"/>
  <c r="P99" i="5"/>
  <c r="O99" i="5"/>
  <c r="N99" i="5"/>
  <c r="M99" i="5"/>
  <c r="L99" i="5"/>
  <c r="K99" i="5"/>
  <c r="J99" i="5"/>
  <c r="AA98" i="5"/>
  <c r="Z98" i="5"/>
  <c r="Y98" i="5"/>
  <c r="X98" i="5"/>
  <c r="W98" i="5"/>
  <c r="V98" i="5"/>
  <c r="AB98" i="5" s="1"/>
  <c r="U98" i="5"/>
  <c r="T98" i="5"/>
  <c r="S98" i="5"/>
  <c r="Q98" i="5"/>
  <c r="P98" i="5"/>
  <c r="O98" i="5"/>
  <c r="N98" i="5"/>
  <c r="M98" i="5"/>
  <c r="L98" i="5"/>
  <c r="K98" i="5"/>
  <c r="J98" i="5"/>
  <c r="AC98" i="5" s="1"/>
  <c r="AA97" i="5"/>
  <c r="Z97" i="5"/>
  <c r="Y97" i="5"/>
  <c r="X97" i="5"/>
  <c r="W97" i="5"/>
  <c r="V97" i="5"/>
  <c r="U97" i="5"/>
  <c r="T97" i="5"/>
  <c r="S97" i="5"/>
  <c r="Q97" i="5"/>
  <c r="P97" i="5"/>
  <c r="O97" i="5"/>
  <c r="N97" i="5"/>
  <c r="M97" i="5"/>
  <c r="L97" i="5"/>
  <c r="K97" i="5"/>
  <c r="J97" i="5"/>
  <c r="AB96" i="5"/>
  <c r="AA96" i="5"/>
  <c r="Z96" i="5"/>
  <c r="Y96" i="5"/>
  <c r="X96" i="5"/>
  <c r="W96" i="5"/>
  <c r="V96" i="5"/>
  <c r="U96" i="5"/>
  <c r="T96" i="5"/>
  <c r="S96" i="5"/>
  <c r="Q96" i="5"/>
  <c r="P96" i="5"/>
  <c r="O96" i="5"/>
  <c r="N96" i="5"/>
  <c r="M96" i="5"/>
  <c r="L96" i="5"/>
  <c r="K96" i="5"/>
  <c r="J96" i="5"/>
  <c r="AA95" i="5"/>
  <c r="Z95" i="5"/>
  <c r="Y95" i="5"/>
  <c r="X95" i="5"/>
  <c r="W95" i="5"/>
  <c r="V95" i="5"/>
  <c r="AB95" i="5" s="1"/>
  <c r="U95" i="5"/>
  <c r="T95" i="5"/>
  <c r="S95" i="5"/>
  <c r="Q95" i="5"/>
  <c r="P95" i="5"/>
  <c r="O95" i="5"/>
  <c r="N95" i="5"/>
  <c r="M95" i="5"/>
  <c r="L95" i="5"/>
  <c r="K95" i="5"/>
  <c r="J95" i="5"/>
  <c r="AA94" i="5"/>
  <c r="Z94" i="5"/>
  <c r="Y94" i="5"/>
  <c r="X94" i="5"/>
  <c r="W94" i="5"/>
  <c r="V94" i="5"/>
  <c r="U94" i="5"/>
  <c r="T94" i="5"/>
  <c r="S94" i="5"/>
  <c r="Q94" i="5"/>
  <c r="P94" i="5"/>
  <c r="O94" i="5"/>
  <c r="N94" i="5"/>
  <c r="M94" i="5"/>
  <c r="L94" i="5"/>
  <c r="K94" i="5"/>
  <c r="J94" i="5"/>
  <c r="AA93" i="5"/>
  <c r="Z93" i="5"/>
  <c r="Y93" i="5"/>
  <c r="X93" i="5"/>
  <c r="W93" i="5"/>
  <c r="V93" i="5"/>
  <c r="AB93" i="5" s="1"/>
  <c r="U93" i="5"/>
  <c r="T93" i="5"/>
  <c r="S93" i="5"/>
  <c r="Q93" i="5"/>
  <c r="P93" i="5"/>
  <c r="O93" i="5"/>
  <c r="N93" i="5"/>
  <c r="M93" i="5"/>
  <c r="L93" i="5"/>
  <c r="K93" i="5"/>
  <c r="J93" i="5"/>
  <c r="AA92" i="5"/>
  <c r="Z92" i="5"/>
  <c r="Y92" i="5"/>
  <c r="X92" i="5"/>
  <c r="W92" i="5"/>
  <c r="V92" i="5"/>
  <c r="AB92" i="5" s="1"/>
  <c r="U92" i="5"/>
  <c r="T92" i="5"/>
  <c r="S92" i="5"/>
  <c r="Q92" i="5"/>
  <c r="P92" i="5"/>
  <c r="O92" i="5"/>
  <c r="N92" i="5"/>
  <c r="M92" i="5"/>
  <c r="L92" i="5"/>
  <c r="K92" i="5"/>
  <c r="J92" i="5"/>
  <c r="AC92" i="5" s="1"/>
  <c r="AA91" i="5"/>
  <c r="Z91" i="5"/>
  <c r="Y91" i="5"/>
  <c r="X91" i="5"/>
  <c r="W91" i="5"/>
  <c r="V91" i="5"/>
  <c r="U91" i="5"/>
  <c r="T91" i="5"/>
  <c r="S91" i="5"/>
  <c r="Q91" i="5"/>
  <c r="P91" i="5"/>
  <c r="O91" i="5"/>
  <c r="N91" i="5"/>
  <c r="M91" i="5"/>
  <c r="L91" i="5"/>
  <c r="K91" i="5"/>
  <c r="J91" i="5"/>
  <c r="AC90" i="5"/>
  <c r="AA90" i="5"/>
  <c r="Z90" i="5"/>
  <c r="Y90" i="5"/>
  <c r="X90" i="5"/>
  <c r="W90" i="5"/>
  <c r="V90" i="5"/>
  <c r="AB90" i="5" s="1"/>
  <c r="U90" i="5"/>
  <c r="T90" i="5"/>
  <c r="S90" i="5"/>
  <c r="Q90" i="5"/>
  <c r="P90" i="5"/>
  <c r="O90" i="5"/>
  <c r="N90" i="5"/>
  <c r="M90" i="5"/>
  <c r="L90" i="5"/>
  <c r="K90" i="5"/>
  <c r="J90" i="5"/>
  <c r="AA89" i="5"/>
  <c r="Z89" i="5"/>
  <c r="Y89" i="5"/>
  <c r="X89" i="5"/>
  <c r="W89" i="5"/>
  <c r="V89" i="5"/>
  <c r="AB89" i="5" s="1"/>
  <c r="U89" i="5"/>
  <c r="T89" i="5"/>
  <c r="S89" i="5"/>
  <c r="Q89" i="5"/>
  <c r="P89" i="5"/>
  <c r="O89" i="5"/>
  <c r="N89" i="5"/>
  <c r="M89" i="5"/>
  <c r="L89" i="5"/>
  <c r="K89" i="5"/>
  <c r="J89" i="5"/>
  <c r="AA88" i="5"/>
  <c r="Z88" i="5"/>
  <c r="Y88" i="5"/>
  <c r="X88" i="5"/>
  <c r="W88" i="5"/>
  <c r="V88" i="5"/>
  <c r="U88" i="5"/>
  <c r="T88" i="5"/>
  <c r="S88" i="5"/>
  <c r="Q88" i="5"/>
  <c r="P88" i="5"/>
  <c r="O88" i="5"/>
  <c r="N88" i="5"/>
  <c r="M88" i="5"/>
  <c r="L88" i="5"/>
  <c r="K88" i="5"/>
  <c r="J88" i="5"/>
  <c r="AB87" i="5"/>
  <c r="AA87" i="5"/>
  <c r="Z87" i="5"/>
  <c r="Y87" i="5"/>
  <c r="X87" i="5"/>
  <c r="W87" i="5"/>
  <c r="V87" i="5"/>
  <c r="U87" i="5"/>
  <c r="T87" i="5"/>
  <c r="S87" i="5"/>
  <c r="Q87" i="5"/>
  <c r="P87" i="5"/>
  <c r="O87" i="5"/>
  <c r="N87" i="5"/>
  <c r="M87" i="5"/>
  <c r="L87" i="5"/>
  <c r="K87" i="5"/>
  <c r="J87" i="5"/>
  <c r="AB86" i="5"/>
  <c r="AA86" i="5"/>
  <c r="Z86" i="5"/>
  <c r="Y86" i="5"/>
  <c r="X86" i="5"/>
  <c r="W86" i="5"/>
  <c r="V86" i="5"/>
  <c r="U86" i="5"/>
  <c r="T86" i="5"/>
  <c r="S86" i="5"/>
  <c r="Q86" i="5"/>
  <c r="P86" i="5"/>
  <c r="O86" i="5"/>
  <c r="N86" i="5"/>
  <c r="M86" i="5"/>
  <c r="L86" i="5"/>
  <c r="K86" i="5"/>
  <c r="J86" i="5"/>
  <c r="AC86" i="5" s="1"/>
  <c r="AA85" i="5"/>
  <c r="Z85" i="5"/>
  <c r="Y85" i="5"/>
  <c r="X85" i="5"/>
  <c r="W85" i="5"/>
  <c r="V85" i="5"/>
  <c r="U85" i="5"/>
  <c r="T85" i="5"/>
  <c r="S85" i="5"/>
  <c r="Q85" i="5"/>
  <c r="P85" i="5"/>
  <c r="O85" i="5"/>
  <c r="N85" i="5"/>
  <c r="M85" i="5"/>
  <c r="L85" i="5"/>
  <c r="K85" i="5"/>
  <c r="J85" i="5"/>
  <c r="AB84" i="5"/>
  <c r="AA84" i="5"/>
  <c r="Z84" i="5"/>
  <c r="Y84" i="5"/>
  <c r="X84" i="5"/>
  <c r="W84" i="5"/>
  <c r="V84" i="5"/>
  <c r="U84" i="5"/>
  <c r="T84" i="5"/>
  <c r="S84" i="5"/>
  <c r="Q84" i="5"/>
  <c r="P84" i="5"/>
  <c r="O84" i="5"/>
  <c r="N84" i="5"/>
  <c r="M84" i="5"/>
  <c r="L84" i="5"/>
  <c r="K84" i="5"/>
  <c r="J84" i="5"/>
  <c r="AA83" i="5"/>
  <c r="Z83" i="5"/>
  <c r="Y83" i="5"/>
  <c r="X83" i="5"/>
  <c r="W83" i="5"/>
  <c r="V83" i="5"/>
  <c r="U83" i="5"/>
  <c r="T83" i="5"/>
  <c r="S83" i="5"/>
  <c r="Q83" i="5"/>
  <c r="P83" i="5"/>
  <c r="O83" i="5"/>
  <c r="N83" i="5"/>
  <c r="M83" i="5"/>
  <c r="L83" i="5"/>
  <c r="K83" i="5"/>
  <c r="J83" i="5"/>
  <c r="AA82" i="5"/>
  <c r="Z82" i="5"/>
  <c r="Y82" i="5"/>
  <c r="X82" i="5"/>
  <c r="W82" i="5"/>
  <c r="V82" i="5"/>
  <c r="U82" i="5"/>
  <c r="T82" i="5"/>
  <c r="S82" i="5"/>
  <c r="Q82" i="5"/>
  <c r="P82" i="5"/>
  <c r="O82" i="5"/>
  <c r="N82" i="5"/>
  <c r="M82" i="5"/>
  <c r="L82" i="5"/>
  <c r="K82" i="5"/>
  <c r="J82" i="5"/>
  <c r="AA81" i="5"/>
  <c r="Z81" i="5"/>
  <c r="Y81" i="5"/>
  <c r="X81" i="5"/>
  <c r="W81" i="5"/>
  <c r="V81" i="5"/>
  <c r="AB81" i="5" s="1"/>
  <c r="U81" i="5"/>
  <c r="T81" i="5"/>
  <c r="S81" i="5"/>
  <c r="Q81" i="5"/>
  <c r="P81" i="5"/>
  <c r="O81" i="5"/>
  <c r="N81" i="5"/>
  <c r="M81" i="5"/>
  <c r="L81" i="5"/>
  <c r="K81" i="5"/>
  <c r="J81" i="5"/>
  <c r="AA80" i="5"/>
  <c r="Z80" i="5"/>
  <c r="Y80" i="5"/>
  <c r="X80" i="5"/>
  <c r="W80" i="5"/>
  <c r="V80" i="5"/>
  <c r="U80" i="5"/>
  <c r="T80" i="5"/>
  <c r="S80" i="5"/>
  <c r="Q80" i="5"/>
  <c r="P80" i="5"/>
  <c r="O80" i="5"/>
  <c r="N80" i="5"/>
  <c r="M80" i="5"/>
  <c r="L80" i="5"/>
  <c r="K80" i="5"/>
  <c r="J80" i="5"/>
  <c r="AA79" i="5"/>
  <c r="Z79" i="5"/>
  <c r="Y79" i="5"/>
  <c r="X79" i="5"/>
  <c r="W79" i="5"/>
  <c r="V79" i="5"/>
  <c r="U79" i="5"/>
  <c r="T79" i="5"/>
  <c r="S79" i="5"/>
  <c r="Q79" i="5"/>
  <c r="P79" i="5"/>
  <c r="O79" i="5"/>
  <c r="N79" i="5"/>
  <c r="M79" i="5"/>
  <c r="L79" i="5"/>
  <c r="K79" i="5"/>
  <c r="J79" i="5"/>
  <c r="AC78" i="5"/>
  <c r="AA78" i="5"/>
  <c r="Z78" i="5"/>
  <c r="Y78" i="5"/>
  <c r="X78" i="5"/>
  <c r="W78" i="5"/>
  <c r="V78" i="5"/>
  <c r="AB78" i="5" s="1"/>
  <c r="U78" i="5"/>
  <c r="T78" i="5"/>
  <c r="S78" i="5"/>
  <c r="Q78" i="5"/>
  <c r="P78" i="5"/>
  <c r="O78" i="5"/>
  <c r="N78" i="5"/>
  <c r="M78" i="5"/>
  <c r="L78" i="5"/>
  <c r="K78" i="5"/>
  <c r="J78" i="5"/>
  <c r="AA77" i="5"/>
  <c r="Z77" i="5"/>
  <c r="Y77" i="5"/>
  <c r="X77" i="5"/>
  <c r="W77" i="5"/>
  <c r="V77" i="5"/>
  <c r="AB77" i="5" s="1"/>
  <c r="U77" i="5"/>
  <c r="T77" i="5"/>
  <c r="S77" i="5"/>
  <c r="Q77" i="5"/>
  <c r="P77" i="5"/>
  <c r="O77" i="5"/>
  <c r="N77" i="5"/>
  <c r="M77" i="5"/>
  <c r="L77" i="5"/>
  <c r="K77" i="5"/>
  <c r="J77" i="5"/>
  <c r="AB76" i="5"/>
  <c r="AA76" i="5"/>
  <c r="Z76" i="5"/>
  <c r="Y76" i="5"/>
  <c r="X76" i="5"/>
  <c r="W76" i="5"/>
  <c r="V76" i="5"/>
  <c r="U76" i="5"/>
  <c r="T76" i="5"/>
  <c r="S76" i="5"/>
  <c r="Q76" i="5"/>
  <c r="P76" i="5"/>
  <c r="O76" i="5"/>
  <c r="N76" i="5"/>
  <c r="M76" i="5"/>
  <c r="L76" i="5"/>
  <c r="K76" i="5"/>
  <c r="J76" i="5"/>
  <c r="AA75" i="5"/>
  <c r="Z75" i="5"/>
  <c r="Y75" i="5"/>
  <c r="X75" i="5"/>
  <c r="W75" i="5"/>
  <c r="V75" i="5"/>
  <c r="AB75" i="5" s="1"/>
  <c r="U75" i="5"/>
  <c r="T75" i="5"/>
  <c r="S75" i="5"/>
  <c r="Q75" i="5"/>
  <c r="P75" i="5"/>
  <c r="O75" i="5"/>
  <c r="N75" i="5"/>
  <c r="M75" i="5"/>
  <c r="L75" i="5"/>
  <c r="K75" i="5"/>
  <c r="J75" i="5"/>
  <c r="AA74" i="5"/>
  <c r="Z74" i="5"/>
  <c r="Y74" i="5"/>
  <c r="X74" i="5"/>
  <c r="W74" i="5"/>
  <c r="V74" i="5"/>
  <c r="U74" i="5"/>
  <c r="T74" i="5"/>
  <c r="S74" i="5"/>
  <c r="Q74" i="5"/>
  <c r="P74" i="5"/>
  <c r="O74" i="5"/>
  <c r="N74" i="5"/>
  <c r="M74" i="5"/>
  <c r="L74" i="5"/>
  <c r="K74" i="5"/>
  <c r="J74" i="5"/>
  <c r="AB73" i="5"/>
  <c r="AA73" i="5"/>
  <c r="Z73" i="5"/>
  <c r="Y73" i="5"/>
  <c r="X73" i="5"/>
  <c r="W73" i="5"/>
  <c r="V73" i="5"/>
  <c r="U73" i="5"/>
  <c r="T73" i="5"/>
  <c r="S73" i="5"/>
  <c r="Q73" i="5"/>
  <c r="P73" i="5"/>
  <c r="O73" i="5"/>
  <c r="N73" i="5"/>
  <c r="M73" i="5"/>
  <c r="L73" i="5"/>
  <c r="K73" i="5"/>
  <c r="J73" i="5"/>
  <c r="AC73" i="5" s="1"/>
  <c r="AA72" i="5"/>
  <c r="Z72" i="5"/>
  <c r="Y72" i="5"/>
  <c r="X72" i="5"/>
  <c r="W72" i="5"/>
  <c r="V72" i="5"/>
  <c r="AB72" i="5" s="1"/>
  <c r="U72" i="5"/>
  <c r="T72" i="5"/>
  <c r="S72" i="5"/>
  <c r="Q72" i="5"/>
  <c r="P72" i="5"/>
  <c r="O72" i="5"/>
  <c r="N72" i="5"/>
  <c r="M72" i="5"/>
  <c r="L72" i="5"/>
  <c r="K72" i="5"/>
  <c r="J72" i="5"/>
  <c r="AC72" i="5" s="1"/>
  <c r="AA71" i="5"/>
  <c r="Z71" i="5"/>
  <c r="Y71" i="5"/>
  <c r="X71" i="5"/>
  <c r="W71" i="5"/>
  <c r="V71" i="5"/>
  <c r="U71" i="5"/>
  <c r="T71" i="5"/>
  <c r="S71" i="5"/>
  <c r="Q71" i="5"/>
  <c r="P71" i="5"/>
  <c r="O71" i="5"/>
  <c r="N71" i="5"/>
  <c r="M71" i="5"/>
  <c r="L71" i="5"/>
  <c r="K71" i="5"/>
  <c r="J71" i="5"/>
  <c r="AA70" i="5"/>
  <c r="Z70" i="5"/>
  <c r="Y70" i="5"/>
  <c r="X70" i="5"/>
  <c r="W70" i="5"/>
  <c r="V70" i="5"/>
  <c r="U70" i="5"/>
  <c r="T70" i="5"/>
  <c r="S70" i="5"/>
  <c r="Q70" i="5"/>
  <c r="P70" i="5"/>
  <c r="O70" i="5"/>
  <c r="N70" i="5"/>
  <c r="M70" i="5"/>
  <c r="L70" i="5"/>
  <c r="K70" i="5"/>
  <c r="J70" i="5"/>
  <c r="AA69" i="5"/>
  <c r="Z69" i="5"/>
  <c r="Y69" i="5"/>
  <c r="X69" i="5"/>
  <c r="W69" i="5"/>
  <c r="V69" i="5"/>
  <c r="AB69" i="5" s="1"/>
  <c r="U69" i="5"/>
  <c r="T69" i="5"/>
  <c r="S69" i="5"/>
  <c r="Q69" i="5"/>
  <c r="P69" i="5"/>
  <c r="O69" i="5"/>
  <c r="N69" i="5"/>
  <c r="M69" i="5"/>
  <c r="L69" i="5"/>
  <c r="K69" i="5"/>
  <c r="J69" i="5"/>
  <c r="AB68" i="5"/>
  <c r="AA68" i="5"/>
  <c r="Z68" i="5"/>
  <c r="Y68" i="5"/>
  <c r="X68" i="5"/>
  <c r="W68" i="5"/>
  <c r="V68" i="5"/>
  <c r="U68" i="5"/>
  <c r="T68" i="5"/>
  <c r="S68" i="5"/>
  <c r="Q68" i="5"/>
  <c r="P68" i="5"/>
  <c r="O68" i="5"/>
  <c r="N68" i="5"/>
  <c r="M68" i="5"/>
  <c r="L68" i="5"/>
  <c r="K68" i="5"/>
  <c r="J68" i="5"/>
  <c r="AC68" i="5" s="1"/>
  <c r="AA67" i="5"/>
  <c r="Z67" i="5"/>
  <c r="Y67" i="5"/>
  <c r="X67" i="5"/>
  <c r="W67" i="5"/>
  <c r="V67" i="5"/>
  <c r="U67" i="5"/>
  <c r="T67" i="5"/>
  <c r="S67" i="5"/>
  <c r="Q67" i="5"/>
  <c r="P67" i="5"/>
  <c r="O67" i="5"/>
  <c r="N67" i="5"/>
  <c r="M67" i="5"/>
  <c r="L67" i="5"/>
  <c r="K67" i="5"/>
  <c r="J67" i="5"/>
  <c r="AA66" i="5"/>
  <c r="Z66" i="5"/>
  <c r="Y66" i="5"/>
  <c r="X66" i="5"/>
  <c r="W66" i="5"/>
  <c r="V66" i="5"/>
  <c r="AB66" i="5" s="1"/>
  <c r="U66" i="5"/>
  <c r="T66" i="5"/>
  <c r="S66" i="5"/>
  <c r="Q66" i="5"/>
  <c r="P66" i="5"/>
  <c r="O66" i="5"/>
  <c r="N66" i="5"/>
  <c r="M66" i="5"/>
  <c r="L66" i="5"/>
  <c r="K66" i="5"/>
  <c r="J66" i="5"/>
  <c r="AC66" i="5" s="1"/>
  <c r="AA65" i="5"/>
  <c r="Z65" i="5"/>
  <c r="Y65" i="5"/>
  <c r="X65" i="5"/>
  <c r="W65" i="5"/>
  <c r="V65" i="5"/>
  <c r="U65" i="5"/>
  <c r="T65" i="5"/>
  <c r="S65" i="5"/>
  <c r="Q65" i="5"/>
  <c r="P65" i="5"/>
  <c r="O65" i="5"/>
  <c r="N65" i="5"/>
  <c r="M65" i="5"/>
  <c r="L65" i="5"/>
  <c r="K65" i="5"/>
  <c r="J65" i="5"/>
  <c r="AA64" i="5"/>
  <c r="Z64" i="5"/>
  <c r="Y64" i="5"/>
  <c r="X64" i="5"/>
  <c r="W64" i="5"/>
  <c r="V64" i="5"/>
  <c r="U64" i="5"/>
  <c r="T64" i="5"/>
  <c r="S64" i="5"/>
  <c r="Q64" i="5"/>
  <c r="P64" i="5"/>
  <c r="O64" i="5"/>
  <c r="N64" i="5"/>
  <c r="M64" i="5"/>
  <c r="L64" i="5"/>
  <c r="K64" i="5"/>
  <c r="J64" i="5"/>
  <c r="AA63" i="5"/>
  <c r="Z63" i="5"/>
  <c r="Y63" i="5"/>
  <c r="X63" i="5"/>
  <c r="W63" i="5"/>
  <c r="V63" i="5"/>
  <c r="AB63" i="5" s="1"/>
  <c r="U63" i="5"/>
  <c r="T63" i="5"/>
  <c r="S63" i="5"/>
  <c r="Q63" i="5"/>
  <c r="P63" i="5"/>
  <c r="O63" i="5"/>
  <c r="N63" i="5"/>
  <c r="M63" i="5"/>
  <c r="L63" i="5"/>
  <c r="K63" i="5"/>
  <c r="J63" i="5"/>
  <c r="AB62" i="5"/>
  <c r="AA62" i="5"/>
  <c r="Z62" i="5"/>
  <c r="Y62" i="5"/>
  <c r="X62" i="5"/>
  <c r="W62" i="5"/>
  <c r="V62" i="5"/>
  <c r="U62" i="5"/>
  <c r="T62" i="5"/>
  <c r="S62" i="5"/>
  <c r="Q62" i="5"/>
  <c r="P62" i="5"/>
  <c r="O62" i="5"/>
  <c r="N62" i="5"/>
  <c r="M62" i="5"/>
  <c r="L62" i="5"/>
  <c r="K62" i="5"/>
  <c r="J62" i="5"/>
  <c r="AC62" i="5" s="1"/>
  <c r="AA61" i="5"/>
  <c r="Z61" i="5"/>
  <c r="Y61" i="5"/>
  <c r="X61" i="5"/>
  <c r="W61" i="5"/>
  <c r="V61" i="5"/>
  <c r="U61" i="5"/>
  <c r="T61" i="5"/>
  <c r="S61" i="5"/>
  <c r="Q61" i="5"/>
  <c r="P61" i="5"/>
  <c r="O61" i="5"/>
  <c r="N61" i="5"/>
  <c r="M61" i="5"/>
  <c r="L61" i="5"/>
  <c r="K61" i="5"/>
  <c r="J61" i="5"/>
  <c r="AA60" i="5"/>
  <c r="Z60" i="5"/>
  <c r="Y60" i="5"/>
  <c r="X60" i="5"/>
  <c r="W60" i="5"/>
  <c r="V60" i="5"/>
  <c r="AB60" i="5" s="1"/>
  <c r="U60" i="5"/>
  <c r="T60" i="5"/>
  <c r="S60" i="5"/>
  <c r="Q60" i="5"/>
  <c r="P60" i="5"/>
  <c r="O60" i="5"/>
  <c r="N60" i="5"/>
  <c r="M60" i="5"/>
  <c r="L60" i="5"/>
  <c r="K60" i="5"/>
  <c r="J60" i="5"/>
  <c r="AA59" i="5"/>
  <c r="Z59" i="5"/>
  <c r="Y59" i="5"/>
  <c r="X59" i="5"/>
  <c r="W59" i="5"/>
  <c r="V59" i="5"/>
  <c r="U59" i="5"/>
  <c r="T59" i="5"/>
  <c r="S59" i="5"/>
  <c r="Q59" i="5"/>
  <c r="P59" i="5"/>
  <c r="O59" i="5"/>
  <c r="N59" i="5"/>
  <c r="M59" i="5"/>
  <c r="L59" i="5"/>
  <c r="K59" i="5"/>
  <c r="J59" i="5"/>
  <c r="AA58" i="5"/>
  <c r="Z58" i="5"/>
  <c r="Y58" i="5"/>
  <c r="X58" i="5"/>
  <c r="W58" i="5"/>
  <c r="V58" i="5"/>
  <c r="U58" i="5"/>
  <c r="T58" i="5"/>
  <c r="S58" i="5"/>
  <c r="Q58" i="5"/>
  <c r="P58" i="5"/>
  <c r="O58" i="5"/>
  <c r="N58" i="5"/>
  <c r="M58" i="5"/>
  <c r="L58" i="5"/>
  <c r="K58" i="5"/>
  <c r="J58" i="5"/>
  <c r="AA57" i="5"/>
  <c r="Z57" i="5"/>
  <c r="Y57" i="5"/>
  <c r="X57" i="5"/>
  <c r="W57" i="5"/>
  <c r="V57" i="5"/>
  <c r="AB57" i="5" s="1"/>
  <c r="U57" i="5"/>
  <c r="T57" i="5"/>
  <c r="S57" i="5"/>
  <c r="Q57" i="5"/>
  <c r="P57" i="5"/>
  <c r="O57" i="5"/>
  <c r="N57" i="5"/>
  <c r="M57" i="5"/>
  <c r="L57" i="5"/>
  <c r="K57" i="5"/>
  <c r="J57" i="5"/>
  <c r="AB56" i="5"/>
  <c r="AA56" i="5"/>
  <c r="Z56" i="5"/>
  <c r="Y56" i="5"/>
  <c r="X56" i="5"/>
  <c r="W56" i="5"/>
  <c r="V56" i="5"/>
  <c r="U56" i="5"/>
  <c r="T56" i="5"/>
  <c r="S56" i="5"/>
  <c r="Q56" i="5"/>
  <c r="P56" i="5"/>
  <c r="O56" i="5"/>
  <c r="N56" i="5"/>
  <c r="M56" i="5"/>
  <c r="L56" i="5"/>
  <c r="K56" i="5"/>
  <c r="J56" i="5"/>
  <c r="AB55" i="5"/>
  <c r="AA55" i="5"/>
  <c r="Z55" i="5"/>
  <c r="Y55" i="5"/>
  <c r="X55" i="5"/>
  <c r="W55" i="5"/>
  <c r="V55" i="5"/>
  <c r="U55" i="5"/>
  <c r="T55" i="5"/>
  <c r="S55" i="5"/>
  <c r="Q55" i="5"/>
  <c r="P55" i="5"/>
  <c r="O55" i="5"/>
  <c r="N55" i="5"/>
  <c r="M55" i="5"/>
  <c r="L55" i="5"/>
  <c r="K55" i="5"/>
  <c r="J55" i="5"/>
  <c r="AA54" i="5"/>
  <c r="Z54" i="5"/>
  <c r="Y54" i="5"/>
  <c r="X54" i="5"/>
  <c r="W54" i="5"/>
  <c r="V54" i="5"/>
  <c r="AB54" i="5" s="1"/>
  <c r="U54" i="5"/>
  <c r="T54" i="5"/>
  <c r="S54" i="5"/>
  <c r="Q54" i="5"/>
  <c r="P54" i="5"/>
  <c r="O54" i="5"/>
  <c r="N54" i="5"/>
  <c r="M54" i="5"/>
  <c r="L54" i="5"/>
  <c r="K54" i="5"/>
  <c r="J54" i="5"/>
  <c r="AC54" i="5" s="1"/>
  <c r="AA53" i="5"/>
  <c r="Z53" i="5"/>
  <c r="Y53" i="5"/>
  <c r="AB53" i="5" s="1"/>
  <c r="X53" i="5"/>
  <c r="W53" i="5"/>
  <c r="V53" i="5"/>
  <c r="U53" i="5"/>
  <c r="T53" i="5"/>
  <c r="S53" i="5"/>
  <c r="Q53" i="5"/>
  <c r="P53" i="5"/>
  <c r="O53" i="5"/>
  <c r="N53" i="5"/>
  <c r="M53" i="5"/>
  <c r="L53" i="5"/>
  <c r="K53" i="5"/>
  <c r="J53" i="5"/>
  <c r="AC52" i="5"/>
  <c r="AA52" i="5"/>
  <c r="Z52" i="5"/>
  <c r="Y52" i="5"/>
  <c r="X52" i="5"/>
  <c r="W52" i="5"/>
  <c r="V52" i="5"/>
  <c r="AB52" i="5" s="1"/>
  <c r="U52" i="5"/>
  <c r="T52" i="5"/>
  <c r="S52" i="5"/>
  <c r="Q52" i="5"/>
  <c r="P52" i="5"/>
  <c r="O52" i="5"/>
  <c r="N52" i="5"/>
  <c r="M52" i="5"/>
  <c r="L52" i="5"/>
  <c r="K52" i="5"/>
  <c r="J52" i="5"/>
  <c r="AB51" i="5"/>
  <c r="AA51" i="5"/>
  <c r="Z51" i="5"/>
  <c r="Y51" i="5"/>
  <c r="X51" i="5"/>
  <c r="W51" i="5"/>
  <c r="V51" i="5"/>
  <c r="U51" i="5"/>
  <c r="T51" i="5"/>
  <c r="S51" i="5"/>
  <c r="Q51" i="5"/>
  <c r="P51" i="5"/>
  <c r="O51" i="5"/>
  <c r="N51" i="5"/>
  <c r="M51" i="5"/>
  <c r="L51" i="5"/>
  <c r="K51" i="5"/>
  <c r="J51" i="5"/>
  <c r="AA50" i="5"/>
  <c r="Z50" i="5"/>
  <c r="Y50" i="5"/>
  <c r="X50" i="5"/>
  <c r="W50" i="5"/>
  <c r="V50" i="5"/>
  <c r="U50" i="5"/>
  <c r="T50" i="5"/>
  <c r="S50" i="5"/>
  <c r="Q50" i="5"/>
  <c r="P50" i="5"/>
  <c r="O50" i="5"/>
  <c r="N50" i="5"/>
  <c r="M50" i="5"/>
  <c r="L50" i="5"/>
  <c r="K50" i="5"/>
  <c r="J50" i="5"/>
  <c r="AB49" i="5"/>
  <c r="AA49" i="5"/>
  <c r="Z49" i="5"/>
  <c r="Y49" i="5"/>
  <c r="X49" i="5"/>
  <c r="W49" i="5"/>
  <c r="V49" i="5"/>
  <c r="U49" i="5"/>
  <c r="T49" i="5"/>
  <c r="S49" i="5"/>
  <c r="Q49" i="5"/>
  <c r="P49" i="5"/>
  <c r="O49" i="5"/>
  <c r="N49" i="5"/>
  <c r="M49" i="5"/>
  <c r="L49" i="5"/>
  <c r="K49" i="5"/>
  <c r="J49" i="5"/>
  <c r="AA48" i="5"/>
  <c r="Z48" i="5"/>
  <c r="Y48" i="5"/>
  <c r="X48" i="5"/>
  <c r="W48" i="5"/>
  <c r="V48" i="5"/>
  <c r="U48" i="5"/>
  <c r="T48" i="5"/>
  <c r="S48" i="5"/>
  <c r="Q48" i="5"/>
  <c r="P48" i="5"/>
  <c r="O48" i="5"/>
  <c r="N48" i="5"/>
  <c r="M48" i="5"/>
  <c r="L48" i="5"/>
  <c r="K48" i="5"/>
  <c r="J48" i="5"/>
  <c r="AB47" i="5"/>
  <c r="AA47" i="5"/>
  <c r="Z47" i="5"/>
  <c r="Y47" i="5"/>
  <c r="X47" i="5"/>
  <c r="W47" i="5"/>
  <c r="V47" i="5"/>
  <c r="U47" i="5"/>
  <c r="T47" i="5"/>
  <c r="S47" i="5"/>
  <c r="Q47" i="5"/>
  <c r="P47" i="5"/>
  <c r="O47" i="5"/>
  <c r="N47" i="5"/>
  <c r="M47" i="5"/>
  <c r="L47" i="5"/>
  <c r="K47" i="5"/>
  <c r="J47" i="5"/>
  <c r="AA46" i="5"/>
  <c r="Z46" i="5"/>
  <c r="Y46" i="5"/>
  <c r="X46" i="5"/>
  <c r="W46" i="5"/>
  <c r="V46" i="5"/>
  <c r="AB46" i="5" s="1"/>
  <c r="U46" i="5"/>
  <c r="T46" i="5"/>
  <c r="S46" i="5"/>
  <c r="Q46" i="5"/>
  <c r="P46" i="5"/>
  <c r="O46" i="5"/>
  <c r="N46" i="5"/>
  <c r="M46" i="5"/>
  <c r="L46" i="5"/>
  <c r="K46" i="5"/>
  <c r="J46" i="5"/>
  <c r="AC46" i="5" s="1"/>
  <c r="AB45" i="5"/>
  <c r="AA45" i="5"/>
  <c r="Z45" i="5"/>
  <c r="Y45" i="5"/>
  <c r="X45" i="5"/>
  <c r="W45" i="5"/>
  <c r="V45" i="5"/>
  <c r="U45" i="5"/>
  <c r="T45" i="5"/>
  <c r="S45" i="5"/>
  <c r="Q45" i="5"/>
  <c r="P45" i="5"/>
  <c r="O45" i="5"/>
  <c r="N45" i="5"/>
  <c r="M45" i="5"/>
  <c r="L45" i="5"/>
  <c r="K45" i="5"/>
  <c r="J45" i="5"/>
  <c r="AC44" i="5"/>
  <c r="AA44" i="5"/>
  <c r="Z44" i="5"/>
  <c r="Y44" i="5"/>
  <c r="X44" i="5"/>
  <c r="W44" i="5"/>
  <c r="V44" i="5"/>
  <c r="AB44" i="5" s="1"/>
  <c r="U44" i="5"/>
  <c r="T44" i="5"/>
  <c r="S44" i="5"/>
  <c r="Q44" i="5"/>
  <c r="P44" i="5"/>
  <c r="O44" i="5"/>
  <c r="N44" i="5"/>
  <c r="M44" i="5"/>
  <c r="L44" i="5"/>
  <c r="K44" i="5"/>
  <c r="J44" i="5"/>
  <c r="AA43" i="5"/>
  <c r="Z43" i="5"/>
  <c r="Y43" i="5"/>
  <c r="X43" i="5"/>
  <c r="W43" i="5"/>
  <c r="AB43" i="5" s="1"/>
  <c r="V43" i="5"/>
  <c r="U43" i="5"/>
  <c r="T43" i="5"/>
  <c r="S43" i="5"/>
  <c r="Q43" i="5"/>
  <c r="P43" i="5"/>
  <c r="O43" i="5"/>
  <c r="N43" i="5"/>
  <c r="M43" i="5"/>
  <c r="L43" i="5"/>
  <c r="K43" i="5"/>
  <c r="J43" i="5"/>
  <c r="AA42" i="5"/>
  <c r="Z42" i="5"/>
  <c r="Y42" i="5"/>
  <c r="X42" i="5"/>
  <c r="W42" i="5"/>
  <c r="V42" i="5"/>
  <c r="U42" i="5"/>
  <c r="T42" i="5"/>
  <c r="S42" i="5"/>
  <c r="Q42" i="5"/>
  <c r="P42" i="5"/>
  <c r="O42" i="5"/>
  <c r="N42" i="5"/>
  <c r="M42" i="5"/>
  <c r="L42" i="5"/>
  <c r="K42" i="5"/>
  <c r="J42" i="5"/>
  <c r="AA41" i="5"/>
  <c r="Z41" i="5"/>
  <c r="Y41" i="5"/>
  <c r="X41" i="5"/>
  <c r="W41" i="5"/>
  <c r="V41" i="5"/>
  <c r="AB41" i="5" s="1"/>
  <c r="U41" i="5"/>
  <c r="T41" i="5"/>
  <c r="S41" i="5"/>
  <c r="Q41" i="5"/>
  <c r="P41" i="5"/>
  <c r="O41" i="5"/>
  <c r="N41" i="5"/>
  <c r="M41" i="5"/>
  <c r="L41" i="5"/>
  <c r="K41" i="5"/>
  <c r="J41" i="5"/>
  <c r="AA40" i="5"/>
  <c r="Z40" i="5"/>
  <c r="Y40" i="5"/>
  <c r="X40" i="5"/>
  <c r="W40" i="5"/>
  <c r="V40" i="5"/>
  <c r="U40" i="5"/>
  <c r="T40" i="5"/>
  <c r="S40" i="5"/>
  <c r="Q40" i="5"/>
  <c r="P40" i="5"/>
  <c r="O40" i="5"/>
  <c r="N40" i="5"/>
  <c r="M40" i="5"/>
  <c r="L40" i="5"/>
  <c r="K40" i="5"/>
  <c r="J40" i="5"/>
  <c r="AB39" i="5"/>
  <c r="AA39" i="5"/>
  <c r="Z39" i="5"/>
  <c r="Y39" i="5"/>
  <c r="X39" i="5"/>
  <c r="W39" i="5"/>
  <c r="V39" i="5"/>
  <c r="U39" i="5"/>
  <c r="T39" i="5"/>
  <c r="S39" i="5"/>
  <c r="Q39" i="5"/>
  <c r="P39" i="5"/>
  <c r="O39" i="5"/>
  <c r="N39" i="5"/>
  <c r="M39" i="5"/>
  <c r="L39" i="5"/>
  <c r="K39" i="5"/>
  <c r="J39" i="5"/>
  <c r="AA38" i="5"/>
  <c r="Z38" i="5"/>
  <c r="Y38" i="5"/>
  <c r="X38" i="5"/>
  <c r="W38" i="5"/>
  <c r="V38" i="5"/>
  <c r="AB38" i="5" s="1"/>
  <c r="U38" i="5"/>
  <c r="T38" i="5"/>
  <c r="S38" i="5"/>
  <c r="Q38" i="5"/>
  <c r="P38" i="5"/>
  <c r="O38" i="5"/>
  <c r="N38" i="5"/>
  <c r="M38" i="5"/>
  <c r="L38" i="5"/>
  <c r="K38" i="5"/>
  <c r="J38" i="5"/>
  <c r="AC38" i="5" s="1"/>
  <c r="AA37" i="5"/>
  <c r="Z37" i="5"/>
  <c r="Y37" i="5"/>
  <c r="AB37" i="5" s="1"/>
  <c r="X37" i="5"/>
  <c r="W37" i="5"/>
  <c r="V37" i="5"/>
  <c r="U37" i="5"/>
  <c r="T37" i="5"/>
  <c r="S37" i="5"/>
  <c r="Q37" i="5"/>
  <c r="P37" i="5"/>
  <c r="O37" i="5"/>
  <c r="N37" i="5"/>
  <c r="M37" i="5"/>
  <c r="L37" i="5"/>
  <c r="K37" i="5"/>
  <c r="J37" i="5"/>
  <c r="AC36" i="5"/>
  <c r="AA36" i="5"/>
  <c r="Z36" i="5"/>
  <c r="Y36" i="5"/>
  <c r="X36" i="5"/>
  <c r="W36" i="5"/>
  <c r="V36" i="5"/>
  <c r="AB36" i="5" s="1"/>
  <c r="U36" i="5"/>
  <c r="T36" i="5"/>
  <c r="S36" i="5"/>
  <c r="Q36" i="5"/>
  <c r="P36" i="5"/>
  <c r="O36" i="5"/>
  <c r="N36" i="5"/>
  <c r="M36" i="5"/>
  <c r="L36" i="5"/>
  <c r="K36" i="5"/>
  <c r="J36" i="5"/>
  <c r="AA35" i="5"/>
  <c r="Z35" i="5"/>
  <c r="Y35" i="5"/>
  <c r="X35" i="5"/>
  <c r="W35" i="5"/>
  <c r="AB35" i="5" s="1"/>
  <c r="V35" i="5"/>
  <c r="U35" i="5"/>
  <c r="T35" i="5"/>
  <c r="S35" i="5"/>
  <c r="Q35" i="5"/>
  <c r="P35" i="5"/>
  <c r="O35" i="5"/>
  <c r="N35" i="5"/>
  <c r="M35" i="5"/>
  <c r="L35" i="5"/>
  <c r="K35" i="5"/>
  <c r="J35" i="5"/>
  <c r="AA34" i="5"/>
  <c r="Z34" i="5"/>
  <c r="Y34" i="5"/>
  <c r="X34" i="5"/>
  <c r="W34" i="5"/>
  <c r="V34" i="5"/>
  <c r="U34" i="5"/>
  <c r="T34" i="5"/>
  <c r="S34" i="5"/>
  <c r="Q34" i="5"/>
  <c r="P34" i="5"/>
  <c r="O34" i="5"/>
  <c r="N34" i="5"/>
  <c r="M34" i="5"/>
  <c r="L34" i="5"/>
  <c r="K34" i="5"/>
  <c r="J34" i="5"/>
  <c r="AA33" i="5"/>
  <c r="Z33" i="5"/>
  <c r="Y33" i="5"/>
  <c r="X33" i="5"/>
  <c r="W33" i="5"/>
  <c r="V33" i="5"/>
  <c r="AB33" i="5" s="1"/>
  <c r="U33" i="5"/>
  <c r="T33" i="5"/>
  <c r="S33" i="5"/>
  <c r="Q33" i="5"/>
  <c r="P33" i="5"/>
  <c r="O33" i="5"/>
  <c r="N33" i="5"/>
  <c r="M33" i="5"/>
  <c r="L33" i="5"/>
  <c r="K33" i="5"/>
  <c r="J33" i="5"/>
  <c r="AB32" i="5"/>
  <c r="AA32" i="5"/>
  <c r="Z32" i="5"/>
  <c r="Y32" i="5"/>
  <c r="X32" i="5"/>
  <c r="W32" i="5"/>
  <c r="V32" i="5"/>
  <c r="U32" i="5"/>
  <c r="T32" i="5"/>
  <c r="S32" i="5"/>
  <c r="Q32" i="5"/>
  <c r="P32" i="5"/>
  <c r="O32" i="5"/>
  <c r="N32" i="5"/>
  <c r="M32" i="5"/>
  <c r="L32" i="5"/>
  <c r="K32" i="5"/>
  <c r="J32" i="5"/>
  <c r="AB31" i="5"/>
  <c r="AA31" i="5"/>
  <c r="Z31" i="5"/>
  <c r="Y31" i="5"/>
  <c r="X31" i="5"/>
  <c r="W31" i="5"/>
  <c r="V31" i="5"/>
  <c r="U31" i="5"/>
  <c r="T31" i="5"/>
  <c r="S31" i="5"/>
  <c r="Q31" i="5"/>
  <c r="P31" i="5"/>
  <c r="O31" i="5"/>
  <c r="N31" i="5"/>
  <c r="M31" i="5"/>
  <c r="L31" i="5"/>
  <c r="K31" i="5"/>
  <c r="J31" i="5"/>
  <c r="AA30" i="5"/>
  <c r="Z30" i="5"/>
  <c r="Y30" i="5"/>
  <c r="X30" i="5"/>
  <c r="W30" i="5"/>
  <c r="V30" i="5"/>
  <c r="U30" i="5"/>
  <c r="T30" i="5"/>
  <c r="S30" i="5"/>
  <c r="Q30" i="5"/>
  <c r="P30" i="5"/>
  <c r="O30" i="5"/>
  <c r="N30" i="5"/>
  <c r="M30" i="5"/>
  <c r="L30" i="5"/>
  <c r="K30" i="5"/>
  <c r="J30" i="5"/>
  <c r="AA29" i="5"/>
  <c r="Z29" i="5"/>
  <c r="AB29" i="5" s="1"/>
  <c r="Y29" i="5"/>
  <c r="X29" i="5"/>
  <c r="W29" i="5"/>
  <c r="V29" i="5"/>
  <c r="U29" i="5"/>
  <c r="T29" i="5"/>
  <c r="S29" i="5"/>
  <c r="Q29" i="5"/>
  <c r="P29" i="5"/>
  <c r="O29" i="5"/>
  <c r="N29" i="5"/>
  <c r="M29" i="5"/>
  <c r="L29" i="5"/>
  <c r="K29" i="5"/>
  <c r="J29" i="5"/>
  <c r="AA28" i="5"/>
  <c r="Z28" i="5"/>
  <c r="Y28" i="5"/>
  <c r="X28" i="5"/>
  <c r="W28" i="5"/>
  <c r="V28" i="5"/>
  <c r="AB28" i="5" s="1"/>
  <c r="U28" i="5"/>
  <c r="T28" i="5"/>
  <c r="S28" i="5"/>
  <c r="Q28" i="5"/>
  <c r="P28" i="5"/>
  <c r="O28" i="5"/>
  <c r="N28" i="5"/>
  <c r="M28" i="5"/>
  <c r="L28" i="5"/>
  <c r="K28" i="5"/>
  <c r="J28" i="5"/>
  <c r="AA27" i="5"/>
  <c r="Z27" i="5"/>
  <c r="Y27" i="5"/>
  <c r="AB27" i="5" s="1"/>
  <c r="X27" i="5"/>
  <c r="W27" i="5"/>
  <c r="V27" i="5"/>
  <c r="U27" i="5"/>
  <c r="T27" i="5"/>
  <c r="S27" i="5"/>
  <c r="Q27" i="5"/>
  <c r="P27" i="5"/>
  <c r="O27" i="5"/>
  <c r="N27" i="5"/>
  <c r="M27" i="5"/>
  <c r="L27" i="5"/>
  <c r="K27" i="5"/>
  <c r="J27" i="5"/>
  <c r="AA26" i="5"/>
  <c r="Z26" i="5"/>
  <c r="Y26" i="5"/>
  <c r="X26" i="5"/>
  <c r="W26" i="5"/>
  <c r="V26" i="5"/>
  <c r="U26" i="5"/>
  <c r="T26" i="5"/>
  <c r="S26" i="5"/>
  <c r="Q26" i="5"/>
  <c r="P26" i="5"/>
  <c r="O26" i="5"/>
  <c r="N26" i="5"/>
  <c r="M26" i="5"/>
  <c r="L26" i="5"/>
  <c r="K26" i="5"/>
  <c r="J26" i="5"/>
  <c r="AB25" i="5"/>
  <c r="AA25" i="5"/>
  <c r="Z25" i="5"/>
  <c r="Y25" i="5"/>
  <c r="X25" i="5"/>
  <c r="W25" i="5"/>
  <c r="V25" i="5"/>
  <c r="U25" i="5"/>
  <c r="T25" i="5"/>
  <c r="S25" i="5"/>
  <c r="Q25" i="5"/>
  <c r="P25" i="5"/>
  <c r="O25" i="5"/>
  <c r="N25" i="5"/>
  <c r="M25" i="5"/>
  <c r="L25" i="5"/>
  <c r="K25" i="5"/>
  <c r="J25" i="5"/>
  <c r="AA24" i="5"/>
  <c r="Z24" i="5"/>
  <c r="Y24" i="5"/>
  <c r="X24" i="5"/>
  <c r="W24" i="5"/>
  <c r="V24" i="5"/>
  <c r="U24" i="5"/>
  <c r="T24" i="5"/>
  <c r="S24" i="5"/>
  <c r="Q24" i="5"/>
  <c r="P24" i="5"/>
  <c r="O24" i="5"/>
  <c r="N24" i="5"/>
  <c r="M24" i="5"/>
  <c r="L24" i="5"/>
  <c r="K24" i="5"/>
  <c r="J24" i="5"/>
  <c r="AB23" i="5"/>
  <c r="AA23" i="5"/>
  <c r="Z23" i="5"/>
  <c r="Y23" i="5"/>
  <c r="X23" i="5"/>
  <c r="W23" i="5"/>
  <c r="V23" i="5"/>
  <c r="U23" i="5"/>
  <c r="T23" i="5"/>
  <c r="S23" i="5"/>
  <c r="Q23" i="5"/>
  <c r="P23" i="5"/>
  <c r="O23" i="5"/>
  <c r="N23" i="5"/>
  <c r="M23" i="5"/>
  <c r="L23" i="5"/>
  <c r="K23" i="5"/>
  <c r="J23" i="5"/>
  <c r="AA22" i="5"/>
  <c r="Z22" i="5"/>
  <c r="Y22" i="5"/>
  <c r="X22" i="5"/>
  <c r="W22" i="5"/>
  <c r="V22" i="5"/>
  <c r="U22" i="5"/>
  <c r="T22" i="5"/>
  <c r="S22" i="5"/>
  <c r="Q22" i="5"/>
  <c r="P22" i="5"/>
  <c r="O22" i="5"/>
  <c r="N22" i="5"/>
  <c r="M22" i="5"/>
  <c r="L22" i="5"/>
  <c r="K22" i="5"/>
  <c r="J22" i="5"/>
  <c r="AA21" i="5"/>
  <c r="Z21" i="5"/>
  <c r="AB21" i="5" s="1"/>
  <c r="Y21" i="5"/>
  <c r="X21" i="5"/>
  <c r="W21" i="5"/>
  <c r="V21" i="5"/>
  <c r="U21" i="5"/>
  <c r="T21" i="5"/>
  <c r="S21" i="5"/>
  <c r="Q21" i="5"/>
  <c r="P21" i="5"/>
  <c r="O21" i="5"/>
  <c r="N21" i="5"/>
  <c r="M21" i="5"/>
  <c r="L21" i="5"/>
  <c r="K21" i="5"/>
  <c r="J21" i="5"/>
  <c r="AA20" i="5"/>
  <c r="Z20" i="5"/>
  <c r="Y20" i="5"/>
  <c r="X20" i="5"/>
  <c r="W20" i="5"/>
  <c r="V20" i="5"/>
  <c r="AB20" i="5" s="1"/>
  <c r="U20" i="5"/>
  <c r="T20" i="5"/>
  <c r="S20" i="5"/>
  <c r="Q20" i="5"/>
  <c r="P20" i="5"/>
  <c r="O20" i="5"/>
  <c r="N20" i="5"/>
  <c r="M20" i="5"/>
  <c r="L20" i="5"/>
  <c r="K20" i="5"/>
  <c r="J20" i="5"/>
  <c r="AC20" i="5" s="1"/>
  <c r="AA19" i="5"/>
  <c r="Z19" i="5"/>
  <c r="Y19" i="5"/>
  <c r="AB19" i="5" s="1"/>
  <c r="X19" i="5"/>
  <c r="W19" i="5"/>
  <c r="V19" i="5"/>
  <c r="U19" i="5"/>
  <c r="T19" i="5"/>
  <c r="S19" i="5"/>
  <c r="Q19" i="5"/>
  <c r="P19" i="5"/>
  <c r="O19" i="5"/>
  <c r="N19" i="5"/>
  <c r="M19" i="5"/>
  <c r="L19" i="5"/>
  <c r="K19" i="5"/>
  <c r="J19" i="5"/>
  <c r="AA18" i="5"/>
  <c r="Z18" i="5"/>
  <c r="Y18" i="5"/>
  <c r="X18" i="5"/>
  <c r="W18" i="5"/>
  <c r="V18" i="5"/>
  <c r="U18" i="5"/>
  <c r="T18" i="5"/>
  <c r="S18" i="5"/>
  <c r="Q18" i="5"/>
  <c r="P18" i="5"/>
  <c r="O18" i="5"/>
  <c r="N18" i="5"/>
  <c r="M18" i="5"/>
  <c r="L18" i="5"/>
  <c r="K18" i="5"/>
  <c r="J18" i="5"/>
  <c r="AA17" i="5"/>
  <c r="Z17" i="5"/>
  <c r="Y17" i="5"/>
  <c r="X17" i="5"/>
  <c r="W17" i="5"/>
  <c r="V17" i="5"/>
  <c r="AB17" i="5" s="1"/>
  <c r="U17" i="5"/>
  <c r="T17" i="5"/>
  <c r="S17" i="5"/>
  <c r="Q17" i="5"/>
  <c r="P17" i="5"/>
  <c r="O17" i="5"/>
  <c r="N17" i="5"/>
  <c r="M17" i="5"/>
  <c r="L17" i="5"/>
  <c r="K17" i="5"/>
  <c r="J17" i="5"/>
  <c r="AA16" i="5"/>
  <c r="Z16" i="5"/>
  <c r="Y16" i="5"/>
  <c r="X16" i="5"/>
  <c r="W16" i="5"/>
  <c r="V16" i="5"/>
  <c r="U16" i="5"/>
  <c r="T16" i="5"/>
  <c r="S16" i="5"/>
  <c r="Q16" i="5"/>
  <c r="P16" i="5"/>
  <c r="O16" i="5"/>
  <c r="N16" i="5"/>
  <c r="M16" i="5"/>
  <c r="L16" i="5"/>
  <c r="K16" i="5"/>
  <c r="J16" i="5"/>
  <c r="AB15" i="5"/>
  <c r="AA15" i="5"/>
  <c r="Z15" i="5"/>
  <c r="Y15" i="5"/>
  <c r="X15" i="5"/>
  <c r="W15" i="5"/>
  <c r="V15" i="5"/>
  <c r="U15" i="5"/>
  <c r="T15" i="5"/>
  <c r="S15" i="5"/>
  <c r="Q15" i="5"/>
  <c r="P15" i="5"/>
  <c r="O15" i="5"/>
  <c r="N15" i="5"/>
  <c r="M15" i="5"/>
  <c r="L15" i="5"/>
  <c r="K15" i="5"/>
  <c r="J15" i="5"/>
  <c r="AA14" i="5"/>
  <c r="Z14" i="5"/>
  <c r="Y14" i="5"/>
  <c r="X14" i="5"/>
  <c r="W14" i="5"/>
  <c r="V14" i="5"/>
  <c r="U14" i="5"/>
  <c r="T14" i="5"/>
  <c r="S14" i="5"/>
  <c r="Q14" i="5"/>
  <c r="P14" i="5"/>
  <c r="O14" i="5"/>
  <c r="N14" i="5"/>
  <c r="M14" i="5"/>
  <c r="L14" i="5"/>
  <c r="K14" i="5"/>
  <c r="J14" i="5"/>
  <c r="AA13" i="5"/>
  <c r="Z13" i="5"/>
  <c r="AB13" i="5" s="1"/>
  <c r="Y13" i="5"/>
  <c r="X13" i="5"/>
  <c r="W13" i="5"/>
  <c r="V13" i="5"/>
  <c r="U13" i="5"/>
  <c r="T13" i="5"/>
  <c r="S13" i="5"/>
  <c r="Q13" i="5"/>
  <c r="P13" i="5"/>
  <c r="O13" i="5"/>
  <c r="N13" i="5"/>
  <c r="M13" i="5"/>
  <c r="L13" i="5"/>
  <c r="K13" i="5"/>
  <c r="J13" i="5"/>
  <c r="AA12" i="5"/>
  <c r="Z12" i="5"/>
  <c r="Y12" i="5"/>
  <c r="X12" i="5"/>
  <c r="W12" i="5"/>
  <c r="V12" i="5"/>
  <c r="AB12" i="5" s="1"/>
  <c r="U12" i="5"/>
  <c r="T12" i="5"/>
  <c r="S12" i="5"/>
  <c r="Q12" i="5"/>
  <c r="P12" i="5"/>
  <c r="O12" i="5"/>
  <c r="N12" i="5"/>
  <c r="M12" i="5"/>
  <c r="L12" i="5"/>
  <c r="K12" i="5"/>
  <c r="J12" i="5"/>
  <c r="AC12" i="5" s="1"/>
  <c r="AA11" i="5"/>
  <c r="Z11" i="5"/>
  <c r="Y11" i="5"/>
  <c r="AB11" i="5" s="1"/>
  <c r="X11" i="5"/>
  <c r="W11" i="5"/>
  <c r="V11" i="5"/>
  <c r="U11" i="5"/>
  <c r="T11" i="5"/>
  <c r="S11" i="5"/>
  <c r="Q11" i="5"/>
  <c r="P11" i="5"/>
  <c r="O11" i="5"/>
  <c r="N11" i="5"/>
  <c r="M11" i="5"/>
  <c r="L11" i="5"/>
  <c r="K11" i="5"/>
  <c r="J11" i="5"/>
  <c r="AA10" i="5"/>
  <c r="Z10" i="5"/>
  <c r="Y10" i="5"/>
  <c r="X10" i="5"/>
  <c r="W10" i="5"/>
  <c r="V10" i="5"/>
  <c r="U10" i="5"/>
  <c r="T10" i="5"/>
  <c r="S10" i="5"/>
  <c r="Q10" i="5"/>
  <c r="P10" i="5"/>
  <c r="O10" i="5"/>
  <c r="N10" i="5"/>
  <c r="M10" i="5"/>
  <c r="L10" i="5"/>
  <c r="K10" i="5"/>
  <c r="J10" i="5"/>
  <c r="AA9" i="5"/>
  <c r="Z9" i="5"/>
  <c r="Y9" i="5"/>
  <c r="X9" i="5"/>
  <c r="W9" i="5"/>
  <c r="V9" i="5"/>
  <c r="AB9" i="5" s="1"/>
  <c r="U9" i="5"/>
  <c r="T9" i="5"/>
  <c r="S9" i="5"/>
  <c r="Q9" i="5"/>
  <c r="P9" i="5"/>
  <c r="O9" i="5"/>
  <c r="N9" i="5"/>
  <c r="M9" i="5"/>
  <c r="L9" i="5"/>
  <c r="K9" i="5"/>
  <c r="J9" i="5"/>
  <c r="AA8" i="5"/>
  <c r="Z8" i="5"/>
  <c r="Y8" i="5"/>
  <c r="X8" i="5"/>
  <c r="W8" i="5"/>
  <c r="V8" i="5"/>
  <c r="U8" i="5"/>
  <c r="T8" i="5"/>
  <c r="S8" i="5"/>
  <c r="Q8" i="5"/>
  <c r="P8" i="5"/>
  <c r="O8" i="5"/>
  <c r="N8" i="5"/>
  <c r="M8" i="5"/>
  <c r="L8" i="5"/>
  <c r="K8" i="5"/>
  <c r="J8" i="5"/>
  <c r="AB7" i="5"/>
  <c r="AA7" i="5"/>
  <c r="Z7" i="5"/>
  <c r="Y7" i="5"/>
  <c r="X7" i="5"/>
  <c r="W7" i="5"/>
  <c r="V7" i="5"/>
  <c r="U7" i="5"/>
  <c r="T7" i="5"/>
  <c r="S7" i="5"/>
  <c r="Q7" i="5"/>
  <c r="P7" i="5"/>
  <c r="O7" i="5"/>
  <c r="N7" i="5"/>
  <c r="M7" i="5"/>
  <c r="L7" i="5"/>
  <c r="K7" i="5"/>
  <c r="J7" i="5"/>
  <c r="AA6" i="5"/>
  <c r="Z6" i="5"/>
  <c r="Y6" i="5"/>
  <c r="X6" i="5"/>
  <c r="W6" i="5"/>
  <c r="V6" i="5"/>
  <c r="U6" i="5"/>
  <c r="T6" i="5"/>
  <c r="S6" i="5"/>
  <c r="Q6" i="5"/>
  <c r="P6" i="5"/>
  <c r="O6" i="5"/>
  <c r="N6" i="5"/>
  <c r="M6" i="5"/>
  <c r="L6" i="5"/>
  <c r="K6" i="5"/>
  <c r="J6" i="5"/>
  <c r="AA5" i="5"/>
  <c r="Z5" i="5"/>
  <c r="AB5" i="5" s="1"/>
  <c r="Y5" i="5"/>
  <c r="X5" i="5"/>
  <c r="W5" i="5"/>
  <c r="V5" i="5"/>
  <c r="U5" i="5"/>
  <c r="T5" i="5"/>
  <c r="S5" i="5"/>
  <c r="Q5" i="5"/>
  <c r="P5" i="5"/>
  <c r="O5" i="5"/>
  <c r="N5" i="5"/>
  <c r="M5" i="5"/>
  <c r="L5" i="5"/>
  <c r="K5" i="5"/>
  <c r="J5" i="5"/>
  <c r="AA4" i="5"/>
  <c r="Z4" i="5"/>
  <c r="Y4" i="5"/>
  <c r="X4" i="5"/>
  <c r="W4" i="5"/>
  <c r="V4" i="5"/>
  <c r="AB4" i="5" s="1"/>
  <c r="U4" i="5"/>
  <c r="T4" i="5"/>
  <c r="S4" i="5"/>
  <c r="Q4" i="5"/>
  <c r="P4" i="5"/>
  <c r="O4" i="5"/>
  <c r="N4" i="5"/>
  <c r="M4" i="5"/>
  <c r="L4" i="5"/>
  <c r="K4" i="5"/>
  <c r="J4" i="5"/>
  <c r="AB3" i="5"/>
  <c r="J3" i="5"/>
  <c r="AC2" i="5"/>
  <c r="J13" i="4"/>
  <c r="J12" i="4"/>
  <c r="J11" i="4"/>
  <c r="J10" i="4"/>
  <c r="J9" i="4"/>
  <c r="J8" i="4"/>
  <c r="J7" i="4"/>
  <c r="J6" i="4"/>
  <c r="J5" i="4"/>
  <c r="AA13" i="4"/>
  <c r="Z13" i="4"/>
  <c r="Y13" i="4"/>
  <c r="X13" i="4"/>
  <c r="W13" i="4"/>
  <c r="V13" i="4"/>
  <c r="AB13" i="4" s="1"/>
  <c r="U13" i="4"/>
  <c r="T13" i="4"/>
  <c r="S13" i="4"/>
  <c r="Q13" i="4"/>
  <c r="P13" i="4"/>
  <c r="O13" i="4"/>
  <c r="N13" i="4"/>
  <c r="M13" i="4"/>
  <c r="L13" i="4"/>
  <c r="K13" i="4"/>
  <c r="AB12" i="4"/>
  <c r="AA12" i="4"/>
  <c r="Z12" i="4"/>
  <c r="Y12" i="4"/>
  <c r="X12" i="4"/>
  <c r="W12" i="4"/>
  <c r="V12" i="4"/>
  <c r="U12" i="4"/>
  <c r="T12" i="4"/>
  <c r="S12" i="4"/>
  <c r="Q12" i="4"/>
  <c r="P12" i="4"/>
  <c r="O12" i="4"/>
  <c r="N12" i="4"/>
  <c r="M12" i="4"/>
  <c r="L12" i="4"/>
  <c r="K12" i="4"/>
  <c r="AC12" i="4"/>
  <c r="AA11" i="4"/>
  <c r="Z11" i="4"/>
  <c r="Y11" i="4"/>
  <c r="X11" i="4"/>
  <c r="W11" i="4"/>
  <c r="V11" i="4"/>
  <c r="AB11" i="4" s="1"/>
  <c r="U11" i="4"/>
  <c r="T11" i="4"/>
  <c r="S11" i="4"/>
  <c r="Q11" i="4"/>
  <c r="P11" i="4"/>
  <c r="O11" i="4"/>
  <c r="N11" i="4"/>
  <c r="M11" i="4"/>
  <c r="L11" i="4"/>
  <c r="K11" i="4"/>
  <c r="AB10" i="4"/>
  <c r="AA10" i="4"/>
  <c r="Z10" i="4"/>
  <c r="Y10" i="4"/>
  <c r="X10" i="4"/>
  <c r="W10" i="4"/>
  <c r="V10" i="4"/>
  <c r="U10" i="4"/>
  <c r="T10" i="4"/>
  <c r="S10" i="4"/>
  <c r="Q10" i="4"/>
  <c r="P10" i="4"/>
  <c r="O10" i="4"/>
  <c r="N10" i="4"/>
  <c r="M10" i="4"/>
  <c r="L10" i="4"/>
  <c r="K10" i="4"/>
  <c r="AA9" i="4"/>
  <c r="Z9" i="4"/>
  <c r="Y9" i="4"/>
  <c r="X9" i="4"/>
  <c r="W9" i="4"/>
  <c r="V9" i="4"/>
  <c r="AB9" i="4" s="1"/>
  <c r="U9" i="4"/>
  <c r="T9" i="4"/>
  <c r="S9" i="4"/>
  <c r="Q9" i="4"/>
  <c r="P9" i="4"/>
  <c r="O9" i="4"/>
  <c r="N9" i="4"/>
  <c r="M9" i="4"/>
  <c r="L9" i="4"/>
  <c r="K9" i="4"/>
  <c r="AB8" i="4"/>
  <c r="AA8" i="4"/>
  <c r="Z8" i="4"/>
  <c r="Y8" i="4"/>
  <c r="X8" i="4"/>
  <c r="W8" i="4"/>
  <c r="V8" i="4"/>
  <c r="U8" i="4"/>
  <c r="T8" i="4"/>
  <c r="S8" i="4"/>
  <c r="Q8" i="4"/>
  <c r="P8" i="4"/>
  <c r="O8" i="4"/>
  <c r="N8" i="4"/>
  <c r="M8" i="4"/>
  <c r="L8" i="4"/>
  <c r="K8" i="4"/>
  <c r="AA7" i="4"/>
  <c r="Z7" i="4"/>
  <c r="Y7" i="4"/>
  <c r="X7" i="4"/>
  <c r="W7" i="4"/>
  <c r="V7" i="4"/>
  <c r="AB7" i="4" s="1"/>
  <c r="U7" i="4"/>
  <c r="T7" i="4"/>
  <c r="S7" i="4"/>
  <c r="Q7" i="4"/>
  <c r="P7" i="4"/>
  <c r="O7" i="4"/>
  <c r="N7" i="4"/>
  <c r="M7" i="4"/>
  <c r="L7" i="4"/>
  <c r="K7" i="4"/>
  <c r="AB6" i="4"/>
  <c r="AA6" i="4"/>
  <c r="Z6" i="4"/>
  <c r="Y6" i="4"/>
  <c r="X6" i="4"/>
  <c r="W6" i="4"/>
  <c r="V6" i="4"/>
  <c r="U6" i="4"/>
  <c r="T6" i="4"/>
  <c r="S6" i="4"/>
  <c r="Q6" i="4"/>
  <c r="P6" i="4"/>
  <c r="O6" i="4"/>
  <c r="N6" i="4"/>
  <c r="M6" i="4"/>
  <c r="L6" i="4"/>
  <c r="AC6" i="4" s="1"/>
  <c r="K6" i="4"/>
  <c r="AA5" i="4"/>
  <c r="Z5" i="4"/>
  <c r="Y5" i="4"/>
  <c r="X5" i="4"/>
  <c r="W5" i="4"/>
  <c r="V5" i="4"/>
  <c r="AB5" i="4" s="1"/>
  <c r="U5" i="4"/>
  <c r="T5" i="4"/>
  <c r="S5" i="4"/>
  <c r="Q5" i="4"/>
  <c r="P5" i="4"/>
  <c r="O5" i="4"/>
  <c r="N5" i="4"/>
  <c r="M5" i="4"/>
  <c r="L5" i="4"/>
  <c r="K5" i="4"/>
  <c r="AC5" i="4"/>
  <c r="AA4" i="4"/>
  <c r="Z4" i="4"/>
  <c r="Y4" i="4"/>
  <c r="X4" i="4"/>
  <c r="W4" i="4"/>
  <c r="V4" i="4"/>
  <c r="AB4" i="4" s="1"/>
  <c r="U4" i="4"/>
  <c r="T4" i="4"/>
  <c r="S4" i="4"/>
  <c r="Q4" i="4"/>
  <c r="P4" i="4"/>
  <c r="O4" i="4"/>
  <c r="N4" i="4"/>
  <c r="M4" i="4"/>
  <c r="L4" i="4"/>
  <c r="K4" i="4"/>
  <c r="J4" i="4"/>
  <c r="AB3" i="4"/>
  <c r="J3" i="4"/>
  <c r="AC2" i="4"/>
  <c r="E14" i="9"/>
  <c r="E13" i="9"/>
  <c r="E12" i="9"/>
  <c r="E11" i="9"/>
  <c r="E10" i="9"/>
  <c r="E9" i="9"/>
  <c r="E8" i="9"/>
  <c r="E7" i="9"/>
  <c r="E6" i="9"/>
  <c r="E5" i="9"/>
  <c r="E4" i="9"/>
  <c r="B78" i="6"/>
  <c r="B75" i="6"/>
  <c r="B73" i="6"/>
  <c r="B72" i="6"/>
  <c r="B71" i="6"/>
  <c r="B70" i="6"/>
  <c r="B69" i="6"/>
  <c r="B47" i="6"/>
  <c r="B46" i="6"/>
  <c r="E15" i="33"/>
  <c r="AC9" i="20" l="1"/>
  <c r="AC5" i="20"/>
  <c r="AC5" i="24"/>
  <c r="AC5" i="21"/>
  <c r="AC6" i="20"/>
  <c r="AC10" i="20"/>
  <c r="AC8" i="19"/>
  <c r="AC6" i="17"/>
  <c r="AC7" i="17"/>
  <c r="AC7" i="15"/>
  <c r="AC9" i="13"/>
  <c r="AC5" i="13"/>
  <c r="AC5" i="37"/>
  <c r="AC5" i="36"/>
  <c r="AC5" i="34"/>
  <c r="AC4" i="33"/>
  <c r="AC5" i="32"/>
  <c r="AC4" i="31"/>
  <c r="AC5" i="30"/>
  <c r="AC4" i="27"/>
  <c r="AC4" i="26"/>
  <c r="AC5" i="25"/>
  <c r="AC4" i="24"/>
  <c r="AC4" i="23"/>
  <c r="AC4" i="22"/>
  <c r="AC4" i="21"/>
  <c r="AC4" i="20"/>
  <c r="AC5" i="19"/>
  <c r="AC4" i="17"/>
  <c r="AC5" i="16"/>
  <c r="AC5" i="15"/>
  <c r="AC4" i="12"/>
  <c r="AC5" i="11"/>
  <c r="AC12" i="10"/>
  <c r="AC18" i="8"/>
  <c r="AC9" i="8"/>
  <c r="AC17" i="8"/>
  <c r="AC13" i="8"/>
  <c r="AC12" i="8"/>
  <c r="AC5" i="8"/>
  <c r="AC29" i="7"/>
  <c r="AC18" i="7"/>
  <c r="AC10" i="7"/>
  <c r="AC20" i="7"/>
  <c r="AC26" i="7"/>
  <c r="AC14" i="7"/>
  <c r="AC30" i="7"/>
  <c r="AC24" i="6"/>
  <c r="AC46" i="6"/>
  <c r="AC12" i="6"/>
  <c r="AC18" i="6"/>
  <c r="AC34" i="6"/>
  <c r="AC40" i="6"/>
  <c r="AC62" i="6"/>
  <c r="AC6" i="6"/>
  <c r="AC28" i="6"/>
  <c r="AC50" i="6"/>
  <c r="AC72" i="6"/>
  <c r="AC22" i="6"/>
  <c r="AC44" i="6"/>
  <c r="AC10" i="6"/>
  <c r="AC16" i="6"/>
  <c r="AC32" i="6"/>
  <c r="AC54" i="6"/>
  <c r="AC60" i="6"/>
  <c r="AC69" i="6"/>
  <c r="AC26" i="6"/>
  <c r="AC48" i="6"/>
  <c r="AC76" i="6"/>
  <c r="AC5" i="6"/>
  <c r="AC60" i="5"/>
  <c r="AC84" i="5"/>
  <c r="AC96" i="5"/>
  <c r="AC104" i="5"/>
  <c r="AC111" i="5"/>
  <c r="AC32" i="5"/>
  <c r="AC135" i="5"/>
  <c r="AC136" i="5"/>
  <c r="AC155" i="5"/>
  <c r="AC159" i="5"/>
  <c r="AC167" i="5"/>
  <c r="AC56" i="5"/>
  <c r="AC76" i="5"/>
  <c r="AC137" i="5"/>
  <c r="AC144" i="5"/>
  <c r="AC163" i="5"/>
  <c r="AC171" i="5"/>
  <c r="AC28" i="5"/>
  <c r="AC131" i="5"/>
  <c r="AC145" i="5"/>
  <c r="AC151" i="5"/>
  <c r="AC156" i="5"/>
  <c r="AC160" i="5"/>
  <c r="AC164" i="5"/>
  <c r="AC168" i="5"/>
  <c r="AC172" i="5"/>
  <c r="AC22" i="5"/>
  <c r="AC112" i="5"/>
  <c r="AC42" i="5"/>
  <c r="AC74" i="5"/>
  <c r="AC64" i="5"/>
  <c r="AC82" i="5"/>
  <c r="AC37" i="5"/>
  <c r="AC117" i="5"/>
  <c r="AC123" i="5"/>
  <c r="AB10" i="5"/>
  <c r="AC10" i="5" s="1"/>
  <c r="AC51" i="5"/>
  <c r="AC17" i="5"/>
  <c r="AC25" i="5"/>
  <c r="AB34" i="5"/>
  <c r="AC34" i="5" s="1"/>
  <c r="AB42" i="5"/>
  <c r="AB50" i="5"/>
  <c r="AC50" i="5" s="1"/>
  <c r="AB58" i="5"/>
  <c r="AC58" i="5" s="1"/>
  <c r="AB61" i="5"/>
  <c r="AB64" i="5"/>
  <c r="AB67" i="5"/>
  <c r="AB70" i="5"/>
  <c r="AC70" i="5" s="1"/>
  <c r="AC77" i="5"/>
  <c r="AB82" i="5"/>
  <c r="AC95" i="5"/>
  <c r="AB105" i="5"/>
  <c r="AC115" i="5"/>
  <c r="AB119" i="5"/>
  <c r="AC127" i="5"/>
  <c r="AC148" i="5"/>
  <c r="AC13" i="5"/>
  <c r="AC61" i="5"/>
  <c r="AC67" i="5"/>
  <c r="AC79" i="5"/>
  <c r="AB18" i="5"/>
  <c r="AC18" i="5" s="1"/>
  <c r="AB26" i="5"/>
  <c r="AC26" i="5" s="1"/>
  <c r="AC43" i="5"/>
  <c r="AC103" i="5"/>
  <c r="AB24" i="5"/>
  <c r="AC24" i="5" s="1"/>
  <c r="AC49" i="5"/>
  <c r="AB79" i="5"/>
  <c r="AB85" i="5"/>
  <c r="AC85" i="5" s="1"/>
  <c r="AC89" i="5"/>
  <c r="AB94" i="5"/>
  <c r="AC94" i="5" s="1"/>
  <c r="AC101" i="5"/>
  <c r="AC107" i="5"/>
  <c r="AB114" i="5"/>
  <c r="AC114" i="5" s="1"/>
  <c r="AC121" i="5"/>
  <c r="AC21" i="5"/>
  <c r="AC29" i="5"/>
  <c r="AC139" i="5"/>
  <c r="AC45" i="5"/>
  <c r="AC53" i="5"/>
  <c r="AC129" i="5"/>
  <c r="AC27" i="5"/>
  <c r="AC9" i="5"/>
  <c r="AB16" i="5"/>
  <c r="AC16" i="5" s="1"/>
  <c r="AC33" i="5"/>
  <c r="AC41" i="5"/>
  <c r="AC7" i="5"/>
  <c r="AC15" i="5"/>
  <c r="AC23" i="5"/>
  <c r="AC31" i="5"/>
  <c r="AB40" i="5"/>
  <c r="AC40" i="5" s="1"/>
  <c r="AB48" i="5"/>
  <c r="AC48" i="5" s="1"/>
  <c r="AC57" i="5"/>
  <c r="AC63" i="5"/>
  <c r="AC69" i="5"/>
  <c r="AC75" i="5"/>
  <c r="AC81" i="5"/>
  <c r="AB88" i="5"/>
  <c r="AC88" i="5" s="1"/>
  <c r="AB91" i="5"/>
  <c r="AC91" i="5" s="1"/>
  <c r="AB97" i="5"/>
  <c r="AC97" i="5" s="1"/>
  <c r="AB106" i="5"/>
  <c r="AC106" i="5" s="1"/>
  <c r="AC113" i="5"/>
  <c r="AB120" i="5"/>
  <c r="AC120" i="5" s="1"/>
  <c r="AB125" i="5"/>
  <c r="AC134" i="5"/>
  <c r="AC138" i="5"/>
  <c r="AC142" i="5"/>
  <c r="AC152" i="5"/>
  <c r="AC105" i="5"/>
  <c r="AC119" i="5"/>
  <c r="AC143" i="5"/>
  <c r="AC11" i="5"/>
  <c r="AC19" i="5"/>
  <c r="AC35" i="5"/>
  <c r="AB8" i="5"/>
  <c r="AC8" i="5" s="1"/>
  <c r="AB6" i="5"/>
  <c r="AC6" i="5" s="1"/>
  <c r="AB14" i="5"/>
  <c r="AC14" i="5" s="1"/>
  <c r="AB22" i="5"/>
  <c r="AB30" i="5"/>
  <c r="AC30" i="5" s="1"/>
  <c r="AC39" i="5"/>
  <c r="AC47" i="5"/>
  <c r="AC55" i="5"/>
  <c r="AB59" i="5"/>
  <c r="AC59" i="5" s="1"/>
  <c r="AB65" i="5"/>
  <c r="AC65" i="5" s="1"/>
  <c r="AB71" i="5"/>
  <c r="AC71" i="5" s="1"/>
  <c r="AB74" i="5"/>
  <c r="AB80" i="5"/>
  <c r="AC80" i="5" s="1"/>
  <c r="AB83" i="5"/>
  <c r="AC83" i="5" s="1"/>
  <c r="AC87" i="5"/>
  <c r="AC93" i="5"/>
  <c r="AC99" i="5"/>
  <c r="AB103" i="5"/>
  <c r="AB109" i="5"/>
  <c r="AC109" i="5" s="1"/>
  <c r="AB112" i="5"/>
  <c r="AC125" i="5"/>
  <c r="AC146" i="5"/>
  <c r="AC4" i="5"/>
  <c r="AC5" i="5"/>
  <c r="AC10" i="4"/>
  <c r="AC8" i="4"/>
  <c r="AC7" i="4"/>
  <c r="AC11" i="4"/>
  <c r="AC9" i="4"/>
  <c r="AC13" i="4"/>
  <c r="AC4" i="4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B249" i="3"/>
  <c r="AB248" i="3"/>
  <c r="AB247" i="3"/>
  <c r="AB246" i="3"/>
  <c r="AB244" i="3"/>
  <c r="AB243" i="3"/>
  <c r="AB242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16" i="3"/>
  <c r="AB214" i="3"/>
  <c r="AB213" i="3"/>
  <c r="AB209" i="3"/>
  <c r="AB200" i="3"/>
  <c r="AB195" i="3"/>
  <c r="AB193" i="3"/>
  <c r="AB181" i="3"/>
  <c r="AB179" i="3"/>
  <c r="AB177" i="3"/>
  <c r="AB166" i="3"/>
  <c r="AB159" i="3"/>
  <c r="AB149" i="3"/>
  <c r="AB144" i="3"/>
  <c r="AB121" i="3"/>
  <c r="AB116" i="3"/>
  <c r="AB110" i="3"/>
  <c r="AB103" i="3"/>
  <c r="AB98" i="3"/>
  <c r="AB93" i="3"/>
  <c r="AB90" i="3"/>
  <c r="AB83" i="3"/>
  <c r="AB79" i="3"/>
  <c r="AB67" i="3"/>
  <c r="AB45" i="3"/>
  <c r="AB44" i="3"/>
  <c r="AB43" i="3"/>
  <c r="AB42" i="3"/>
  <c r="AB41" i="3"/>
  <c r="AB21" i="3"/>
  <c r="AB18" i="3"/>
  <c r="AB15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AB3" i="3"/>
  <c r="J5" i="3"/>
  <c r="J4" i="3"/>
  <c r="J3" i="3"/>
  <c r="AC2" i="3"/>
  <c r="Z249" i="3"/>
  <c r="Y249" i="3"/>
  <c r="X249" i="3"/>
  <c r="W249" i="3"/>
  <c r="V249" i="3"/>
  <c r="U249" i="3"/>
  <c r="T249" i="3"/>
  <c r="S249" i="3"/>
  <c r="P249" i="3"/>
  <c r="O249" i="3"/>
  <c r="N249" i="3"/>
  <c r="M249" i="3"/>
  <c r="L249" i="3"/>
  <c r="K249" i="3"/>
  <c r="Z248" i="3"/>
  <c r="Y248" i="3"/>
  <c r="X248" i="3"/>
  <c r="W248" i="3"/>
  <c r="V248" i="3"/>
  <c r="U248" i="3"/>
  <c r="T248" i="3"/>
  <c r="S248" i="3"/>
  <c r="P248" i="3"/>
  <c r="O248" i="3"/>
  <c r="N248" i="3"/>
  <c r="M248" i="3"/>
  <c r="L248" i="3"/>
  <c r="K248" i="3"/>
  <c r="Z247" i="3"/>
  <c r="Y247" i="3"/>
  <c r="X247" i="3"/>
  <c r="W247" i="3"/>
  <c r="V247" i="3"/>
  <c r="U247" i="3"/>
  <c r="T247" i="3"/>
  <c r="S247" i="3"/>
  <c r="P247" i="3"/>
  <c r="O247" i="3"/>
  <c r="N247" i="3"/>
  <c r="M247" i="3"/>
  <c r="L247" i="3"/>
  <c r="K247" i="3"/>
  <c r="Z246" i="3"/>
  <c r="Y246" i="3"/>
  <c r="X246" i="3"/>
  <c r="W246" i="3"/>
  <c r="V246" i="3"/>
  <c r="U246" i="3"/>
  <c r="T246" i="3"/>
  <c r="S246" i="3"/>
  <c r="P246" i="3"/>
  <c r="O246" i="3"/>
  <c r="N246" i="3"/>
  <c r="M246" i="3"/>
  <c r="L246" i="3"/>
  <c r="K246" i="3"/>
  <c r="Z245" i="3"/>
  <c r="Y245" i="3"/>
  <c r="X245" i="3"/>
  <c r="W245" i="3"/>
  <c r="V245" i="3"/>
  <c r="U245" i="3"/>
  <c r="T245" i="3"/>
  <c r="S245" i="3"/>
  <c r="P245" i="3"/>
  <c r="O245" i="3"/>
  <c r="N245" i="3"/>
  <c r="M245" i="3"/>
  <c r="L245" i="3"/>
  <c r="K245" i="3"/>
  <c r="Z244" i="3"/>
  <c r="Y244" i="3"/>
  <c r="X244" i="3"/>
  <c r="W244" i="3"/>
  <c r="V244" i="3"/>
  <c r="U244" i="3"/>
  <c r="T244" i="3"/>
  <c r="S244" i="3"/>
  <c r="P244" i="3"/>
  <c r="O244" i="3"/>
  <c r="N244" i="3"/>
  <c r="M244" i="3"/>
  <c r="L244" i="3"/>
  <c r="K244" i="3"/>
  <c r="Z243" i="3"/>
  <c r="Y243" i="3"/>
  <c r="X243" i="3"/>
  <c r="W243" i="3"/>
  <c r="V243" i="3"/>
  <c r="U243" i="3"/>
  <c r="T243" i="3"/>
  <c r="S243" i="3"/>
  <c r="P243" i="3"/>
  <c r="O243" i="3"/>
  <c r="N243" i="3"/>
  <c r="M243" i="3"/>
  <c r="L243" i="3"/>
  <c r="K243" i="3"/>
  <c r="Z242" i="3"/>
  <c r="Y242" i="3"/>
  <c r="X242" i="3"/>
  <c r="W242" i="3"/>
  <c r="V242" i="3"/>
  <c r="U242" i="3"/>
  <c r="T242" i="3"/>
  <c r="S242" i="3"/>
  <c r="P242" i="3"/>
  <c r="O242" i="3"/>
  <c r="N242" i="3"/>
  <c r="M242" i="3"/>
  <c r="L242" i="3"/>
  <c r="K242" i="3"/>
  <c r="Z241" i="3"/>
  <c r="Y241" i="3"/>
  <c r="X241" i="3"/>
  <c r="W241" i="3"/>
  <c r="V241" i="3"/>
  <c r="U241" i="3"/>
  <c r="T241" i="3"/>
  <c r="S241" i="3"/>
  <c r="P241" i="3"/>
  <c r="O241" i="3"/>
  <c r="N241" i="3"/>
  <c r="M241" i="3"/>
  <c r="L241" i="3"/>
  <c r="K241" i="3"/>
  <c r="Z240" i="3"/>
  <c r="Y240" i="3"/>
  <c r="X240" i="3"/>
  <c r="W240" i="3"/>
  <c r="V240" i="3"/>
  <c r="U240" i="3"/>
  <c r="T240" i="3"/>
  <c r="S240" i="3"/>
  <c r="P240" i="3"/>
  <c r="O240" i="3"/>
  <c r="N240" i="3"/>
  <c r="M240" i="3"/>
  <c r="L240" i="3"/>
  <c r="K240" i="3"/>
  <c r="Z239" i="3"/>
  <c r="Y239" i="3"/>
  <c r="X239" i="3"/>
  <c r="W239" i="3"/>
  <c r="V239" i="3"/>
  <c r="U239" i="3"/>
  <c r="T239" i="3"/>
  <c r="S239" i="3"/>
  <c r="P239" i="3"/>
  <c r="O239" i="3"/>
  <c r="N239" i="3"/>
  <c r="M239" i="3"/>
  <c r="L239" i="3"/>
  <c r="K239" i="3"/>
  <c r="Z238" i="3"/>
  <c r="Y238" i="3"/>
  <c r="X238" i="3"/>
  <c r="W238" i="3"/>
  <c r="V238" i="3"/>
  <c r="U238" i="3"/>
  <c r="T238" i="3"/>
  <c r="S238" i="3"/>
  <c r="P238" i="3"/>
  <c r="O238" i="3"/>
  <c r="N238" i="3"/>
  <c r="M238" i="3"/>
  <c r="L238" i="3"/>
  <c r="K238" i="3"/>
  <c r="Z237" i="3"/>
  <c r="Y237" i="3"/>
  <c r="X237" i="3"/>
  <c r="W237" i="3"/>
  <c r="V237" i="3"/>
  <c r="U237" i="3"/>
  <c r="T237" i="3"/>
  <c r="S237" i="3"/>
  <c r="P237" i="3"/>
  <c r="O237" i="3"/>
  <c r="N237" i="3"/>
  <c r="M237" i="3"/>
  <c r="L237" i="3"/>
  <c r="K237" i="3"/>
  <c r="Z236" i="3"/>
  <c r="Y236" i="3"/>
  <c r="X236" i="3"/>
  <c r="W236" i="3"/>
  <c r="V236" i="3"/>
  <c r="U236" i="3"/>
  <c r="T236" i="3"/>
  <c r="S236" i="3"/>
  <c r="P236" i="3"/>
  <c r="O236" i="3"/>
  <c r="N236" i="3"/>
  <c r="M236" i="3"/>
  <c r="L236" i="3"/>
  <c r="K236" i="3"/>
  <c r="Z235" i="3"/>
  <c r="Y235" i="3"/>
  <c r="X235" i="3"/>
  <c r="W235" i="3"/>
  <c r="V235" i="3"/>
  <c r="U235" i="3"/>
  <c r="T235" i="3"/>
  <c r="S235" i="3"/>
  <c r="P235" i="3"/>
  <c r="O235" i="3"/>
  <c r="N235" i="3"/>
  <c r="M235" i="3"/>
  <c r="L235" i="3"/>
  <c r="K235" i="3"/>
  <c r="Z234" i="3"/>
  <c r="Y234" i="3"/>
  <c r="X234" i="3"/>
  <c r="W234" i="3"/>
  <c r="V234" i="3"/>
  <c r="U234" i="3"/>
  <c r="T234" i="3"/>
  <c r="S234" i="3"/>
  <c r="O234" i="3"/>
  <c r="N234" i="3"/>
  <c r="M234" i="3"/>
  <c r="L234" i="3"/>
  <c r="K234" i="3"/>
  <c r="Z233" i="3"/>
  <c r="Y233" i="3"/>
  <c r="X233" i="3"/>
  <c r="W233" i="3"/>
  <c r="V233" i="3"/>
  <c r="U233" i="3"/>
  <c r="T233" i="3"/>
  <c r="S233" i="3"/>
  <c r="P233" i="3"/>
  <c r="O233" i="3"/>
  <c r="N233" i="3"/>
  <c r="M233" i="3"/>
  <c r="L233" i="3"/>
  <c r="K233" i="3"/>
  <c r="Z232" i="3"/>
  <c r="Y232" i="3"/>
  <c r="X232" i="3"/>
  <c r="W232" i="3"/>
  <c r="V232" i="3"/>
  <c r="U232" i="3"/>
  <c r="T232" i="3"/>
  <c r="S232" i="3"/>
  <c r="O232" i="3"/>
  <c r="N232" i="3"/>
  <c r="M232" i="3"/>
  <c r="L232" i="3"/>
  <c r="K232" i="3"/>
  <c r="Z231" i="3"/>
  <c r="Y231" i="3"/>
  <c r="X231" i="3"/>
  <c r="W231" i="3"/>
  <c r="V231" i="3"/>
  <c r="U231" i="3"/>
  <c r="T231" i="3"/>
  <c r="S231" i="3"/>
  <c r="O231" i="3"/>
  <c r="N231" i="3"/>
  <c r="M231" i="3"/>
  <c r="L231" i="3"/>
  <c r="K231" i="3"/>
  <c r="Z230" i="3"/>
  <c r="Y230" i="3"/>
  <c r="X230" i="3"/>
  <c r="W230" i="3"/>
  <c r="V230" i="3"/>
  <c r="U230" i="3"/>
  <c r="T230" i="3"/>
  <c r="S230" i="3"/>
  <c r="O230" i="3"/>
  <c r="N230" i="3"/>
  <c r="M230" i="3"/>
  <c r="L230" i="3"/>
  <c r="K230" i="3"/>
  <c r="Z229" i="3"/>
  <c r="Y229" i="3"/>
  <c r="X229" i="3"/>
  <c r="W229" i="3"/>
  <c r="V229" i="3"/>
  <c r="U229" i="3"/>
  <c r="T229" i="3"/>
  <c r="S229" i="3"/>
  <c r="O229" i="3"/>
  <c r="N229" i="3"/>
  <c r="M229" i="3"/>
  <c r="L229" i="3"/>
  <c r="K229" i="3"/>
  <c r="Z228" i="3"/>
  <c r="Y228" i="3"/>
  <c r="X228" i="3"/>
  <c r="W228" i="3"/>
  <c r="V228" i="3"/>
  <c r="U228" i="3"/>
  <c r="T228" i="3"/>
  <c r="S228" i="3"/>
  <c r="P228" i="3"/>
  <c r="O228" i="3"/>
  <c r="N228" i="3"/>
  <c r="M228" i="3"/>
  <c r="L228" i="3"/>
  <c r="K228" i="3"/>
  <c r="Z227" i="3"/>
  <c r="Y227" i="3"/>
  <c r="X227" i="3"/>
  <c r="W227" i="3"/>
  <c r="V227" i="3"/>
  <c r="U227" i="3"/>
  <c r="T227" i="3"/>
  <c r="S227" i="3"/>
  <c r="O227" i="3"/>
  <c r="N227" i="3"/>
  <c r="M227" i="3"/>
  <c r="L227" i="3"/>
  <c r="K227" i="3"/>
  <c r="Z226" i="3"/>
  <c r="Y226" i="3"/>
  <c r="X226" i="3"/>
  <c r="W226" i="3"/>
  <c r="V226" i="3"/>
  <c r="U226" i="3"/>
  <c r="T226" i="3"/>
  <c r="S226" i="3"/>
  <c r="O226" i="3"/>
  <c r="N226" i="3"/>
  <c r="M226" i="3"/>
  <c r="L226" i="3"/>
  <c r="K226" i="3"/>
  <c r="Z225" i="3"/>
  <c r="Y225" i="3"/>
  <c r="X225" i="3"/>
  <c r="W225" i="3"/>
  <c r="V225" i="3"/>
  <c r="U225" i="3"/>
  <c r="T225" i="3"/>
  <c r="S225" i="3"/>
  <c r="O225" i="3"/>
  <c r="N225" i="3"/>
  <c r="M225" i="3"/>
  <c r="L225" i="3"/>
  <c r="K225" i="3"/>
  <c r="Z224" i="3"/>
  <c r="Y224" i="3"/>
  <c r="X224" i="3"/>
  <c r="W224" i="3"/>
  <c r="V224" i="3"/>
  <c r="U224" i="3"/>
  <c r="T224" i="3"/>
  <c r="S224" i="3"/>
  <c r="O224" i="3"/>
  <c r="N224" i="3"/>
  <c r="M224" i="3"/>
  <c r="L224" i="3"/>
  <c r="K224" i="3"/>
  <c r="Z223" i="3"/>
  <c r="Y223" i="3"/>
  <c r="X223" i="3"/>
  <c r="W223" i="3"/>
  <c r="V223" i="3"/>
  <c r="U223" i="3"/>
  <c r="T223" i="3"/>
  <c r="S223" i="3"/>
  <c r="O223" i="3"/>
  <c r="N223" i="3"/>
  <c r="M223" i="3"/>
  <c r="L223" i="3"/>
  <c r="K223" i="3"/>
  <c r="Z222" i="3"/>
  <c r="Y222" i="3"/>
  <c r="X222" i="3"/>
  <c r="W222" i="3"/>
  <c r="V222" i="3"/>
  <c r="U222" i="3"/>
  <c r="T222" i="3"/>
  <c r="S222" i="3"/>
  <c r="O222" i="3"/>
  <c r="N222" i="3"/>
  <c r="M222" i="3"/>
  <c r="L222" i="3"/>
  <c r="K222" i="3"/>
  <c r="Z221" i="3"/>
  <c r="Y221" i="3"/>
  <c r="X221" i="3"/>
  <c r="W221" i="3"/>
  <c r="V221" i="3"/>
  <c r="U221" i="3"/>
  <c r="T221" i="3"/>
  <c r="S221" i="3"/>
  <c r="O221" i="3"/>
  <c r="N221" i="3"/>
  <c r="M221" i="3"/>
  <c r="L221" i="3"/>
  <c r="K221" i="3"/>
  <c r="Z220" i="3"/>
  <c r="Y220" i="3"/>
  <c r="X220" i="3"/>
  <c r="W220" i="3"/>
  <c r="V220" i="3"/>
  <c r="U220" i="3"/>
  <c r="T220" i="3"/>
  <c r="S220" i="3"/>
  <c r="O220" i="3"/>
  <c r="N220" i="3"/>
  <c r="M220" i="3"/>
  <c r="L220" i="3"/>
  <c r="K220" i="3"/>
  <c r="Z219" i="3"/>
  <c r="Y219" i="3"/>
  <c r="X219" i="3"/>
  <c r="W219" i="3"/>
  <c r="V219" i="3"/>
  <c r="U219" i="3"/>
  <c r="T219" i="3"/>
  <c r="S219" i="3"/>
  <c r="O219" i="3"/>
  <c r="N219" i="3"/>
  <c r="M219" i="3"/>
  <c r="L219" i="3"/>
  <c r="K219" i="3"/>
  <c r="Z218" i="3"/>
  <c r="Y218" i="3"/>
  <c r="X218" i="3"/>
  <c r="W218" i="3"/>
  <c r="V218" i="3"/>
  <c r="U218" i="3"/>
  <c r="T218" i="3"/>
  <c r="S218" i="3"/>
  <c r="O218" i="3"/>
  <c r="N218" i="3"/>
  <c r="M218" i="3"/>
  <c r="L218" i="3"/>
  <c r="K218" i="3"/>
  <c r="Z217" i="3"/>
  <c r="Y217" i="3"/>
  <c r="X217" i="3"/>
  <c r="W217" i="3"/>
  <c r="V217" i="3"/>
  <c r="U217" i="3"/>
  <c r="T217" i="3"/>
  <c r="S217" i="3"/>
  <c r="O217" i="3"/>
  <c r="N217" i="3"/>
  <c r="M217" i="3"/>
  <c r="L217" i="3"/>
  <c r="K217" i="3"/>
  <c r="Z216" i="3"/>
  <c r="Y216" i="3"/>
  <c r="X216" i="3"/>
  <c r="W216" i="3"/>
  <c r="V216" i="3"/>
  <c r="U216" i="3"/>
  <c r="T216" i="3"/>
  <c r="S216" i="3"/>
  <c r="O216" i="3"/>
  <c r="N216" i="3"/>
  <c r="M216" i="3"/>
  <c r="L216" i="3"/>
  <c r="K216" i="3"/>
  <c r="Z215" i="3"/>
  <c r="Y215" i="3"/>
  <c r="X215" i="3"/>
  <c r="W215" i="3"/>
  <c r="V215" i="3"/>
  <c r="U215" i="3"/>
  <c r="T215" i="3"/>
  <c r="S215" i="3"/>
  <c r="O215" i="3"/>
  <c r="N215" i="3"/>
  <c r="M215" i="3"/>
  <c r="L215" i="3"/>
  <c r="K215" i="3"/>
  <c r="Z214" i="3"/>
  <c r="Y214" i="3"/>
  <c r="X214" i="3"/>
  <c r="W214" i="3"/>
  <c r="V214" i="3"/>
  <c r="U214" i="3"/>
  <c r="T214" i="3"/>
  <c r="S214" i="3"/>
  <c r="O214" i="3"/>
  <c r="N214" i="3"/>
  <c r="M214" i="3"/>
  <c r="L214" i="3"/>
  <c r="K214" i="3"/>
  <c r="Z213" i="3"/>
  <c r="Y213" i="3"/>
  <c r="X213" i="3"/>
  <c r="W213" i="3"/>
  <c r="V213" i="3"/>
  <c r="U213" i="3"/>
  <c r="T213" i="3"/>
  <c r="S213" i="3"/>
  <c r="O213" i="3"/>
  <c r="N213" i="3"/>
  <c r="M213" i="3"/>
  <c r="L213" i="3"/>
  <c r="K213" i="3"/>
  <c r="Z212" i="3"/>
  <c r="Y212" i="3"/>
  <c r="X212" i="3"/>
  <c r="W212" i="3"/>
  <c r="V212" i="3"/>
  <c r="U212" i="3"/>
  <c r="T212" i="3"/>
  <c r="S212" i="3"/>
  <c r="O212" i="3"/>
  <c r="N212" i="3"/>
  <c r="M212" i="3"/>
  <c r="L212" i="3"/>
  <c r="K212" i="3"/>
  <c r="Z211" i="3"/>
  <c r="Y211" i="3"/>
  <c r="X211" i="3"/>
  <c r="W211" i="3"/>
  <c r="V211" i="3"/>
  <c r="U211" i="3"/>
  <c r="T211" i="3"/>
  <c r="S211" i="3"/>
  <c r="O211" i="3"/>
  <c r="N211" i="3"/>
  <c r="M211" i="3"/>
  <c r="L211" i="3"/>
  <c r="K211" i="3"/>
  <c r="Z210" i="3"/>
  <c r="Y210" i="3"/>
  <c r="X210" i="3"/>
  <c r="W210" i="3"/>
  <c r="V210" i="3"/>
  <c r="U210" i="3"/>
  <c r="T210" i="3"/>
  <c r="S210" i="3"/>
  <c r="O210" i="3"/>
  <c r="N210" i="3"/>
  <c r="M210" i="3"/>
  <c r="L210" i="3"/>
  <c r="K210" i="3"/>
  <c r="Z209" i="3"/>
  <c r="Y209" i="3"/>
  <c r="X209" i="3"/>
  <c r="W209" i="3"/>
  <c r="V209" i="3"/>
  <c r="U209" i="3"/>
  <c r="T209" i="3"/>
  <c r="S209" i="3"/>
  <c r="O209" i="3"/>
  <c r="N209" i="3"/>
  <c r="M209" i="3"/>
  <c r="L209" i="3"/>
  <c r="K209" i="3"/>
  <c r="Z208" i="3"/>
  <c r="Y208" i="3"/>
  <c r="X208" i="3"/>
  <c r="W208" i="3"/>
  <c r="V208" i="3"/>
  <c r="U208" i="3"/>
  <c r="T208" i="3"/>
  <c r="S208" i="3"/>
  <c r="O208" i="3"/>
  <c r="N208" i="3"/>
  <c r="M208" i="3"/>
  <c r="L208" i="3"/>
  <c r="K208" i="3"/>
  <c r="Z207" i="3"/>
  <c r="Y207" i="3"/>
  <c r="X207" i="3"/>
  <c r="W207" i="3"/>
  <c r="V207" i="3"/>
  <c r="U207" i="3"/>
  <c r="T207" i="3"/>
  <c r="S207" i="3"/>
  <c r="O207" i="3"/>
  <c r="N207" i="3"/>
  <c r="M207" i="3"/>
  <c r="L207" i="3"/>
  <c r="K207" i="3"/>
  <c r="Z206" i="3"/>
  <c r="Y206" i="3"/>
  <c r="X206" i="3"/>
  <c r="W206" i="3"/>
  <c r="V206" i="3"/>
  <c r="U206" i="3"/>
  <c r="T206" i="3"/>
  <c r="S206" i="3"/>
  <c r="O206" i="3"/>
  <c r="N206" i="3"/>
  <c r="M206" i="3"/>
  <c r="L206" i="3"/>
  <c r="K206" i="3"/>
  <c r="Z205" i="3"/>
  <c r="Y205" i="3"/>
  <c r="X205" i="3"/>
  <c r="W205" i="3"/>
  <c r="V205" i="3"/>
  <c r="U205" i="3"/>
  <c r="T205" i="3"/>
  <c r="S205" i="3"/>
  <c r="O205" i="3"/>
  <c r="N205" i="3"/>
  <c r="M205" i="3"/>
  <c r="L205" i="3"/>
  <c r="K205" i="3"/>
  <c r="Z204" i="3"/>
  <c r="Y204" i="3"/>
  <c r="X204" i="3"/>
  <c r="W204" i="3"/>
  <c r="V204" i="3"/>
  <c r="U204" i="3"/>
  <c r="T204" i="3"/>
  <c r="S204" i="3"/>
  <c r="O204" i="3"/>
  <c r="N204" i="3"/>
  <c r="M204" i="3"/>
  <c r="L204" i="3"/>
  <c r="K204" i="3"/>
  <c r="Z203" i="3"/>
  <c r="Y203" i="3"/>
  <c r="X203" i="3"/>
  <c r="W203" i="3"/>
  <c r="V203" i="3"/>
  <c r="U203" i="3"/>
  <c r="T203" i="3"/>
  <c r="S203" i="3"/>
  <c r="O203" i="3"/>
  <c r="N203" i="3"/>
  <c r="M203" i="3"/>
  <c r="L203" i="3"/>
  <c r="K203" i="3"/>
  <c r="Z202" i="3"/>
  <c r="Y202" i="3"/>
  <c r="X202" i="3"/>
  <c r="W202" i="3"/>
  <c r="V202" i="3"/>
  <c r="U202" i="3"/>
  <c r="T202" i="3"/>
  <c r="S202" i="3"/>
  <c r="O202" i="3"/>
  <c r="N202" i="3"/>
  <c r="M202" i="3"/>
  <c r="L202" i="3"/>
  <c r="K202" i="3"/>
  <c r="Z201" i="3"/>
  <c r="Y201" i="3"/>
  <c r="X201" i="3"/>
  <c r="W201" i="3"/>
  <c r="V201" i="3"/>
  <c r="U201" i="3"/>
  <c r="T201" i="3"/>
  <c r="S201" i="3"/>
  <c r="O201" i="3"/>
  <c r="N201" i="3"/>
  <c r="M201" i="3"/>
  <c r="L201" i="3"/>
  <c r="K201" i="3"/>
  <c r="Z200" i="3"/>
  <c r="Y200" i="3"/>
  <c r="X200" i="3"/>
  <c r="W200" i="3"/>
  <c r="V200" i="3"/>
  <c r="U200" i="3"/>
  <c r="T200" i="3"/>
  <c r="S200" i="3"/>
  <c r="O200" i="3"/>
  <c r="N200" i="3"/>
  <c r="M200" i="3"/>
  <c r="L200" i="3"/>
  <c r="K200" i="3"/>
  <c r="Z199" i="3"/>
  <c r="Y199" i="3"/>
  <c r="X199" i="3"/>
  <c r="W199" i="3"/>
  <c r="V199" i="3"/>
  <c r="U199" i="3"/>
  <c r="T199" i="3"/>
  <c r="S199" i="3"/>
  <c r="O199" i="3"/>
  <c r="N199" i="3"/>
  <c r="M199" i="3"/>
  <c r="L199" i="3"/>
  <c r="K199" i="3"/>
  <c r="Z198" i="3"/>
  <c r="Y198" i="3"/>
  <c r="X198" i="3"/>
  <c r="W198" i="3"/>
  <c r="V198" i="3"/>
  <c r="U198" i="3"/>
  <c r="T198" i="3"/>
  <c r="S198" i="3"/>
  <c r="O198" i="3"/>
  <c r="N198" i="3"/>
  <c r="M198" i="3"/>
  <c r="L198" i="3"/>
  <c r="K198" i="3"/>
  <c r="Z197" i="3"/>
  <c r="Y197" i="3"/>
  <c r="X197" i="3"/>
  <c r="W197" i="3"/>
  <c r="V197" i="3"/>
  <c r="U197" i="3"/>
  <c r="T197" i="3"/>
  <c r="S197" i="3"/>
  <c r="O197" i="3"/>
  <c r="N197" i="3"/>
  <c r="M197" i="3"/>
  <c r="L197" i="3"/>
  <c r="K197" i="3"/>
  <c r="Z196" i="3"/>
  <c r="Y196" i="3"/>
  <c r="X196" i="3"/>
  <c r="W196" i="3"/>
  <c r="V196" i="3"/>
  <c r="U196" i="3"/>
  <c r="T196" i="3"/>
  <c r="S196" i="3"/>
  <c r="O196" i="3"/>
  <c r="N196" i="3"/>
  <c r="M196" i="3"/>
  <c r="L196" i="3"/>
  <c r="K196" i="3"/>
  <c r="Z195" i="3"/>
  <c r="Y195" i="3"/>
  <c r="X195" i="3"/>
  <c r="W195" i="3"/>
  <c r="V195" i="3"/>
  <c r="U195" i="3"/>
  <c r="T195" i="3"/>
  <c r="S195" i="3"/>
  <c r="O195" i="3"/>
  <c r="N195" i="3"/>
  <c r="M195" i="3"/>
  <c r="L195" i="3"/>
  <c r="K195" i="3"/>
  <c r="Z194" i="3"/>
  <c r="Y194" i="3"/>
  <c r="X194" i="3"/>
  <c r="W194" i="3"/>
  <c r="V194" i="3"/>
  <c r="U194" i="3"/>
  <c r="T194" i="3"/>
  <c r="S194" i="3"/>
  <c r="O194" i="3"/>
  <c r="N194" i="3"/>
  <c r="M194" i="3"/>
  <c r="L194" i="3"/>
  <c r="K194" i="3"/>
  <c r="Z193" i="3"/>
  <c r="Y193" i="3"/>
  <c r="X193" i="3"/>
  <c r="W193" i="3"/>
  <c r="V193" i="3"/>
  <c r="U193" i="3"/>
  <c r="T193" i="3"/>
  <c r="S193" i="3"/>
  <c r="O193" i="3"/>
  <c r="N193" i="3"/>
  <c r="M193" i="3"/>
  <c r="L193" i="3"/>
  <c r="K193" i="3"/>
  <c r="Z192" i="3"/>
  <c r="Y192" i="3"/>
  <c r="X192" i="3"/>
  <c r="W192" i="3"/>
  <c r="V192" i="3"/>
  <c r="U192" i="3"/>
  <c r="T192" i="3"/>
  <c r="S192" i="3"/>
  <c r="O192" i="3"/>
  <c r="N192" i="3"/>
  <c r="M192" i="3"/>
  <c r="L192" i="3"/>
  <c r="K192" i="3"/>
  <c r="Z191" i="3"/>
  <c r="Y191" i="3"/>
  <c r="X191" i="3"/>
  <c r="W191" i="3"/>
  <c r="V191" i="3"/>
  <c r="U191" i="3"/>
  <c r="T191" i="3"/>
  <c r="S191" i="3"/>
  <c r="O191" i="3"/>
  <c r="N191" i="3"/>
  <c r="M191" i="3"/>
  <c r="L191" i="3"/>
  <c r="K191" i="3"/>
  <c r="Z190" i="3"/>
  <c r="Y190" i="3"/>
  <c r="X190" i="3"/>
  <c r="W190" i="3"/>
  <c r="V190" i="3"/>
  <c r="U190" i="3"/>
  <c r="T190" i="3"/>
  <c r="S190" i="3"/>
  <c r="O190" i="3"/>
  <c r="N190" i="3"/>
  <c r="M190" i="3"/>
  <c r="L190" i="3"/>
  <c r="K190" i="3"/>
  <c r="Z189" i="3"/>
  <c r="Y189" i="3"/>
  <c r="X189" i="3"/>
  <c r="W189" i="3"/>
  <c r="V189" i="3"/>
  <c r="U189" i="3"/>
  <c r="T189" i="3"/>
  <c r="S189" i="3"/>
  <c r="O189" i="3"/>
  <c r="N189" i="3"/>
  <c r="M189" i="3"/>
  <c r="L189" i="3"/>
  <c r="K189" i="3"/>
  <c r="Z188" i="3"/>
  <c r="Y188" i="3"/>
  <c r="X188" i="3"/>
  <c r="W188" i="3"/>
  <c r="V188" i="3"/>
  <c r="U188" i="3"/>
  <c r="T188" i="3"/>
  <c r="S188" i="3"/>
  <c r="O188" i="3"/>
  <c r="N188" i="3"/>
  <c r="M188" i="3"/>
  <c r="L188" i="3"/>
  <c r="K188" i="3"/>
  <c r="Z187" i="3"/>
  <c r="Y187" i="3"/>
  <c r="X187" i="3"/>
  <c r="W187" i="3"/>
  <c r="V187" i="3"/>
  <c r="U187" i="3"/>
  <c r="T187" i="3"/>
  <c r="S187" i="3"/>
  <c r="O187" i="3"/>
  <c r="N187" i="3"/>
  <c r="M187" i="3"/>
  <c r="L187" i="3"/>
  <c r="K187" i="3"/>
  <c r="Z186" i="3"/>
  <c r="Y186" i="3"/>
  <c r="X186" i="3"/>
  <c r="W186" i="3"/>
  <c r="V186" i="3"/>
  <c r="U186" i="3"/>
  <c r="T186" i="3"/>
  <c r="S186" i="3"/>
  <c r="O186" i="3"/>
  <c r="N186" i="3"/>
  <c r="M186" i="3"/>
  <c r="L186" i="3"/>
  <c r="K186" i="3"/>
  <c r="Z185" i="3"/>
  <c r="Y185" i="3"/>
  <c r="X185" i="3"/>
  <c r="W185" i="3"/>
  <c r="V185" i="3"/>
  <c r="U185" i="3"/>
  <c r="T185" i="3"/>
  <c r="S185" i="3"/>
  <c r="O185" i="3"/>
  <c r="N185" i="3"/>
  <c r="M185" i="3"/>
  <c r="L185" i="3"/>
  <c r="K185" i="3"/>
  <c r="Z184" i="3"/>
  <c r="Y184" i="3"/>
  <c r="X184" i="3"/>
  <c r="W184" i="3"/>
  <c r="V184" i="3"/>
  <c r="U184" i="3"/>
  <c r="T184" i="3"/>
  <c r="S184" i="3"/>
  <c r="O184" i="3"/>
  <c r="N184" i="3"/>
  <c r="M184" i="3"/>
  <c r="L184" i="3"/>
  <c r="K184" i="3"/>
  <c r="Z183" i="3"/>
  <c r="Y183" i="3"/>
  <c r="X183" i="3"/>
  <c r="W183" i="3"/>
  <c r="V183" i="3"/>
  <c r="U183" i="3"/>
  <c r="T183" i="3"/>
  <c r="S183" i="3"/>
  <c r="O183" i="3"/>
  <c r="N183" i="3"/>
  <c r="M183" i="3"/>
  <c r="L183" i="3"/>
  <c r="K183" i="3"/>
  <c r="Z182" i="3"/>
  <c r="Y182" i="3"/>
  <c r="X182" i="3"/>
  <c r="W182" i="3"/>
  <c r="V182" i="3"/>
  <c r="U182" i="3"/>
  <c r="T182" i="3"/>
  <c r="S182" i="3"/>
  <c r="O182" i="3"/>
  <c r="N182" i="3"/>
  <c r="M182" i="3"/>
  <c r="L182" i="3"/>
  <c r="K182" i="3"/>
  <c r="Z181" i="3"/>
  <c r="Y181" i="3"/>
  <c r="X181" i="3"/>
  <c r="W181" i="3"/>
  <c r="V181" i="3"/>
  <c r="U181" i="3"/>
  <c r="T181" i="3"/>
  <c r="S181" i="3"/>
  <c r="O181" i="3"/>
  <c r="N181" i="3"/>
  <c r="M181" i="3"/>
  <c r="L181" i="3"/>
  <c r="K181" i="3"/>
  <c r="Z180" i="3"/>
  <c r="Y180" i="3"/>
  <c r="X180" i="3"/>
  <c r="W180" i="3"/>
  <c r="V180" i="3"/>
  <c r="AB180" i="3" s="1"/>
  <c r="U180" i="3"/>
  <c r="T180" i="3"/>
  <c r="S180" i="3"/>
  <c r="O180" i="3"/>
  <c r="N180" i="3"/>
  <c r="M180" i="3"/>
  <c r="L180" i="3"/>
  <c r="K180" i="3"/>
  <c r="Z179" i="3"/>
  <c r="Y179" i="3"/>
  <c r="X179" i="3"/>
  <c r="W179" i="3"/>
  <c r="V179" i="3"/>
  <c r="U179" i="3"/>
  <c r="T179" i="3"/>
  <c r="S179" i="3"/>
  <c r="O179" i="3"/>
  <c r="N179" i="3"/>
  <c r="M179" i="3"/>
  <c r="L179" i="3"/>
  <c r="K179" i="3"/>
  <c r="Z178" i="3"/>
  <c r="Y178" i="3"/>
  <c r="X178" i="3"/>
  <c r="W178" i="3"/>
  <c r="V178" i="3"/>
  <c r="U178" i="3"/>
  <c r="T178" i="3"/>
  <c r="S178" i="3"/>
  <c r="O178" i="3"/>
  <c r="N178" i="3"/>
  <c r="M178" i="3"/>
  <c r="L178" i="3"/>
  <c r="K178" i="3"/>
  <c r="Z177" i="3"/>
  <c r="Y177" i="3"/>
  <c r="X177" i="3"/>
  <c r="W177" i="3"/>
  <c r="V177" i="3"/>
  <c r="U177" i="3"/>
  <c r="T177" i="3"/>
  <c r="S177" i="3"/>
  <c r="O177" i="3"/>
  <c r="N177" i="3"/>
  <c r="M177" i="3"/>
  <c r="L177" i="3"/>
  <c r="K177" i="3"/>
  <c r="Z176" i="3"/>
  <c r="Y176" i="3"/>
  <c r="X176" i="3"/>
  <c r="W176" i="3"/>
  <c r="V176" i="3"/>
  <c r="U176" i="3"/>
  <c r="T176" i="3"/>
  <c r="S176" i="3"/>
  <c r="O176" i="3"/>
  <c r="N176" i="3"/>
  <c r="M176" i="3"/>
  <c r="L176" i="3"/>
  <c r="K176" i="3"/>
  <c r="Z175" i="3"/>
  <c r="Y175" i="3"/>
  <c r="X175" i="3"/>
  <c r="W175" i="3"/>
  <c r="V175" i="3"/>
  <c r="U175" i="3"/>
  <c r="T175" i="3"/>
  <c r="S175" i="3"/>
  <c r="O175" i="3"/>
  <c r="N175" i="3"/>
  <c r="M175" i="3"/>
  <c r="L175" i="3"/>
  <c r="K175" i="3"/>
  <c r="Z174" i="3"/>
  <c r="Y174" i="3"/>
  <c r="X174" i="3"/>
  <c r="W174" i="3"/>
  <c r="V174" i="3"/>
  <c r="U174" i="3"/>
  <c r="T174" i="3"/>
  <c r="S174" i="3"/>
  <c r="O174" i="3"/>
  <c r="N174" i="3"/>
  <c r="M174" i="3"/>
  <c r="L174" i="3"/>
  <c r="K174" i="3"/>
  <c r="Z173" i="3"/>
  <c r="Y173" i="3"/>
  <c r="X173" i="3"/>
  <c r="W173" i="3"/>
  <c r="V173" i="3"/>
  <c r="U173" i="3"/>
  <c r="T173" i="3"/>
  <c r="S173" i="3"/>
  <c r="O173" i="3"/>
  <c r="N173" i="3"/>
  <c r="M173" i="3"/>
  <c r="L173" i="3"/>
  <c r="K173" i="3"/>
  <c r="Z172" i="3"/>
  <c r="Y172" i="3"/>
  <c r="X172" i="3"/>
  <c r="W172" i="3"/>
  <c r="V172" i="3"/>
  <c r="U172" i="3"/>
  <c r="T172" i="3"/>
  <c r="S172" i="3"/>
  <c r="O172" i="3"/>
  <c r="N172" i="3"/>
  <c r="M172" i="3"/>
  <c r="L172" i="3"/>
  <c r="K172" i="3"/>
  <c r="Z171" i="3"/>
  <c r="Y171" i="3"/>
  <c r="X171" i="3"/>
  <c r="W171" i="3"/>
  <c r="V171" i="3"/>
  <c r="U171" i="3"/>
  <c r="T171" i="3"/>
  <c r="S171" i="3"/>
  <c r="O171" i="3"/>
  <c r="N171" i="3"/>
  <c r="M171" i="3"/>
  <c r="L171" i="3"/>
  <c r="K171" i="3"/>
  <c r="Z170" i="3"/>
  <c r="Y170" i="3"/>
  <c r="X170" i="3"/>
  <c r="W170" i="3"/>
  <c r="V170" i="3"/>
  <c r="U170" i="3"/>
  <c r="T170" i="3"/>
  <c r="S170" i="3"/>
  <c r="O170" i="3"/>
  <c r="N170" i="3"/>
  <c r="M170" i="3"/>
  <c r="L170" i="3"/>
  <c r="K170" i="3"/>
  <c r="Z169" i="3"/>
  <c r="Y169" i="3"/>
  <c r="X169" i="3"/>
  <c r="W169" i="3"/>
  <c r="V169" i="3"/>
  <c r="U169" i="3"/>
  <c r="T169" i="3"/>
  <c r="S169" i="3"/>
  <c r="O169" i="3"/>
  <c r="N169" i="3"/>
  <c r="M169" i="3"/>
  <c r="L169" i="3"/>
  <c r="K169" i="3"/>
  <c r="Z168" i="3"/>
  <c r="Y168" i="3"/>
  <c r="X168" i="3"/>
  <c r="W168" i="3"/>
  <c r="V168" i="3"/>
  <c r="U168" i="3"/>
  <c r="T168" i="3"/>
  <c r="S168" i="3"/>
  <c r="O168" i="3"/>
  <c r="N168" i="3"/>
  <c r="M168" i="3"/>
  <c r="L168" i="3"/>
  <c r="K168" i="3"/>
  <c r="Z167" i="3"/>
  <c r="Y167" i="3"/>
  <c r="X167" i="3"/>
  <c r="W167" i="3"/>
  <c r="V167" i="3"/>
  <c r="U167" i="3"/>
  <c r="T167" i="3"/>
  <c r="S167" i="3"/>
  <c r="O167" i="3"/>
  <c r="N167" i="3"/>
  <c r="M167" i="3"/>
  <c r="L167" i="3"/>
  <c r="K167" i="3"/>
  <c r="Z166" i="3"/>
  <c r="Y166" i="3"/>
  <c r="X166" i="3"/>
  <c r="W166" i="3"/>
  <c r="V166" i="3"/>
  <c r="U166" i="3"/>
  <c r="T166" i="3"/>
  <c r="S166" i="3"/>
  <c r="O166" i="3"/>
  <c r="N166" i="3"/>
  <c r="M166" i="3"/>
  <c r="L166" i="3"/>
  <c r="K166" i="3"/>
  <c r="Z165" i="3"/>
  <c r="Y165" i="3"/>
  <c r="X165" i="3"/>
  <c r="W165" i="3"/>
  <c r="V165" i="3"/>
  <c r="U165" i="3"/>
  <c r="T165" i="3"/>
  <c r="S165" i="3"/>
  <c r="O165" i="3"/>
  <c r="N165" i="3"/>
  <c r="M165" i="3"/>
  <c r="L165" i="3"/>
  <c r="K165" i="3"/>
  <c r="Z164" i="3"/>
  <c r="Y164" i="3"/>
  <c r="X164" i="3"/>
  <c r="W164" i="3"/>
  <c r="V164" i="3"/>
  <c r="U164" i="3"/>
  <c r="T164" i="3"/>
  <c r="S164" i="3"/>
  <c r="O164" i="3"/>
  <c r="N164" i="3"/>
  <c r="M164" i="3"/>
  <c r="L164" i="3"/>
  <c r="K164" i="3"/>
  <c r="Z163" i="3"/>
  <c r="Y163" i="3"/>
  <c r="X163" i="3"/>
  <c r="W163" i="3"/>
  <c r="V163" i="3"/>
  <c r="U163" i="3"/>
  <c r="T163" i="3"/>
  <c r="S163" i="3"/>
  <c r="O163" i="3"/>
  <c r="N163" i="3"/>
  <c r="M163" i="3"/>
  <c r="L163" i="3"/>
  <c r="K163" i="3"/>
  <c r="Z162" i="3"/>
  <c r="Y162" i="3"/>
  <c r="X162" i="3"/>
  <c r="W162" i="3"/>
  <c r="V162" i="3"/>
  <c r="U162" i="3"/>
  <c r="T162" i="3"/>
  <c r="S162" i="3"/>
  <c r="O162" i="3"/>
  <c r="N162" i="3"/>
  <c r="M162" i="3"/>
  <c r="L162" i="3"/>
  <c r="K162" i="3"/>
  <c r="Z161" i="3"/>
  <c r="Y161" i="3"/>
  <c r="X161" i="3"/>
  <c r="W161" i="3"/>
  <c r="V161" i="3"/>
  <c r="U161" i="3"/>
  <c r="T161" i="3"/>
  <c r="S161" i="3"/>
  <c r="O161" i="3"/>
  <c r="N161" i="3"/>
  <c r="M161" i="3"/>
  <c r="L161" i="3"/>
  <c r="K161" i="3"/>
  <c r="Z160" i="3"/>
  <c r="Y160" i="3"/>
  <c r="X160" i="3"/>
  <c r="W160" i="3"/>
  <c r="V160" i="3"/>
  <c r="U160" i="3"/>
  <c r="T160" i="3"/>
  <c r="S160" i="3"/>
  <c r="O160" i="3"/>
  <c r="N160" i="3"/>
  <c r="M160" i="3"/>
  <c r="L160" i="3"/>
  <c r="K160" i="3"/>
  <c r="Z159" i="3"/>
  <c r="Y159" i="3"/>
  <c r="X159" i="3"/>
  <c r="W159" i="3"/>
  <c r="V159" i="3"/>
  <c r="U159" i="3"/>
  <c r="T159" i="3"/>
  <c r="S159" i="3"/>
  <c r="O159" i="3"/>
  <c r="N159" i="3"/>
  <c r="M159" i="3"/>
  <c r="L159" i="3"/>
  <c r="K159" i="3"/>
  <c r="Z158" i="3"/>
  <c r="Y158" i="3"/>
  <c r="X158" i="3"/>
  <c r="W158" i="3"/>
  <c r="V158" i="3"/>
  <c r="U158" i="3"/>
  <c r="T158" i="3"/>
  <c r="S158" i="3"/>
  <c r="O158" i="3"/>
  <c r="N158" i="3"/>
  <c r="M158" i="3"/>
  <c r="L158" i="3"/>
  <c r="K158" i="3"/>
  <c r="Z157" i="3"/>
  <c r="Y157" i="3"/>
  <c r="X157" i="3"/>
  <c r="W157" i="3"/>
  <c r="V157" i="3"/>
  <c r="U157" i="3"/>
  <c r="T157" i="3"/>
  <c r="S157" i="3"/>
  <c r="O157" i="3"/>
  <c r="N157" i="3"/>
  <c r="M157" i="3"/>
  <c r="L157" i="3"/>
  <c r="K157" i="3"/>
  <c r="Z156" i="3"/>
  <c r="Y156" i="3"/>
  <c r="X156" i="3"/>
  <c r="W156" i="3"/>
  <c r="V156" i="3"/>
  <c r="U156" i="3"/>
  <c r="T156" i="3"/>
  <c r="S156" i="3"/>
  <c r="O156" i="3"/>
  <c r="N156" i="3"/>
  <c r="M156" i="3"/>
  <c r="L156" i="3"/>
  <c r="K156" i="3"/>
  <c r="Z155" i="3"/>
  <c r="Y155" i="3"/>
  <c r="X155" i="3"/>
  <c r="W155" i="3"/>
  <c r="V155" i="3"/>
  <c r="U155" i="3"/>
  <c r="T155" i="3"/>
  <c r="S155" i="3"/>
  <c r="O155" i="3"/>
  <c r="N155" i="3"/>
  <c r="M155" i="3"/>
  <c r="L155" i="3"/>
  <c r="K155" i="3"/>
  <c r="Z154" i="3"/>
  <c r="Y154" i="3"/>
  <c r="AB154" i="3" s="1"/>
  <c r="X154" i="3"/>
  <c r="W154" i="3"/>
  <c r="V154" i="3"/>
  <c r="U154" i="3"/>
  <c r="T154" i="3"/>
  <c r="S154" i="3"/>
  <c r="O154" i="3"/>
  <c r="N154" i="3"/>
  <c r="M154" i="3"/>
  <c r="L154" i="3"/>
  <c r="K154" i="3"/>
  <c r="Z153" i="3"/>
  <c r="Y153" i="3"/>
  <c r="X153" i="3"/>
  <c r="W153" i="3"/>
  <c r="V153" i="3"/>
  <c r="U153" i="3"/>
  <c r="T153" i="3"/>
  <c r="S153" i="3"/>
  <c r="O153" i="3"/>
  <c r="N153" i="3"/>
  <c r="M153" i="3"/>
  <c r="L153" i="3"/>
  <c r="K153" i="3"/>
  <c r="Z152" i="3"/>
  <c r="Y152" i="3"/>
  <c r="X152" i="3"/>
  <c r="W152" i="3"/>
  <c r="V152" i="3"/>
  <c r="U152" i="3"/>
  <c r="T152" i="3"/>
  <c r="S152" i="3"/>
  <c r="O152" i="3"/>
  <c r="N152" i="3"/>
  <c r="M152" i="3"/>
  <c r="L152" i="3"/>
  <c r="K152" i="3"/>
  <c r="Z151" i="3"/>
  <c r="Y151" i="3"/>
  <c r="X151" i="3"/>
  <c r="W151" i="3"/>
  <c r="V151" i="3"/>
  <c r="U151" i="3"/>
  <c r="T151" i="3"/>
  <c r="S151" i="3"/>
  <c r="O151" i="3"/>
  <c r="N151" i="3"/>
  <c r="M151" i="3"/>
  <c r="L151" i="3"/>
  <c r="K151" i="3"/>
  <c r="Z150" i="3"/>
  <c r="Y150" i="3"/>
  <c r="X150" i="3"/>
  <c r="W150" i="3"/>
  <c r="V150" i="3"/>
  <c r="U150" i="3"/>
  <c r="T150" i="3"/>
  <c r="S150" i="3"/>
  <c r="O150" i="3"/>
  <c r="N150" i="3"/>
  <c r="M150" i="3"/>
  <c r="L150" i="3"/>
  <c r="K150" i="3"/>
  <c r="Z149" i="3"/>
  <c r="Y149" i="3"/>
  <c r="X149" i="3"/>
  <c r="W149" i="3"/>
  <c r="V149" i="3"/>
  <c r="U149" i="3"/>
  <c r="T149" i="3"/>
  <c r="S149" i="3"/>
  <c r="P149" i="3"/>
  <c r="O149" i="3"/>
  <c r="N149" i="3"/>
  <c r="M149" i="3"/>
  <c r="L149" i="3"/>
  <c r="K149" i="3"/>
  <c r="Z148" i="3"/>
  <c r="Y148" i="3"/>
  <c r="X148" i="3"/>
  <c r="W148" i="3"/>
  <c r="V148" i="3"/>
  <c r="U148" i="3"/>
  <c r="T148" i="3"/>
  <c r="S148" i="3"/>
  <c r="O148" i="3"/>
  <c r="N148" i="3"/>
  <c r="M148" i="3"/>
  <c r="L148" i="3"/>
  <c r="K148" i="3"/>
  <c r="Z147" i="3"/>
  <c r="Y147" i="3"/>
  <c r="X147" i="3"/>
  <c r="W147" i="3"/>
  <c r="V147" i="3"/>
  <c r="AB147" i="3" s="1"/>
  <c r="U147" i="3"/>
  <c r="T147" i="3"/>
  <c r="S147" i="3"/>
  <c r="O147" i="3"/>
  <c r="N147" i="3"/>
  <c r="M147" i="3"/>
  <c r="L147" i="3"/>
  <c r="K147" i="3"/>
  <c r="Z146" i="3"/>
  <c r="Y146" i="3"/>
  <c r="X146" i="3"/>
  <c r="W146" i="3"/>
  <c r="V146" i="3"/>
  <c r="U146" i="3"/>
  <c r="T146" i="3"/>
  <c r="S146" i="3"/>
  <c r="O146" i="3"/>
  <c r="N146" i="3"/>
  <c r="M146" i="3"/>
  <c r="L146" i="3"/>
  <c r="K146" i="3"/>
  <c r="Z145" i="3"/>
  <c r="Y145" i="3"/>
  <c r="X145" i="3"/>
  <c r="W145" i="3"/>
  <c r="V145" i="3"/>
  <c r="U145" i="3"/>
  <c r="T145" i="3"/>
  <c r="S145" i="3"/>
  <c r="O145" i="3"/>
  <c r="N145" i="3"/>
  <c r="M145" i="3"/>
  <c r="L145" i="3"/>
  <c r="K145" i="3"/>
  <c r="Z144" i="3"/>
  <c r="Y144" i="3"/>
  <c r="X144" i="3"/>
  <c r="W144" i="3"/>
  <c r="V144" i="3"/>
  <c r="U144" i="3"/>
  <c r="T144" i="3"/>
  <c r="S144" i="3"/>
  <c r="O144" i="3"/>
  <c r="N144" i="3"/>
  <c r="M144" i="3"/>
  <c r="L144" i="3"/>
  <c r="K144" i="3"/>
  <c r="Z143" i="3"/>
  <c r="Y143" i="3"/>
  <c r="X143" i="3"/>
  <c r="W143" i="3"/>
  <c r="V143" i="3"/>
  <c r="U143" i="3"/>
  <c r="T143" i="3"/>
  <c r="S143" i="3"/>
  <c r="O143" i="3"/>
  <c r="N143" i="3"/>
  <c r="M143" i="3"/>
  <c r="L143" i="3"/>
  <c r="K143" i="3"/>
  <c r="Z142" i="3"/>
  <c r="Y142" i="3"/>
  <c r="X142" i="3"/>
  <c r="W142" i="3"/>
  <c r="V142" i="3"/>
  <c r="U142" i="3"/>
  <c r="T142" i="3"/>
  <c r="S142" i="3"/>
  <c r="O142" i="3"/>
  <c r="N142" i="3"/>
  <c r="M142" i="3"/>
  <c r="L142" i="3"/>
  <c r="K142" i="3"/>
  <c r="Z141" i="3"/>
  <c r="Y141" i="3"/>
  <c r="X141" i="3"/>
  <c r="W141" i="3"/>
  <c r="V141" i="3"/>
  <c r="U141" i="3"/>
  <c r="T141" i="3"/>
  <c r="S141" i="3"/>
  <c r="O141" i="3"/>
  <c r="N141" i="3"/>
  <c r="M141" i="3"/>
  <c r="L141" i="3"/>
  <c r="K141" i="3"/>
  <c r="Z140" i="3"/>
  <c r="Y140" i="3"/>
  <c r="X140" i="3"/>
  <c r="W140" i="3"/>
  <c r="V140" i="3"/>
  <c r="U140" i="3"/>
  <c r="T140" i="3"/>
  <c r="S140" i="3"/>
  <c r="O140" i="3"/>
  <c r="N140" i="3"/>
  <c r="M140" i="3"/>
  <c r="L140" i="3"/>
  <c r="K140" i="3"/>
  <c r="Z139" i="3"/>
  <c r="Y139" i="3"/>
  <c r="X139" i="3"/>
  <c r="W139" i="3"/>
  <c r="V139" i="3"/>
  <c r="U139" i="3"/>
  <c r="T139" i="3"/>
  <c r="S139" i="3"/>
  <c r="O139" i="3"/>
  <c r="N139" i="3"/>
  <c r="M139" i="3"/>
  <c r="L139" i="3"/>
  <c r="K139" i="3"/>
  <c r="Z138" i="3"/>
  <c r="Y138" i="3"/>
  <c r="X138" i="3"/>
  <c r="W138" i="3"/>
  <c r="V138" i="3"/>
  <c r="U138" i="3"/>
  <c r="T138" i="3"/>
  <c r="S138" i="3"/>
  <c r="O138" i="3"/>
  <c r="N138" i="3"/>
  <c r="M138" i="3"/>
  <c r="L138" i="3"/>
  <c r="K138" i="3"/>
  <c r="Z137" i="3"/>
  <c r="Y137" i="3"/>
  <c r="X137" i="3"/>
  <c r="W137" i="3"/>
  <c r="V137" i="3"/>
  <c r="U137" i="3"/>
  <c r="T137" i="3"/>
  <c r="S137" i="3"/>
  <c r="O137" i="3"/>
  <c r="N137" i="3"/>
  <c r="M137" i="3"/>
  <c r="L137" i="3"/>
  <c r="K137" i="3"/>
  <c r="Z136" i="3"/>
  <c r="Y136" i="3"/>
  <c r="X136" i="3"/>
  <c r="W136" i="3"/>
  <c r="V136" i="3"/>
  <c r="U136" i="3"/>
  <c r="T136" i="3"/>
  <c r="S136" i="3"/>
  <c r="O136" i="3"/>
  <c r="N136" i="3"/>
  <c r="M136" i="3"/>
  <c r="L136" i="3"/>
  <c r="K136" i="3"/>
  <c r="Z135" i="3"/>
  <c r="Y135" i="3"/>
  <c r="X135" i="3"/>
  <c r="W135" i="3"/>
  <c r="V135" i="3"/>
  <c r="U135" i="3"/>
  <c r="T135" i="3"/>
  <c r="S135" i="3"/>
  <c r="O135" i="3"/>
  <c r="N135" i="3"/>
  <c r="M135" i="3"/>
  <c r="L135" i="3"/>
  <c r="K135" i="3"/>
  <c r="Z134" i="3"/>
  <c r="Y134" i="3"/>
  <c r="X134" i="3"/>
  <c r="W134" i="3"/>
  <c r="V134" i="3"/>
  <c r="U134" i="3"/>
  <c r="T134" i="3"/>
  <c r="S134" i="3"/>
  <c r="O134" i="3"/>
  <c r="N134" i="3"/>
  <c r="M134" i="3"/>
  <c r="L134" i="3"/>
  <c r="K134" i="3"/>
  <c r="Z133" i="3"/>
  <c r="Y133" i="3"/>
  <c r="X133" i="3"/>
  <c r="W133" i="3"/>
  <c r="V133" i="3"/>
  <c r="U133" i="3"/>
  <c r="T133" i="3"/>
  <c r="S133" i="3"/>
  <c r="O133" i="3"/>
  <c r="N133" i="3"/>
  <c r="M133" i="3"/>
  <c r="L133" i="3"/>
  <c r="K133" i="3"/>
  <c r="Z132" i="3"/>
  <c r="Y132" i="3"/>
  <c r="X132" i="3"/>
  <c r="W132" i="3"/>
  <c r="V132" i="3"/>
  <c r="U132" i="3"/>
  <c r="T132" i="3"/>
  <c r="S132" i="3"/>
  <c r="O132" i="3"/>
  <c r="N132" i="3"/>
  <c r="M132" i="3"/>
  <c r="L132" i="3"/>
  <c r="K132" i="3"/>
  <c r="Z131" i="3"/>
  <c r="Y131" i="3"/>
  <c r="X131" i="3"/>
  <c r="W131" i="3"/>
  <c r="V131" i="3"/>
  <c r="U131" i="3"/>
  <c r="T131" i="3"/>
  <c r="S131" i="3"/>
  <c r="O131" i="3"/>
  <c r="N131" i="3"/>
  <c r="M131" i="3"/>
  <c r="L131" i="3"/>
  <c r="K131" i="3"/>
  <c r="Z130" i="3"/>
  <c r="Y130" i="3"/>
  <c r="X130" i="3"/>
  <c r="W130" i="3"/>
  <c r="V130" i="3"/>
  <c r="U130" i="3"/>
  <c r="T130" i="3"/>
  <c r="S130" i="3"/>
  <c r="O130" i="3"/>
  <c r="N130" i="3"/>
  <c r="M130" i="3"/>
  <c r="L130" i="3"/>
  <c r="K130" i="3"/>
  <c r="Z129" i="3"/>
  <c r="Y129" i="3"/>
  <c r="X129" i="3"/>
  <c r="W129" i="3"/>
  <c r="V129" i="3"/>
  <c r="U129" i="3"/>
  <c r="T129" i="3"/>
  <c r="S129" i="3"/>
  <c r="O129" i="3"/>
  <c r="N129" i="3"/>
  <c r="M129" i="3"/>
  <c r="L129" i="3"/>
  <c r="K129" i="3"/>
  <c r="Z128" i="3"/>
  <c r="Y128" i="3"/>
  <c r="X128" i="3"/>
  <c r="W128" i="3"/>
  <c r="V128" i="3"/>
  <c r="U128" i="3"/>
  <c r="T128" i="3"/>
  <c r="S128" i="3"/>
  <c r="O128" i="3"/>
  <c r="N128" i="3"/>
  <c r="M128" i="3"/>
  <c r="L128" i="3"/>
  <c r="K128" i="3"/>
  <c r="Z127" i="3"/>
  <c r="Y127" i="3"/>
  <c r="X127" i="3"/>
  <c r="W127" i="3"/>
  <c r="V127" i="3"/>
  <c r="U127" i="3"/>
  <c r="T127" i="3"/>
  <c r="S127" i="3"/>
  <c r="O127" i="3"/>
  <c r="N127" i="3"/>
  <c r="M127" i="3"/>
  <c r="L127" i="3"/>
  <c r="K127" i="3"/>
  <c r="Z126" i="3"/>
  <c r="Y126" i="3"/>
  <c r="X126" i="3"/>
  <c r="W126" i="3"/>
  <c r="V126" i="3"/>
  <c r="U126" i="3"/>
  <c r="T126" i="3"/>
  <c r="S126" i="3"/>
  <c r="O126" i="3"/>
  <c r="N126" i="3"/>
  <c r="M126" i="3"/>
  <c r="L126" i="3"/>
  <c r="K126" i="3"/>
  <c r="Z125" i="3"/>
  <c r="Y125" i="3"/>
  <c r="X125" i="3"/>
  <c r="W125" i="3"/>
  <c r="V125" i="3"/>
  <c r="U125" i="3"/>
  <c r="T125" i="3"/>
  <c r="S125" i="3"/>
  <c r="O125" i="3"/>
  <c r="N125" i="3"/>
  <c r="M125" i="3"/>
  <c r="L125" i="3"/>
  <c r="K125" i="3"/>
  <c r="Z124" i="3"/>
  <c r="Y124" i="3"/>
  <c r="X124" i="3"/>
  <c r="W124" i="3"/>
  <c r="V124" i="3"/>
  <c r="U124" i="3"/>
  <c r="T124" i="3"/>
  <c r="S124" i="3"/>
  <c r="O124" i="3"/>
  <c r="N124" i="3"/>
  <c r="M124" i="3"/>
  <c r="L124" i="3"/>
  <c r="K124" i="3"/>
  <c r="Z123" i="3"/>
  <c r="Y123" i="3"/>
  <c r="X123" i="3"/>
  <c r="W123" i="3"/>
  <c r="V123" i="3"/>
  <c r="U123" i="3"/>
  <c r="T123" i="3"/>
  <c r="S123" i="3"/>
  <c r="O123" i="3"/>
  <c r="N123" i="3"/>
  <c r="M123" i="3"/>
  <c r="L123" i="3"/>
  <c r="K123" i="3"/>
  <c r="Z122" i="3"/>
  <c r="Y122" i="3"/>
  <c r="X122" i="3"/>
  <c r="W122" i="3"/>
  <c r="V122" i="3"/>
  <c r="U122" i="3"/>
  <c r="T122" i="3"/>
  <c r="S122" i="3"/>
  <c r="O122" i="3"/>
  <c r="N122" i="3"/>
  <c r="M122" i="3"/>
  <c r="L122" i="3"/>
  <c r="K122" i="3"/>
  <c r="Z121" i="3"/>
  <c r="Y121" i="3"/>
  <c r="X121" i="3"/>
  <c r="W121" i="3"/>
  <c r="V121" i="3"/>
  <c r="U121" i="3"/>
  <c r="T121" i="3"/>
  <c r="S121" i="3"/>
  <c r="P121" i="3"/>
  <c r="O121" i="3"/>
  <c r="N121" i="3"/>
  <c r="M121" i="3"/>
  <c r="L121" i="3"/>
  <c r="K121" i="3"/>
  <c r="Z120" i="3"/>
  <c r="Y120" i="3"/>
  <c r="X120" i="3"/>
  <c r="W120" i="3"/>
  <c r="V120" i="3"/>
  <c r="U120" i="3"/>
  <c r="T120" i="3"/>
  <c r="S120" i="3"/>
  <c r="O120" i="3"/>
  <c r="N120" i="3"/>
  <c r="M120" i="3"/>
  <c r="L120" i="3"/>
  <c r="K120" i="3"/>
  <c r="Z119" i="3"/>
  <c r="Y119" i="3"/>
  <c r="X119" i="3"/>
  <c r="W119" i="3"/>
  <c r="V119" i="3"/>
  <c r="U119" i="3"/>
  <c r="T119" i="3"/>
  <c r="S119" i="3"/>
  <c r="O119" i="3"/>
  <c r="N119" i="3"/>
  <c r="M119" i="3"/>
  <c r="L119" i="3"/>
  <c r="K119" i="3"/>
  <c r="Z118" i="3"/>
  <c r="Y118" i="3"/>
  <c r="X118" i="3"/>
  <c r="W118" i="3"/>
  <c r="V118" i="3"/>
  <c r="U118" i="3"/>
  <c r="T118" i="3"/>
  <c r="S118" i="3"/>
  <c r="O118" i="3"/>
  <c r="N118" i="3"/>
  <c r="M118" i="3"/>
  <c r="L118" i="3"/>
  <c r="K118" i="3"/>
  <c r="Z117" i="3"/>
  <c r="Y117" i="3"/>
  <c r="X117" i="3"/>
  <c r="W117" i="3"/>
  <c r="V117" i="3"/>
  <c r="U117" i="3"/>
  <c r="T117" i="3"/>
  <c r="S117" i="3"/>
  <c r="O117" i="3"/>
  <c r="N117" i="3"/>
  <c r="M117" i="3"/>
  <c r="L117" i="3"/>
  <c r="K117" i="3"/>
  <c r="Z116" i="3"/>
  <c r="Y116" i="3"/>
  <c r="X116" i="3"/>
  <c r="W116" i="3"/>
  <c r="V116" i="3"/>
  <c r="U116" i="3"/>
  <c r="T116" i="3"/>
  <c r="S116" i="3"/>
  <c r="P116" i="3"/>
  <c r="O116" i="3"/>
  <c r="N116" i="3"/>
  <c r="M116" i="3"/>
  <c r="L116" i="3"/>
  <c r="K116" i="3"/>
  <c r="Z115" i="3"/>
  <c r="Y115" i="3"/>
  <c r="X115" i="3"/>
  <c r="W115" i="3"/>
  <c r="V115" i="3"/>
  <c r="U115" i="3"/>
  <c r="T115" i="3"/>
  <c r="S115" i="3"/>
  <c r="O115" i="3"/>
  <c r="N115" i="3"/>
  <c r="M115" i="3"/>
  <c r="L115" i="3"/>
  <c r="K115" i="3"/>
  <c r="Z114" i="3"/>
  <c r="Y114" i="3"/>
  <c r="X114" i="3"/>
  <c r="W114" i="3"/>
  <c r="V114" i="3"/>
  <c r="U114" i="3"/>
  <c r="T114" i="3"/>
  <c r="S114" i="3"/>
  <c r="O114" i="3"/>
  <c r="N114" i="3"/>
  <c r="M114" i="3"/>
  <c r="L114" i="3"/>
  <c r="K114" i="3"/>
  <c r="Z113" i="3"/>
  <c r="Y113" i="3"/>
  <c r="X113" i="3"/>
  <c r="W113" i="3"/>
  <c r="V113" i="3"/>
  <c r="U113" i="3"/>
  <c r="T113" i="3"/>
  <c r="S113" i="3"/>
  <c r="O113" i="3"/>
  <c r="N113" i="3"/>
  <c r="M113" i="3"/>
  <c r="L113" i="3"/>
  <c r="K113" i="3"/>
  <c r="Z112" i="3"/>
  <c r="Y112" i="3"/>
  <c r="X112" i="3"/>
  <c r="W112" i="3"/>
  <c r="V112" i="3"/>
  <c r="U112" i="3"/>
  <c r="T112" i="3"/>
  <c r="S112" i="3"/>
  <c r="O112" i="3"/>
  <c r="N112" i="3"/>
  <c r="M112" i="3"/>
  <c r="L112" i="3"/>
  <c r="K112" i="3"/>
  <c r="Z111" i="3"/>
  <c r="Y111" i="3"/>
  <c r="X111" i="3"/>
  <c r="W111" i="3"/>
  <c r="V111" i="3"/>
  <c r="U111" i="3"/>
  <c r="T111" i="3"/>
  <c r="S111" i="3"/>
  <c r="O111" i="3"/>
  <c r="N111" i="3"/>
  <c r="M111" i="3"/>
  <c r="L111" i="3"/>
  <c r="K111" i="3"/>
  <c r="Z110" i="3"/>
  <c r="Y110" i="3"/>
  <c r="X110" i="3"/>
  <c r="W110" i="3"/>
  <c r="V110" i="3"/>
  <c r="U110" i="3"/>
  <c r="T110" i="3"/>
  <c r="S110" i="3"/>
  <c r="P110" i="3"/>
  <c r="O110" i="3"/>
  <c r="N110" i="3"/>
  <c r="M110" i="3"/>
  <c r="L110" i="3"/>
  <c r="K110" i="3"/>
  <c r="Z109" i="3"/>
  <c r="Y109" i="3"/>
  <c r="X109" i="3"/>
  <c r="W109" i="3"/>
  <c r="V109" i="3"/>
  <c r="U109" i="3"/>
  <c r="T109" i="3"/>
  <c r="S109" i="3"/>
  <c r="O109" i="3"/>
  <c r="N109" i="3"/>
  <c r="M109" i="3"/>
  <c r="L109" i="3"/>
  <c r="K109" i="3"/>
  <c r="Z108" i="3"/>
  <c r="Y108" i="3"/>
  <c r="X108" i="3"/>
  <c r="W108" i="3"/>
  <c r="V108" i="3"/>
  <c r="U108" i="3"/>
  <c r="T108" i="3"/>
  <c r="S108" i="3"/>
  <c r="O108" i="3"/>
  <c r="N108" i="3"/>
  <c r="M108" i="3"/>
  <c r="L108" i="3"/>
  <c r="K108" i="3"/>
  <c r="Z107" i="3"/>
  <c r="Y107" i="3"/>
  <c r="X107" i="3"/>
  <c r="W107" i="3"/>
  <c r="V107" i="3"/>
  <c r="U107" i="3"/>
  <c r="T107" i="3"/>
  <c r="S107" i="3"/>
  <c r="O107" i="3"/>
  <c r="N107" i="3"/>
  <c r="M107" i="3"/>
  <c r="L107" i="3"/>
  <c r="K107" i="3"/>
  <c r="Z106" i="3"/>
  <c r="Y106" i="3"/>
  <c r="X106" i="3"/>
  <c r="W106" i="3"/>
  <c r="V106" i="3"/>
  <c r="U106" i="3"/>
  <c r="T106" i="3"/>
  <c r="S106" i="3"/>
  <c r="O106" i="3"/>
  <c r="N106" i="3"/>
  <c r="M106" i="3"/>
  <c r="L106" i="3"/>
  <c r="K106" i="3"/>
  <c r="Z105" i="3"/>
  <c r="Y105" i="3"/>
  <c r="X105" i="3"/>
  <c r="W105" i="3"/>
  <c r="V105" i="3"/>
  <c r="U105" i="3"/>
  <c r="T105" i="3"/>
  <c r="S105" i="3"/>
  <c r="O105" i="3"/>
  <c r="N105" i="3"/>
  <c r="M105" i="3"/>
  <c r="L105" i="3"/>
  <c r="K105" i="3"/>
  <c r="Z104" i="3"/>
  <c r="Y104" i="3"/>
  <c r="X104" i="3"/>
  <c r="W104" i="3"/>
  <c r="V104" i="3"/>
  <c r="U104" i="3"/>
  <c r="T104" i="3"/>
  <c r="S104" i="3"/>
  <c r="O104" i="3"/>
  <c r="N104" i="3"/>
  <c r="M104" i="3"/>
  <c r="L104" i="3"/>
  <c r="K104" i="3"/>
  <c r="Z103" i="3"/>
  <c r="Y103" i="3"/>
  <c r="X103" i="3"/>
  <c r="W103" i="3"/>
  <c r="V103" i="3"/>
  <c r="U103" i="3"/>
  <c r="T103" i="3"/>
  <c r="S103" i="3"/>
  <c r="P103" i="3"/>
  <c r="O103" i="3"/>
  <c r="N103" i="3"/>
  <c r="M103" i="3"/>
  <c r="L103" i="3"/>
  <c r="K103" i="3"/>
  <c r="Z102" i="3"/>
  <c r="Y102" i="3"/>
  <c r="X102" i="3"/>
  <c r="W102" i="3"/>
  <c r="V102" i="3"/>
  <c r="U102" i="3"/>
  <c r="T102" i="3"/>
  <c r="S102" i="3"/>
  <c r="O102" i="3"/>
  <c r="N102" i="3"/>
  <c r="M102" i="3"/>
  <c r="L102" i="3"/>
  <c r="K102" i="3"/>
  <c r="Z101" i="3"/>
  <c r="Y101" i="3"/>
  <c r="X101" i="3"/>
  <c r="W101" i="3"/>
  <c r="V101" i="3"/>
  <c r="U101" i="3"/>
  <c r="T101" i="3"/>
  <c r="S101" i="3"/>
  <c r="O101" i="3"/>
  <c r="N101" i="3"/>
  <c r="M101" i="3"/>
  <c r="L101" i="3"/>
  <c r="K101" i="3"/>
  <c r="Z100" i="3"/>
  <c r="Y100" i="3"/>
  <c r="X100" i="3"/>
  <c r="W100" i="3"/>
  <c r="V100" i="3"/>
  <c r="U100" i="3"/>
  <c r="T100" i="3"/>
  <c r="S100" i="3"/>
  <c r="O100" i="3"/>
  <c r="N100" i="3"/>
  <c r="M100" i="3"/>
  <c r="L100" i="3"/>
  <c r="K100" i="3"/>
  <c r="Z99" i="3"/>
  <c r="Y99" i="3"/>
  <c r="X99" i="3"/>
  <c r="W99" i="3"/>
  <c r="V99" i="3"/>
  <c r="U99" i="3"/>
  <c r="T99" i="3"/>
  <c r="S99" i="3"/>
  <c r="O99" i="3"/>
  <c r="N99" i="3"/>
  <c r="M99" i="3"/>
  <c r="L99" i="3"/>
  <c r="K99" i="3"/>
  <c r="Z98" i="3"/>
  <c r="Y98" i="3"/>
  <c r="X98" i="3"/>
  <c r="W98" i="3"/>
  <c r="V98" i="3"/>
  <c r="U98" i="3"/>
  <c r="T98" i="3"/>
  <c r="S98" i="3"/>
  <c r="P98" i="3"/>
  <c r="O98" i="3"/>
  <c r="N98" i="3"/>
  <c r="M98" i="3"/>
  <c r="L98" i="3"/>
  <c r="K98" i="3"/>
  <c r="Z97" i="3"/>
  <c r="Y97" i="3"/>
  <c r="X97" i="3"/>
  <c r="W97" i="3"/>
  <c r="V97" i="3"/>
  <c r="U97" i="3"/>
  <c r="T97" i="3"/>
  <c r="S97" i="3"/>
  <c r="O97" i="3"/>
  <c r="N97" i="3"/>
  <c r="M97" i="3"/>
  <c r="L97" i="3"/>
  <c r="K97" i="3"/>
  <c r="Z96" i="3"/>
  <c r="Y96" i="3"/>
  <c r="X96" i="3"/>
  <c r="W96" i="3"/>
  <c r="V96" i="3"/>
  <c r="U96" i="3"/>
  <c r="T96" i="3"/>
  <c r="S96" i="3"/>
  <c r="O96" i="3"/>
  <c r="N96" i="3"/>
  <c r="M96" i="3"/>
  <c r="L96" i="3"/>
  <c r="K96" i="3"/>
  <c r="Z95" i="3"/>
  <c r="Y95" i="3"/>
  <c r="X95" i="3"/>
  <c r="W95" i="3"/>
  <c r="V95" i="3"/>
  <c r="U95" i="3"/>
  <c r="T95" i="3"/>
  <c r="S95" i="3"/>
  <c r="O95" i="3"/>
  <c r="N95" i="3"/>
  <c r="M95" i="3"/>
  <c r="L95" i="3"/>
  <c r="K95" i="3"/>
  <c r="Z94" i="3"/>
  <c r="Y94" i="3"/>
  <c r="X94" i="3"/>
  <c r="W94" i="3"/>
  <c r="V94" i="3"/>
  <c r="U94" i="3"/>
  <c r="T94" i="3"/>
  <c r="S94" i="3"/>
  <c r="P94" i="3"/>
  <c r="O94" i="3"/>
  <c r="N94" i="3"/>
  <c r="M94" i="3"/>
  <c r="L94" i="3"/>
  <c r="K94" i="3"/>
  <c r="Z93" i="3"/>
  <c r="Y93" i="3"/>
  <c r="X93" i="3"/>
  <c r="W93" i="3"/>
  <c r="V93" i="3"/>
  <c r="U93" i="3"/>
  <c r="T93" i="3"/>
  <c r="S93" i="3"/>
  <c r="P93" i="3"/>
  <c r="O93" i="3"/>
  <c r="N93" i="3"/>
  <c r="M93" i="3"/>
  <c r="L93" i="3"/>
  <c r="K93" i="3"/>
  <c r="Z92" i="3"/>
  <c r="Y92" i="3"/>
  <c r="X92" i="3"/>
  <c r="W92" i="3"/>
  <c r="V92" i="3"/>
  <c r="U92" i="3"/>
  <c r="T92" i="3"/>
  <c r="S92" i="3"/>
  <c r="P92" i="3"/>
  <c r="O92" i="3"/>
  <c r="N92" i="3"/>
  <c r="M92" i="3"/>
  <c r="L92" i="3"/>
  <c r="K92" i="3"/>
  <c r="Z91" i="3"/>
  <c r="Y91" i="3"/>
  <c r="X91" i="3"/>
  <c r="W91" i="3"/>
  <c r="V91" i="3"/>
  <c r="U91" i="3"/>
  <c r="T91" i="3"/>
  <c r="S91" i="3"/>
  <c r="P91" i="3"/>
  <c r="O91" i="3"/>
  <c r="N91" i="3"/>
  <c r="M91" i="3"/>
  <c r="L91" i="3"/>
  <c r="K91" i="3"/>
  <c r="Z90" i="3"/>
  <c r="Y90" i="3"/>
  <c r="X90" i="3"/>
  <c r="W90" i="3"/>
  <c r="V90" i="3"/>
  <c r="U90" i="3"/>
  <c r="T90" i="3"/>
  <c r="S90" i="3"/>
  <c r="P90" i="3"/>
  <c r="O90" i="3"/>
  <c r="N90" i="3"/>
  <c r="M90" i="3"/>
  <c r="L90" i="3"/>
  <c r="K90" i="3"/>
  <c r="Z89" i="3"/>
  <c r="Y89" i="3"/>
  <c r="X89" i="3"/>
  <c r="W89" i="3"/>
  <c r="V89" i="3"/>
  <c r="U89" i="3"/>
  <c r="T89" i="3"/>
  <c r="S89" i="3"/>
  <c r="O89" i="3"/>
  <c r="N89" i="3"/>
  <c r="M89" i="3"/>
  <c r="L89" i="3"/>
  <c r="K89" i="3"/>
  <c r="Z88" i="3"/>
  <c r="Y88" i="3"/>
  <c r="X88" i="3"/>
  <c r="W88" i="3"/>
  <c r="V88" i="3"/>
  <c r="U88" i="3"/>
  <c r="T88" i="3"/>
  <c r="S88" i="3"/>
  <c r="O88" i="3"/>
  <c r="N88" i="3"/>
  <c r="M88" i="3"/>
  <c r="L88" i="3"/>
  <c r="K88" i="3"/>
  <c r="Z87" i="3"/>
  <c r="Y87" i="3"/>
  <c r="X87" i="3"/>
  <c r="W87" i="3"/>
  <c r="V87" i="3"/>
  <c r="U87" i="3"/>
  <c r="T87" i="3"/>
  <c r="S87" i="3"/>
  <c r="O87" i="3"/>
  <c r="N87" i="3"/>
  <c r="M87" i="3"/>
  <c r="L87" i="3"/>
  <c r="K87" i="3"/>
  <c r="Z86" i="3"/>
  <c r="Y86" i="3"/>
  <c r="X86" i="3"/>
  <c r="W86" i="3"/>
  <c r="V86" i="3"/>
  <c r="U86" i="3"/>
  <c r="T86" i="3"/>
  <c r="S86" i="3"/>
  <c r="O86" i="3"/>
  <c r="N86" i="3"/>
  <c r="M86" i="3"/>
  <c r="L86" i="3"/>
  <c r="K86" i="3"/>
  <c r="Z85" i="3"/>
  <c r="Y85" i="3"/>
  <c r="X85" i="3"/>
  <c r="W85" i="3"/>
  <c r="V85" i="3"/>
  <c r="U85" i="3"/>
  <c r="T85" i="3"/>
  <c r="S85" i="3"/>
  <c r="O85" i="3"/>
  <c r="N85" i="3"/>
  <c r="M85" i="3"/>
  <c r="L85" i="3"/>
  <c r="K85" i="3"/>
  <c r="Z84" i="3"/>
  <c r="Y84" i="3"/>
  <c r="X84" i="3"/>
  <c r="W84" i="3"/>
  <c r="V84" i="3"/>
  <c r="U84" i="3"/>
  <c r="T84" i="3"/>
  <c r="S84" i="3"/>
  <c r="O84" i="3"/>
  <c r="N84" i="3"/>
  <c r="M84" i="3"/>
  <c r="L84" i="3"/>
  <c r="K84" i="3"/>
  <c r="Z83" i="3"/>
  <c r="Y83" i="3"/>
  <c r="X83" i="3"/>
  <c r="W83" i="3"/>
  <c r="V83" i="3"/>
  <c r="U83" i="3"/>
  <c r="T83" i="3"/>
  <c r="S83" i="3"/>
  <c r="P83" i="3"/>
  <c r="O83" i="3"/>
  <c r="N83" i="3"/>
  <c r="M83" i="3"/>
  <c r="L83" i="3"/>
  <c r="K83" i="3"/>
  <c r="Z82" i="3"/>
  <c r="Y82" i="3"/>
  <c r="X82" i="3"/>
  <c r="W82" i="3"/>
  <c r="V82" i="3"/>
  <c r="U82" i="3"/>
  <c r="T82" i="3"/>
  <c r="S82" i="3"/>
  <c r="O82" i="3"/>
  <c r="N82" i="3"/>
  <c r="M82" i="3"/>
  <c r="L82" i="3"/>
  <c r="K82" i="3"/>
  <c r="Z81" i="3"/>
  <c r="Y81" i="3"/>
  <c r="X81" i="3"/>
  <c r="W81" i="3"/>
  <c r="V81" i="3"/>
  <c r="U81" i="3"/>
  <c r="T81" i="3"/>
  <c r="S81" i="3"/>
  <c r="O81" i="3"/>
  <c r="N81" i="3"/>
  <c r="M81" i="3"/>
  <c r="L81" i="3"/>
  <c r="K81" i="3"/>
  <c r="Z80" i="3"/>
  <c r="Y80" i="3"/>
  <c r="X80" i="3"/>
  <c r="W80" i="3"/>
  <c r="V80" i="3"/>
  <c r="U80" i="3"/>
  <c r="T80" i="3"/>
  <c r="S80" i="3"/>
  <c r="O80" i="3"/>
  <c r="N80" i="3"/>
  <c r="M80" i="3"/>
  <c r="L80" i="3"/>
  <c r="K80" i="3"/>
  <c r="Z79" i="3"/>
  <c r="Y79" i="3"/>
  <c r="X79" i="3"/>
  <c r="W79" i="3"/>
  <c r="V79" i="3"/>
  <c r="U79" i="3"/>
  <c r="T79" i="3"/>
  <c r="S79" i="3"/>
  <c r="P79" i="3"/>
  <c r="O79" i="3"/>
  <c r="N79" i="3"/>
  <c r="M79" i="3"/>
  <c r="L79" i="3"/>
  <c r="K79" i="3"/>
  <c r="Z78" i="3"/>
  <c r="Y78" i="3"/>
  <c r="X78" i="3"/>
  <c r="W78" i="3"/>
  <c r="V78" i="3"/>
  <c r="U78" i="3"/>
  <c r="T78" i="3"/>
  <c r="S78" i="3"/>
  <c r="O78" i="3"/>
  <c r="N78" i="3"/>
  <c r="M78" i="3"/>
  <c r="L78" i="3"/>
  <c r="K78" i="3"/>
  <c r="Z77" i="3"/>
  <c r="Y77" i="3"/>
  <c r="X77" i="3"/>
  <c r="W77" i="3"/>
  <c r="V77" i="3"/>
  <c r="U77" i="3"/>
  <c r="T77" i="3"/>
  <c r="S77" i="3"/>
  <c r="O77" i="3"/>
  <c r="N77" i="3"/>
  <c r="M77" i="3"/>
  <c r="L77" i="3"/>
  <c r="K77" i="3"/>
  <c r="Z76" i="3"/>
  <c r="Y76" i="3"/>
  <c r="X76" i="3"/>
  <c r="W76" i="3"/>
  <c r="V76" i="3"/>
  <c r="U76" i="3"/>
  <c r="T76" i="3"/>
  <c r="S76" i="3"/>
  <c r="O76" i="3"/>
  <c r="N76" i="3"/>
  <c r="M76" i="3"/>
  <c r="L76" i="3"/>
  <c r="K76" i="3"/>
  <c r="Z75" i="3"/>
  <c r="Y75" i="3"/>
  <c r="X75" i="3"/>
  <c r="W75" i="3"/>
  <c r="V75" i="3"/>
  <c r="U75" i="3"/>
  <c r="T75" i="3"/>
  <c r="S75" i="3"/>
  <c r="O75" i="3"/>
  <c r="N75" i="3"/>
  <c r="M75" i="3"/>
  <c r="L75" i="3"/>
  <c r="K75" i="3"/>
  <c r="Z74" i="3"/>
  <c r="Y74" i="3"/>
  <c r="X74" i="3"/>
  <c r="W74" i="3"/>
  <c r="V74" i="3"/>
  <c r="U74" i="3"/>
  <c r="T74" i="3"/>
  <c r="S74" i="3"/>
  <c r="O74" i="3"/>
  <c r="N74" i="3"/>
  <c r="M74" i="3"/>
  <c r="L74" i="3"/>
  <c r="K74" i="3"/>
  <c r="Z73" i="3"/>
  <c r="Y73" i="3"/>
  <c r="X73" i="3"/>
  <c r="W73" i="3"/>
  <c r="V73" i="3"/>
  <c r="U73" i="3"/>
  <c r="T73" i="3"/>
  <c r="S73" i="3"/>
  <c r="O73" i="3"/>
  <c r="N73" i="3"/>
  <c r="M73" i="3"/>
  <c r="L73" i="3"/>
  <c r="K73" i="3"/>
  <c r="Z72" i="3"/>
  <c r="Y72" i="3"/>
  <c r="X72" i="3"/>
  <c r="W72" i="3"/>
  <c r="V72" i="3"/>
  <c r="U72" i="3"/>
  <c r="T72" i="3"/>
  <c r="S72" i="3"/>
  <c r="O72" i="3"/>
  <c r="N72" i="3"/>
  <c r="M72" i="3"/>
  <c r="L72" i="3"/>
  <c r="K72" i="3"/>
  <c r="Z71" i="3"/>
  <c r="Y71" i="3"/>
  <c r="X71" i="3"/>
  <c r="W71" i="3"/>
  <c r="V71" i="3"/>
  <c r="U71" i="3"/>
  <c r="T71" i="3"/>
  <c r="S71" i="3"/>
  <c r="O71" i="3"/>
  <c r="N71" i="3"/>
  <c r="M71" i="3"/>
  <c r="L71" i="3"/>
  <c r="K71" i="3"/>
  <c r="Z70" i="3"/>
  <c r="Y70" i="3"/>
  <c r="X70" i="3"/>
  <c r="W70" i="3"/>
  <c r="V70" i="3"/>
  <c r="U70" i="3"/>
  <c r="T70" i="3"/>
  <c r="S70" i="3"/>
  <c r="O70" i="3"/>
  <c r="N70" i="3"/>
  <c r="M70" i="3"/>
  <c r="L70" i="3"/>
  <c r="K70" i="3"/>
  <c r="Z69" i="3"/>
  <c r="Y69" i="3"/>
  <c r="X69" i="3"/>
  <c r="W69" i="3"/>
  <c r="V69" i="3"/>
  <c r="U69" i="3"/>
  <c r="T69" i="3"/>
  <c r="S69" i="3"/>
  <c r="O69" i="3"/>
  <c r="N69" i="3"/>
  <c r="M69" i="3"/>
  <c r="L69" i="3"/>
  <c r="K69" i="3"/>
  <c r="Z68" i="3"/>
  <c r="Y68" i="3"/>
  <c r="X68" i="3"/>
  <c r="W68" i="3"/>
  <c r="V68" i="3"/>
  <c r="U68" i="3"/>
  <c r="T68" i="3"/>
  <c r="S68" i="3"/>
  <c r="O68" i="3"/>
  <c r="N68" i="3"/>
  <c r="M68" i="3"/>
  <c r="L68" i="3"/>
  <c r="K68" i="3"/>
  <c r="Z67" i="3"/>
  <c r="Y67" i="3"/>
  <c r="X67" i="3"/>
  <c r="W67" i="3"/>
  <c r="V67" i="3"/>
  <c r="U67" i="3"/>
  <c r="T67" i="3"/>
  <c r="S67" i="3"/>
  <c r="P67" i="3"/>
  <c r="O67" i="3"/>
  <c r="N67" i="3"/>
  <c r="M67" i="3"/>
  <c r="L67" i="3"/>
  <c r="K67" i="3"/>
  <c r="Z66" i="3"/>
  <c r="Y66" i="3"/>
  <c r="X66" i="3"/>
  <c r="W66" i="3"/>
  <c r="V66" i="3"/>
  <c r="U66" i="3"/>
  <c r="T66" i="3"/>
  <c r="S66" i="3"/>
  <c r="O66" i="3"/>
  <c r="N66" i="3"/>
  <c r="M66" i="3"/>
  <c r="L66" i="3"/>
  <c r="K66" i="3"/>
  <c r="Z65" i="3"/>
  <c r="Y65" i="3"/>
  <c r="X65" i="3"/>
  <c r="W65" i="3"/>
  <c r="V65" i="3"/>
  <c r="U65" i="3"/>
  <c r="T65" i="3"/>
  <c r="S65" i="3"/>
  <c r="O65" i="3"/>
  <c r="N65" i="3"/>
  <c r="M65" i="3"/>
  <c r="L65" i="3"/>
  <c r="K65" i="3"/>
  <c r="Z64" i="3"/>
  <c r="Y64" i="3"/>
  <c r="X64" i="3"/>
  <c r="W64" i="3"/>
  <c r="V64" i="3"/>
  <c r="U64" i="3"/>
  <c r="T64" i="3"/>
  <c r="S64" i="3"/>
  <c r="O64" i="3"/>
  <c r="N64" i="3"/>
  <c r="M64" i="3"/>
  <c r="L64" i="3"/>
  <c r="K64" i="3"/>
  <c r="Z63" i="3"/>
  <c r="Y63" i="3"/>
  <c r="X63" i="3"/>
  <c r="W63" i="3"/>
  <c r="V63" i="3"/>
  <c r="U63" i="3"/>
  <c r="T63" i="3"/>
  <c r="S63" i="3"/>
  <c r="O63" i="3"/>
  <c r="N63" i="3"/>
  <c r="M63" i="3"/>
  <c r="L63" i="3"/>
  <c r="K63" i="3"/>
  <c r="Z62" i="3"/>
  <c r="Y62" i="3"/>
  <c r="X62" i="3"/>
  <c r="W62" i="3"/>
  <c r="V62" i="3"/>
  <c r="U62" i="3"/>
  <c r="T62" i="3"/>
  <c r="S62" i="3"/>
  <c r="O62" i="3"/>
  <c r="N62" i="3"/>
  <c r="M62" i="3"/>
  <c r="L62" i="3"/>
  <c r="K62" i="3"/>
  <c r="Z61" i="3"/>
  <c r="Y61" i="3"/>
  <c r="X61" i="3"/>
  <c r="W61" i="3"/>
  <c r="V61" i="3"/>
  <c r="U61" i="3"/>
  <c r="T61" i="3"/>
  <c r="S61" i="3"/>
  <c r="O61" i="3"/>
  <c r="N61" i="3"/>
  <c r="M61" i="3"/>
  <c r="L61" i="3"/>
  <c r="K61" i="3"/>
  <c r="Z60" i="3"/>
  <c r="Y60" i="3"/>
  <c r="X60" i="3"/>
  <c r="W60" i="3"/>
  <c r="V60" i="3"/>
  <c r="U60" i="3"/>
  <c r="T60" i="3"/>
  <c r="S60" i="3"/>
  <c r="O60" i="3"/>
  <c r="N60" i="3"/>
  <c r="M60" i="3"/>
  <c r="L60" i="3"/>
  <c r="K60" i="3"/>
  <c r="Z59" i="3"/>
  <c r="Y59" i="3"/>
  <c r="X59" i="3"/>
  <c r="W59" i="3"/>
  <c r="V59" i="3"/>
  <c r="U59" i="3"/>
  <c r="T59" i="3"/>
  <c r="S59" i="3"/>
  <c r="O59" i="3"/>
  <c r="N59" i="3"/>
  <c r="M59" i="3"/>
  <c r="L59" i="3"/>
  <c r="K59" i="3"/>
  <c r="Z58" i="3"/>
  <c r="Y58" i="3"/>
  <c r="X58" i="3"/>
  <c r="W58" i="3"/>
  <c r="V58" i="3"/>
  <c r="U58" i="3"/>
  <c r="T58" i="3"/>
  <c r="S58" i="3"/>
  <c r="O58" i="3"/>
  <c r="N58" i="3"/>
  <c r="M58" i="3"/>
  <c r="L58" i="3"/>
  <c r="K58" i="3"/>
  <c r="Z57" i="3"/>
  <c r="Y57" i="3"/>
  <c r="X57" i="3"/>
  <c r="W57" i="3"/>
  <c r="V57" i="3"/>
  <c r="U57" i="3"/>
  <c r="T57" i="3"/>
  <c r="S57" i="3"/>
  <c r="O57" i="3"/>
  <c r="N57" i="3"/>
  <c r="M57" i="3"/>
  <c r="L57" i="3"/>
  <c r="K57" i="3"/>
  <c r="Z56" i="3"/>
  <c r="Y56" i="3"/>
  <c r="X56" i="3"/>
  <c r="W56" i="3"/>
  <c r="V56" i="3"/>
  <c r="U56" i="3"/>
  <c r="T56" i="3"/>
  <c r="S56" i="3"/>
  <c r="O56" i="3"/>
  <c r="N56" i="3"/>
  <c r="M56" i="3"/>
  <c r="L56" i="3"/>
  <c r="K56" i="3"/>
  <c r="Z55" i="3"/>
  <c r="Y55" i="3"/>
  <c r="X55" i="3"/>
  <c r="W55" i="3"/>
  <c r="V55" i="3"/>
  <c r="U55" i="3"/>
  <c r="T55" i="3"/>
  <c r="S55" i="3"/>
  <c r="O55" i="3"/>
  <c r="N55" i="3"/>
  <c r="M55" i="3"/>
  <c r="L55" i="3"/>
  <c r="K55" i="3"/>
  <c r="Z54" i="3"/>
  <c r="Y54" i="3"/>
  <c r="X54" i="3"/>
  <c r="W54" i="3"/>
  <c r="V54" i="3"/>
  <c r="U54" i="3"/>
  <c r="T54" i="3"/>
  <c r="S54" i="3"/>
  <c r="O54" i="3"/>
  <c r="N54" i="3"/>
  <c r="M54" i="3"/>
  <c r="L54" i="3"/>
  <c r="K54" i="3"/>
  <c r="Z53" i="3"/>
  <c r="Y53" i="3"/>
  <c r="X53" i="3"/>
  <c r="W53" i="3"/>
  <c r="V53" i="3"/>
  <c r="U53" i="3"/>
  <c r="T53" i="3"/>
  <c r="S53" i="3"/>
  <c r="O53" i="3"/>
  <c r="N53" i="3"/>
  <c r="M53" i="3"/>
  <c r="L53" i="3"/>
  <c r="K53" i="3"/>
  <c r="Z52" i="3"/>
  <c r="Y52" i="3"/>
  <c r="X52" i="3"/>
  <c r="W52" i="3"/>
  <c r="V52" i="3"/>
  <c r="U52" i="3"/>
  <c r="T52" i="3"/>
  <c r="S52" i="3"/>
  <c r="O52" i="3"/>
  <c r="N52" i="3"/>
  <c r="M52" i="3"/>
  <c r="L52" i="3"/>
  <c r="K52" i="3"/>
  <c r="Z51" i="3"/>
  <c r="Y51" i="3"/>
  <c r="X51" i="3"/>
  <c r="W51" i="3"/>
  <c r="V51" i="3"/>
  <c r="U51" i="3"/>
  <c r="T51" i="3"/>
  <c r="S51" i="3"/>
  <c r="O51" i="3"/>
  <c r="N51" i="3"/>
  <c r="M51" i="3"/>
  <c r="L51" i="3"/>
  <c r="K51" i="3"/>
  <c r="Z50" i="3"/>
  <c r="Y50" i="3"/>
  <c r="X50" i="3"/>
  <c r="W50" i="3"/>
  <c r="V50" i="3"/>
  <c r="U50" i="3"/>
  <c r="T50" i="3"/>
  <c r="S50" i="3"/>
  <c r="O50" i="3"/>
  <c r="N50" i="3"/>
  <c r="M50" i="3"/>
  <c r="L50" i="3"/>
  <c r="K50" i="3"/>
  <c r="Z49" i="3"/>
  <c r="Y49" i="3"/>
  <c r="X49" i="3"/>
  <c r="W49" i="3"/>
  <c r="V49" i="3"/>
  <c r="U49" i="3"/>
  <c r="T49" i="3"/>
  <c r="S49" i="3"/>
  <c r="O49" i="3"/>
  <c r="N49" i="3"/>
  <c r="M49" i="3"/>
  <c r="L49" i="3"/>
  <c r="K49" i="3"/>
  <c r="Z48" i="3"/>
  <c r="Y48" i="3"/>
  <c r="X48" i="3"/>
  <c r="W48" i="3"/>
  <c r="V48" i="3"/>
  <c r="U48" i="3"/>
  <c r="T48" i="3"/>
  <c r="S48" i="3"/>
  <c r="P48" i="3"/>
  <c r="O48" i="3"/>
  <c r="N48" i="3"/>
  <c r="M48" i="3"/>
  <c r="L48" i="3"/>
  <c r="K48" i="3"/>
  <c r="Z47" i="3"/>
  <c r="Y47" i="3"/>
  <c r="X47" i="3"/>
  <c r="W47" i="3"/>
  <c r="V47" i="3"/>
  <c r="U47" i="3"/>
  <c r="T47" i="3"/>
  <c r="S47" i="3"/>
  <c r="O47" i="3"/>
  <c r="N47" i="3"/>
  <c r="M47" i="3"/>
  <c r="L47" i="3"/>
  <c r="K47" i="3"/>
  <c r="Z46" i="3"/>
  <c r="Y46" i="3"/>
  <c r="X46" i="3"/>
  <c r="W46" i="3"/>
  <c r="V46" i="3"/>
  <c r="U46" i="3"/>
  <c r="T46" i="3"/>
  <c r="S46" i="3"/>
  <c r="P46" i="3"/>
  <c r="O46" i="3"/>
  <c r="N46" i="3"/>
  <c r="M46" i="3"/>
  <c r="L46" i="3"/>
  <c r="K46" i="3"/>
  <c r="Z45" i="3"/>
  <c r="Y45" i="3"/>
  <c r="X45" i="3"/>
  <c r="W45" i="3"/>
  <c r="V45" i="3"/>
  <c r="U45" i="3"/>
  <c r="T45" i="3"/>
  <c r="S45" i="3"/>
  <c r="P45" i="3"/>
  <c r="O45" i="3"/>
  <c r="N45" i="3"/>
  <c r="M45" i="3"/>
  <c r="L45" i="3"/>
  <c r="K45" i="3"/>
  <c r="Z44" i="3"/>
  <c r="Y44" i="3"/>
  <c r="X44" i="3"/>
  <c r="W44" i="3"/>
  <c r="V44" i="3"/>
  <c r="U44" i="3"/>
  <c r="T44" i="3"/>
  <c r="S44" i="3"/>
  <c r="P44" i="3"/>
  <c r="O44" i="3"/>
  <c r="N44" i="3"/>
  <c r="M44" i="3"/>
  <c r="L44" i="3"/>
  <c r="K44" i="3"/>
  <c r="Z43" i="3"/>
  <c r="Y43" i="3"/>
  <c r="X43" i="3"/>
  <c r="W43" i="3"/>
  <c r="V43" i="3"/>
  <c r="U43" i="3"/>
  <c r="T43" i="3"/>
  <c r="S43" i="3"/>
  <c r="P43" i="3"/>
  <c r="O43" i="3"/>
  <c r="N43" i="3"/>
  <c r="M43" i="3"/>
  <c r="L43" i="3"/>
  <c r="K43" i="3"/>
  <c r="Z42" i="3"/>
  <c r="Y42" i="3"/>
  <c r="X42" i="3"/>
  <c r="W42" i="3"/>
  <c r="V42" i="3"/>
  <c r="U42" i="3"/>
  <c r="T42" i="3"/>
  <c r="S42" i="3"/>
  <c r="P42" i="3"/>
  <c r="O42" i="3"/>
  <c r="N42" i="3"/>
  <c r="M42" i="3"/>
  <c r="L42" i="3"/>
  <c r="K42" i="3"/>
  <c r="Z41" i="3"/>
  <c r="Y41" i="3"/>
  <c r="X41" i="3"/>
  <c r="W41" i="3"/>
  <c r="V41" i="3"/>
  <c r="U41" i="3"/>
  <c r="T41" i="3"/>
  <c r="S41" i="3"/>
  <c r="P41" i="3"/>
  <c r="O41" i="3"/>
  <c r="N41" i="3"/>
  <c r="M41" i="3"/>
  <c r="L41" i="3"/>
  <c r="K41" i="3"/>
  <c r="Z40" i="3"/>
  <c r="Y40" i="3"/>
  <c r="X40" i="3"/>
  <c r="W40" i="3"/>
  <c r="V40" i="3"/>
  <c r="U40" i="3"/>
  <c r="T40" i="3"/>
  <c r="S40" i="3"/>
  <c r="P40" i="3"/>
  <c r="O40" i="3"/>
  <c r="N40" i="3"/>
  <c r="M40" i="3"/>
  <c r="L40" i="3"/>
  <c r="K40" i="3"/>
  <c r="Z39" i="3"/>
  <c r="Y39" i="3"/>
  <c r="X39" i="3"/>
  <c r="W39" i="3"/>
  <c r="V39" i="3"/>
  <c r="U39" i="3"/>
  <c r="T39" i="3"/>
  <c r="S39" i="3"/>
  <c r="P39" i="3"/>
  <c r="O39" i="3"/>
  <c r="N39" i="3"/>
  <c r="M39" i="3"/>
  <c r="L39" i="3"/>
  <c r="K39" i="3"/>
  <c r="Z38" i="3"/>
  <c r="Y38" i="3"/>
  <c r="X38" i="3"/>
  <c r="W38" i="3"/>
  <c r="V38" i="3"/>
  <c r="U38" i="3"/>
  <c r="T38" i="3"/>
  <c r="S38" i="3"/>
  <c r="P38" i="3"/>
  <c r="O38" i="3"/>
  <c r="N38" i="3"/>
  <c r="M38" i="3"/>
  <c r="L38" i="3"/>
  <c r="K38" i="3"/>
  <c r="Z37" i="3"/>
  <c r="Y37" i="3"/>
  <c r="X37" i="3"/>
  <c r="W37" i="3"/>
  <c r="V37" i="3"/>
  <c r="U37" i="3"/>
  <c r="T37" i="3"/>
  <c r="S37" i="3"/>
  <c r="P37" i="3"/>
  <c r="O37" i="3"/>
  <c r="N37" i="3"/>
  <c r="M37" i="3"/>
  <c r="L37" i="3"/>
  <c r="K37" i="3"/>
  <c r="Z36" i="3"/>
  <c r="Y36" i="3"/>
  <c r="X36" i="3"/>
  <c r="W36" i="3"/>
  <c r="V36" i="3"/>
  <c r="U36" i="3"/>
  <c r="T36" i="3"/>
  <c r="S36" i="3"/>
  <c r="P36" i="3"/>
  <c r="O36" i="3"/>
  <c r="N36" i="3"/>
  <c r="M36" i="3"/>
  <c r="L36" i="3"/>
  <c r="K36" i="3"/>
  <c r="Z35" i="3"/>
  <c r="Y35" i="3"/>
  <c r="X35" i="3"/>
  <c r="W35" i="3"/>
  <c r="V35" i="3"/>
  <c r="U35" i="3"/>
  <c r="T35" i="3"/>
  <c r="S35" i="3"/>
  <c r="P35" i="3"/>
  <c r="O35" i="3"/>
  <c r="N35" i="3"/>
  <c r="M35" i="3"/>
  <c r="L35" i="3"/>
  <c r="K35" i="3"/>
  <c r="Z34" i="3"/>
  <c r="Y34" i="3"/>
  <c r="X34" i="3"/>
  <c r="W34" i="3"/>
  <c r="V34" i="3"/>
  <c r="U34" i="3"/>
  <c r="T34" i="3"/>
  <c r="S34" i="3"/>
  <c r="P34" i="3"/>
  <c r="O34" i="3"/>
  <c r="N34" i="3"/>
  <c r="M34" i="3"/>
  <c r="L34" i="3"/>
  <c r="K34" i="3"/>
  <c r="Z33" i="3"/>
  <c r="Y33" i="3"/>
  <c r="X33" i="3"/>
  <c r="W33" i="3"/>
  <c r="V33" i="3"/>
  <c r="U33" i="3"/>
  <c r="T33" i="3"/>
  <c r="S33" i="3"/>
  <c r="P33" i="3"/>
  <c r="O33" i="3"/>
  <c r="N33" i="3"/>
  <c r="M33" i="3"/>
  <c r="L33" i="3"/>
  <c r="K33" i="3"/>
  <c r="Z32" i="3"/>
  <c r="Y32" i="3"/>
  <c r="X32" i="3"/>
  <c r="W32" i="3"/>
  <c r="V32" i="3"/>
  <c r="U32" i="3"/>
  <c r="T32" i="3"/>
  <c r="S32" i="3"/>
  <c r="P32" i="3"/>
  <c r="O32" i="3"/>
  <c r="N32" i="3"/>
  <c r="M32" i="3"/>
  <c r="L32" i="3"/>
  <c r="K32" i="3"/>
  <c r="Z31" i="3"/>
  <c r="Y31" i="3"/>
  <c r="X31" i="3"/>
  <c r="W31" i="3"/>
  <c r="V31" i="3"/>
  <c r="U31" i="3"/>
  <c r="T31" i="3"/>
  <c r="S31" i="3"/>
  <c r="P31" i="3"/>
  <c r="O31" i="3"/>
  <c r="N31" i="3"/>
  <c r="M31" i="3"/>
  <c r="L31" i="3"/>
  <c r="K31" i="3"/>
  <c r="Z30" i="3"/>
  <c r="Y30" i="3"/>
  <c r="X30" i="3"/>
  <c r="W30" i="3"/>
  <c r="V30" i="3"/>
  <c r="U30" i="3"/>
  <c r="T30" i="3"/>
  <c r="S30" i="3"/>
  <c r="P30" i="3"/>
  <c r="O30" i="3"/>
  <c r="N30" i="3"/>
  <c r="M30" i="3"/>
  <c r="L30" i="3"/>
  <c r="K30" i="3"/>
  <c r="Z29" i="3"/>
  <c r="Y29" i="3"/>
  <c r="X29" i="3"/>
  <c r="W29" i="3"/>
  <c r="V29" i="3"/>
  <c r="U29" i="3"/>
  <c r="T29" i="3"/>
  <c r="S29" i="3"/>
  <c r="P29" i="3"/>
  <c r="O29" i="3"/>
  <c r="N29" i="3"/>
  <c r="M29" i="3"/>
  <c r="L29" i="3"/>
  <c r="K29" i="3"/>
  <c r="Z28" i="3"/>
  <c r="Y28" i="3"/>
  <c r="X28" i="3"/>
  <c r="W28" i="3"/>
  <c r="V28" i="3"/>
  <c r="U28" i="3"/>
  <c r="T28" i="3"/>
  <c r="S28" i="3"/>
  <c r="P28" i="3"/>
  <c r="O28" i="3"/>
  <c r="N28" i="3"/>
  <c r="M28" i="3"/>
  <c r="L28" i="3"/>
  <c r="K28" i="3"/>
  <c r="Z27" i="3"/>
  <c r="Y27" i="3"/>
  <c r="X27" i="3"/>
  <c r="W27" i="3"/>
  <c r="V27" i="3"/>
  <c r="U27" i="3"/>
  <c r="T27" i="3"/>
  <c r="S27" i="3"/>
  <c r="P27" i="3"/>
  <c r="O27" i="3"/>
  <c r="N27" i="3"/>
  <c r="M27" i="3"/>
  <c r="L27" i="3"/>
  <c r="K27" i="3"/>
  <c r="Z26" i="3"/>
  <c r="Y26" i="3"/>
  <c r="X26" i="3"/>
  <c r="W26" i="3"/>
  <c r="V26" i="3"/>
  <c r="U26" i="3"/>
  <c r="T26" i="3"/>
  <c r="S26" i="3"/>
  <c r="P26" i="3"/>
  <c r="O26" i="3"/>
  <c r="N26" i="3"/>
  <c r="M26" i="3"/>
  <c r="L26" i="3"/>
  <c r="K26" i="3"/>
  <c r="Z25" i="3"/>
  <c r="Y25" i="3"/>
  <c r="X25" i="3"/>
  <c r="W25" i="3"/>
  <c r="V25" i="3"/>
  <c r="U25" i="3"/>
  <c r="T25" i="3"/>
  <c r="S25" i="3"/>
  <c r="P25" i="3"/>
  <c r="O25" i="3"/>
  <c r="N25" i="3"/>
  <c r="M25" i="3"/>
  <c r="L25" i="3"/>
  <c r="K25" i="3"/>
  <c r="Z24" i="3"/>
  <c r="Y24" i="3"/>
  <c r="X24" i="3"/>
  <c r="W24" i="3"/>
  <c r="V24" i="3"/>
  <c r="U24" i="3"/>
  <c r="T24" i="3"/>
  <c r="S24" i="3"/>
  <c r="P24" i="3"/>
  <c r="O24" i="3"/>
  <c r="N24" i="3"/>
  <c r="M24" i="3"/>
  <c r="L24" i="3"/>
  <c r="K24" i="3"/>
  <c r="Z23" i="3"/>
  <c r="Y23" i="3"/>
  <c r="X23" i="3"/>
  <c r="W23" i="3"/>
  <c r="V23" i="3"/>
  <c r="U23" i="3"/>
  <c r="T23" i="3"/>
  <c r="S23" i="3"/>
  <c r="P23" i="3"/>
  <c r="O23" i="3"/>
  <c r="N23" i="3"/>
  <c r="M23" i="3"/>
  <c r="L23" i="3"/>
  <c r="K23" i="3"/>
  <c r="Z22" i="3"/>
  <c r="Y22" i="3"/>
  <c r="X22" i="3"/>
  <c r="W22" i="3"/>
  <c r="V22" i="3"/>
  <c r="U22" i="3"/>
  <c r="T22" i="3"/>
  <c r="S22" i="3"/>
  <c r="P22" i="3"/>
  <c r="O22" i="3"/>
  <c r="N22" i="3"/>
  <c r="M22" i="3"/>
  <c r="L22" i="3"/>
  <c r="K22" i="3"/>
  <c r="Z21" i="3"/>
  <c r="Y21" i="3"/>
  <c r="X21" i="3"/>
  <c r="W21" i="3"/>
  <c r="V21" i="3"/>
  <c r="U21" i="3"/>
  <c r="T21" i="3"/>
  <c r="S21" i="3"/>
  <c r="P21" i="3"/>
  <c r="O21" i="3"/>
  <c r="N21" i="3"/>
  <c r="M21" i="3"/>
  <c r="L21" i="3"/>
  <c r="K21" i="3"/>
  <c r="Z20" i="3"/>
  <c r="Y20" i="3"/>
  <c r="X20" i="3"/>
  <c r="W20" i="3"/>
  <c r="V20" i="3"/>
  <c r="U20" i="3"/>
  <c r="T20" i="3"/>
  <c r="S20" i="3"/>
  <c r="P20" i="3"/>
  <c r="O20" i="3"/>
  <c r="N20" i="3"/>
  <c r="M20" i="3"/>
  <c r="L20" i="3"/>
  <c r="K20" i="3"/>
  <c r="Z19" i="3"/>
  <c r="Y19" i="3"/>
  <c r="X19" i="3"/>
  <c r="W19" i="3"/>
  <c r="V19" i="3"/>
  <c r="U19" i="3"/>
  <c r="T19" i="3"/>
  <c r="S19" i="3"/>
  <c r="P19" i="3"/>
  <c r="O19" i="3"/>
  <c r="N19" i="3"/>
  <c r="M19" i="3"/>
  <c r="L19" i="3"/>
  <c r="K19" i="3"/>
  <c r="Z18" i="3"/>
  <c r="Y18" i="3"/>
  <c r="X18" i="3"/>
  <c r="W18" i="3"/>
  <c r="V18" i="3"/>
  <c r="U18" i="3"/>
  <c r="T18" i="3"/>
  <c r="S18" i="3"/>
  <c r="P18" i="3"/>
  <c r="O18" i="3"/>
  <c r="N18" i="3"/>
  <c r="M18" i="3"/>
  <c r="L18" i="3"/>
  <c r="K18" i="3"/>
  <c r="Z17" i="3"/>
  <c r="Y17" i="3"/>
  <c r="X17" i="3"/>
  <c r="W17" i="3"/>
  <c r="V17" i="3"/>
  <c r="U17" i="3"/>
  <c r="T17" i="3"/>
  <c r="S17" i="3"/>
  <c r="P17" i="3"/>
  <c r="O17" i="3"/>
  <c r="N17" i="3"/>
  <c r="M17" i="3"/>
  <c r="L17" i="3"/>
  <c r="K17" i="3"/>
  <c r="Z16" i="3"/>
  <c r="Y16" i="3"/>
  <c r="X16" i="3"/>
  <c r="W16" i="3"/>
  <c r="V16" i="3"/>
  <c r="U16" i="3"/>
  <c r="T16" i="3"/>
  <c r="S16" i="3"/>
  <c r="P16" i="3"/>
  <c r="O16" i="3"/>
  <c r="N16" i="3"/>
  <c r="M16" i="3"/>
  <c r="L16" i="3"/>
  <c r="K16" i="3"/>
  <c r="Z15" i="3"/>
  <c r="Y15" i="3"/>
  <c r="X15" i="3"/>
  <c r="W15" i="3"/>
  <c r="V15" i="3"/>
  <c r="U15" i="3"/>
  <c r="T15" i="3"/>
  <c r="S15" i="3"/>
  <c r="P15" i="3"/>
  <c r="O15" i="3"/>
  <c r="N15" i="3"/>
  <c r="M15" i="3"/>
  <c r="L15" i="3"/>
  <c r="K15" i="3"/>
  <c r="Z14" i="3"/>
  <c r="Y14" i="3"/>
  <c r="X14" i="3"/>
  <c r="W14" i="3"/>
  <c r="V14" i="3"/>
  <c r="U14" i="3"/>
  <c r="T14" i="3"/>
  <c r="S14" i="3"/>
  <c r="P14" i="3"/>
  <c r="O14" i="3"/>
  <c r="N14" i="3"/>
  <c r="M14" i="3"/>
  <c r="L14" i="3"/>
  <c r="K14" i="3"/>
  <c r="Z13" i="3"/>
  <c r="Y13" i="3"/>
  <c r="X13" i="3"/>
  <c r="W13" i="3"/>
  <c r="V13" i="3"/>
  <c r="U13" i="3"/>
  <c r="T13" i="3"/>
  <c r="S13" i="3"/>
  <c r="P13" i="3"/>
  <c r="O13" i="3"/>
  <c r="N13" i="3"/>
  <c r="M13" i="3"/>
  <c r="L13" i="3"/>
  <c r="K13" i="3"/>
  <c r="Z12" i="3"/>
  <c r="Y12" i="3"/>
  <c r="X12" i="3"/>
  <c r="W12" i="3"/>
  <c r="V12" i="3"/>
  <c r="U12" i="3"/>
  <c r="T12" i="3"/>
  <c r="S12" i="3"/>
  <c r="P12" i="3"/>
  <c r="O12" i="3"/>
  <c r="N12" i="3"/>
  <c r="M12" i="3"/>
  <c r="L12" i="3"/>
  <c r="K12" i="3"/>
  <c r="Z11" i="3"/>
  <c r="Y11" i="3"/>
  <c r="X11" i="3"/>
  <c r="W11" i="3"/>
  <c r="V11" i="3"/>
  <c r="U11" i="3"/>
  <c r="T11" i="3"/>
  <c r="S11" i="3"/>
  <c r="P11" i="3"/>
  <c r="O11" i="3"/>
  <c r="N11" i="3"/>
  <c r="M11" i="3"/>
  <c r="L11" i="3"/>
  <c r="K11" i="3"/>
  <c r="Z10" i="3"/>
  <c r="Y10" i="3"/>
  <c r="X10" i="3"/>
  <c r="W10" i="3"/>
  <c r="V10" i="3"/>
  <c r="U10" i="3"/>
  <c r="T10" i="3"/>
  <c r="S10" i="3"/>
  <c r="P10" i="3"/>
  <c r="O10" i="3"/>
  <c r="N10" i="3"/>
  <c r="M10" i="3"/>
  <c r="L10" i="3"/>
  <c r="K10" i="3"/>
  <c r="Z9" i="3"/>
  <c r="Y9" i="3"/>
  <c r="X9" i="3"/>
  <c r="W9" i="3"/>
  <c r="V9" i="3"/>
  <c r="U9" i="3"/>
  <c r="T9" i="3"/>
  <c r="S9" i="3"/>
  <c r="P9" i="3"/>
  <c r="O9" i="3"/>
  <c r="N9" i="3"/>
  <c r="M9" i="3"/>
  <c r="L9" i="3"/>
  <c r="K9" i="3"/>
  <c r="Z8" i="3"/>
  <c r="Y8" i="3"/>
  <c r="X8" i="3"/>
  <c r="W8" i="3"/>
  <c r="V8" i="3"/>
  <c r="U8" i="3"/>
  <c r="T8" i="3"/>
  <c r="S8" i="3"/>
  <c r="P8" i="3"/>
  <c r="O8" i="3"/>
  <c r="N8" i="3"/>
  <c r="M8" i="3"/>
  <c r="L8" i="3"/>
  <c r="K8" i="3"/>
  <c r="Z7" i="3"/>
  <c r="Y7" i="3"/>
  <c r="X7" i="3"/>
  <c r="W7" i="3"/>
  <c r="V7" i="3"/>
  <c r="U7" i="3"/>
  <c r="T7" i="3"/>
  <c r="S7" i="3"/>
  <c r="P7" i="3"/>
  <c r="O7" i="3"/>
  <c r="N7" i="3"/>
  <c r="M7" i="3"/>
  <c r="L7" i="3"/>
  <c r="K7" i="3"/>
  <c r="Z6" i="3"/>
  <c r="Y6" i="3"/>
  <c r="X6" i="3"/>
  <c r="W6" i="3"/>
  <c r="V6" i="3"/>
  <c r="U6" i="3"/>
  <c r="T6" i="3"/>
  <c r="S6" i="3"/>
  <c r="P6" i="3"/>
  <c r="O6" i="3"/>
  <c r="N6" i="3"/>
  <c r="M6" i="3"/>
  <c r="L6" i="3"/>
  <c r="K6" i="3"/>
  <c r="Z5" i="3"/>
  <c r="Y5" i="3"/>
  <c r="X5" i="3"/>
  <c r="W5" i="3"/>
  <c r="V5" i="3"/>
  <c r="U5" i="3"/>
  <c r="T5" i="3"/>
  <c r="S5" i="3"/>
  <c r="P5" i="3"/>
  <c r="O5" i="3"/>
  <c r="N5" i="3"/>
  <c r="M5" i="3"/>
  <c r="L5" i="3"/>
  <c r="K5" i="3"/>
  <c r="X4" i="3"/>
  <c r="Y4" i="3"/>
  <c r="Z4" i="3"/>
  <c r="V4" i="3"/>
  <c r="W4" i="3"/>
  <c r="U4" i="3"/>
  <c r="T4" i="3"/>
  <c r="S4" i="3"/>
  <c r="P4" i="3"/>
  <c r="O4" i="3"/>
  <c r="N4" i="3"/>
  <c r="M4" i="3"/>
  <c r="L4" i="3"/>
  <c r="K4" i="3"/>
  <c r="B11" i="34"/>
  <c r="B10" i="34"/>
  <c r="B9" i="34"/>
  <c r="B8" i="34"/>
  <c r="B7" i="34"/>
  <c r="B6" i="34"/>
  <c r="B5" i="34"/>
  <c r="B4" i="34"/>
  <c r="I15" i="33"/>
  <c r="H15" i="33"/>
  <c r="G15" i="33"/>
  <c r="F15" i="33"/>
  <c r="D15" i="33"/>
  <c r="C15" i="33"/>
  <c r="B15" i="33"/>
  <c r="A15" i="33"/>
  <c r="I10" i="33"/>
  <c r="H10" i="33"/>
  <c r="G10" i="33"/>
  <c r="F10" i="33"/>
  <c r="E10" i="33"/>
  <c r="D10" i="33"/>
  <c r="C10" i="33"/>
  <c r="B10" i="33"/>
  <c r="A10" i="33"/>
  <c r="I9" i="33"/>
  <c r="H9" i="33"/>
  <c r="G9" i="33"/>
  <c r="F9" i="33"/>
  <c r="E9" i="33"/>
  <c r="D9" i="33"/>
  <c r="C9" i="33"/>
  <c r="B9" i="33"/>
  <c r="A9" i="33"/>
  <c r="I8" i="33"/>
  <c r="H8" i="33"/>
  <c r="G8" i="33"/>
  <c r="F8" i="33"/>
  <c r="E8" i="33"/>
  <c r="D8" i="33"/>
  <c r="C8" i="33"/>
  <c r="B8" i="33"/>
  <c r="A8" i="33"/>
  <c r="I11" i="31"/>
  <c r="H11" i="31"/>
  <c r="F11" i="31"/>
  <c r="D11" i="31"/>
  <c r="C11" i="31"/>
  <c r="B11" i="31"/>
  <c r="A11" i="31"/>
  <c r="I10" i="31"/>
  <c r="H10" i="31"/>
  <c r="F10" i="31"/>
  <c r="D10" i="31"/>
  <c r="C10" i="31"/>
  <c r="B10" i="31"/>
  <c r="A10" i="31"/>
  <c r="I9" i="31"/>
  <c r="H9" i="31"/>
  <c r="G9" i="31"/>
  <c r="F9" i="31"/>
  <c r="D9" i="31"/>
  <c r="C9" i="31"/>
  <c r="A9" i="31"/>
  <c r="I8" i="31"/>
  <c r="H8" i="31"/>
  <c r="G8" i="31"/>
  <c r="F8" i="31"/>
  <c r="D8" i="31"/>
  <c r="C8" i="31"/>
  <c r="A8" i="31"/>
  <c r="I7" i="31"/>
  <c r="H7" i="31"/>
  <c r="G7" i="31"/>
  <c r="F7" i="31"/>
  <c r="D7" i="31"/>
  <c r="C7" i="31"/>
  <c r="A7" i="31"/>
  <c r="I6" i="31"/>
  <c r="H6" i="31"/>
  <c r="G6" i="31"/>
  <c r="F6" i="31"/>
  <c r="D6" i="31"/>
  <c r="C6" i="31"/>
  <c r="A6" i="31"/>
  <c r="I5" i="31"/>
  <c r="H5" i="31"/>
  <c r="G5" i="31"/>
  <c r="F5" i="31"/>
  <c r="D5" i="31"/>
  <c r="C5" i="31"/>
  <c r="A5" i="31"/>
  <c r="I4" i="31"/>
  <c r="H4" i="31"/>
  <c r="G4" i="31"/>
  <c r="F4" i="31"/>
  <c r="D4" i="31"/>
  <c r="C4" i="31"/>
  <c r="A4" i="31"/>
  <c r="I14" i="9"/>
  <c r="H14" i="9"/>
  <c r="G14" i="9"/>
  <c r="F14" i="9"/>
  <c r="D14" i="9"/>
  <c r="C14" i="9"/>
  <c r="A14" i="9"/>
  <c r="I13" i="9"/>
  <c r="H13" i="9"/>
  <c r="G13" i="9"/>
  <c r="F13" i="9"/>
  <c r="D13" i="9"/>
  <c r="C13" i="9"/>
  <c r="A13" i="9"/>
  <c r="I12" i="9"/>
  <c r="H12" i="9"/>
  <c r="G12" i="9"/>
  <c r="F12" i="9"/>
  <c r="D12" i="9"/>
  <c r="C12" i="9"/>
  <c r="A12" i="9"/>
  <c r="I11" i="9"/>
  <c r="H11" i="9"/>
  <c r="G11" i="9"/>
  <c r="F11" i="9"/>
  <c r="D11" i="9"/>
  <c r="C11" i="9"/>
  <c r="A11" i="9"/>
  <c r="I10" i="9"/>
  <c r="H10" i="9"/>
  <c r="G10" i="9"/>
  <c r="F10" i="9"/>
  <c r="D10" i="9"/>
  <c r="C10" i="9"/>
  <c r="A10" i="9"/>
  <c r="I9" i="9"/>
  <c r="H9" i="9"/>
  <c r="G9" i="9"/>
  <c r="F9" i="9"/>
  <c r="D9" i="9"/>
  <c r="C9" i="9"/>
  <c r="A9" i="9"/>
  <c r="I8" i="9"/>
  <c r="H8" i="9"/>
  <c r="G8" i="9"/>
  <c r="F8" i="9"/>
  <c r="D8" i="9"/>
  <c r="C8" i="9"/>
  <c r="A8" i="9"/>
  <c r="I7" i="9"/>
  <c r="H7" i="9"/>
  <c r="G7" i="9"/>
  <c r="F7" i="9"/>
  <c r="D7" i="9"/>
  <c r="C7" i="9"/>
  <c r="A7" i="9"/>
  <c r="I6" i="9"/>
  <c r="H6" i="9"/>
  <c r="G6" i="9"/>
  <c r="F6" i="9"/>
  <c r="D6" i="9"/>
  <c r="C6" i="9"/>
  <c r="A6" i="9"/>
  <c r="I5" i="9"/>
  <c r="H5" i="9"/>
  <c r="G5" i="9"/>
  <c r="F5" i="9"/>
  <c r="D5" i="9"/>
  <c r="C5" i="9"/>
  <c r="A5" i="9"/>
  <c r="I4" i="9"/>
  <c r="H4" i="9"/>
  <c r="G4" i="9"/>
  <c r="F4" i="9"/>
  <c r="D4" i="9"/>
  <c r="C4" i="9"/>
  <c r="A4" i="9"/>
  <c r="B61" i="2"/>
  <c r="B59" i="2"/>
  <c r="C83" i="6"/>
  <c r="C81" i="6"/>
  <c r="C80" i="6"/>
  <c r="C6" i="2" s="1"/>
  <c r="I78" i="6"/>
  <c r="H78" i="6"/>
  <c r="G78" i="6"/>
  <c r="G8" i="2" s="1"/>
  <c r="F78" i="6"/>
  <c r="F8" i="2" s="1"/>
  <c r="E8" i="2"/>
  <c r="D78" i="6"/>
  <c r="D8" i="2" s="1"/>
  <c r="C78" i="6"/>
  <c r="B8" i="2"/>
  <c r="A78" i="6"/>
  <c r="I75" i="6"/>
  <c r="H75" i="6"/>
  <c r="G75" i="6"/>
  <c r="F75" i="6"/>
  <c r="D75" i="6"/>
  <c r="C75" i="6"/>
  <c r="A75" i="6"/>
  <c r="B7" i="2"/>
  <c r="I73" i="6"/>
  <c r="H73" i="6"/>
  <c r="G73" i="6"/>
  <c r="F73" i="6"/>
  <c r="D73" i="6"/>
  <c r="C73" i="6"/>
  <c r="A73" i="6"/>
  <c r="I72" i="6"/>
  <c r="H72" i="6"/>
  <c r="G72" i="6"/>
  <c r="F72" i="6"/>
  <c r="D72" i="6"/>
  <c r="C72" i="6"/>
  <c r="A72" i="6"/>
  <c r="I71" i="6"/>
  <c r="H71" i="6"/>
  <c r="G71" i="6"/>
  <c r="F71" i="6"/>
  <c r="D71" i="6"/>
  <c r="C71" i="6"/>
  <c r="A71" i="6"/>
  <c r="I70" i="6"/>
  <c r="H70" i="6"/>
  <c r="G70" i="6"/>
  <c r="F70" i="6"/>
  <c r="D70" i="6"/>
  <c r="C70" i="6"/>
  <c r="A70" i="6"/>
  <c r="I69" i="6"/>
  <c r="H69" i="6"/>
  <c r="G69" i="6"/>
  <c r="F69" i="6"/>
  <c r="D69" i="6"/>
  <c r="C69" i="6"/>
  <c r="A69" i="6"/>
  <c r="B9" i="2"/>
  <c r="I47" i="6"/>
  <c r="H47" i="6"/>
  <c r="G47" i="6"/>
  <c r="O47" i="6" s="1"/>
  <c r="AC47" i="6" s="1"/>
  <c r="F47" i="6"/>
  <c r="D47" i="6"/>
  <c r="C47" i="6"/>
  <c r="A47" i="6"/>
  <c r="I46" i="6"/>
  <c r="H46" i="6"/>
  <c r="G46" i="6"/>
  <c r="F46" i="6"/>
  <c r="D46" i="6"/>
  <c r="C46" i="6"/>
  <c r="A46" i="6"/>
  <c r="B34" i="2"/>
  <c r="I147" i="5"/>
  <c r="H147" i="5"/>
  <c r="G147" i="5"/>
  <c r="F147" i="5"/>
  <c r="D147" i="5"/>
  <c r="C147" i="5"/>
  <c r="B147" i="5"/>
  <c r="A147" i="5"/>
  <c r="I146" i="5"/>
  <c r="H146" i="5"/>
  <c r="G146" i="5"/>
  <c r="F146" i="5"/>
  <c r="D146" i="5"/>
  <c r="C146" i="5"/>
  <c r="B146" i="5"/>
  <c r="A146" i="5"/>
  <c r="I145" i="5"/>
  <c r="H145" i="5"/>
  <c r="G145" i="5"/>
  <c r="F145" i="5"/>
  <c r="D145" i="5"/>
  <c r="C145" i="5"/>
  <c r="B145" i="5"/>
  <c r="A145" i="5"/>
  <c r="I142" i="5"/>
  <c r="H142" i="5"/>
  <c r="G142" i="5"/>
  <c r="F142" i="5"/>
  <c r="D142" i="5"/>
  <c r="C142" i="5"/>
  <c r="B142" i="5"/>
  <c r="A142" i="5"/>
  <c r="I140" i="5"/>
  <c r="H140" i="5"/>
  <c r="G140" i="5"/>
  <c r="F140" i="5"/>
  <c r="D140" i="5"/>
  <c r="C140" i="5"/>
  <c r="B140" i="5"/>
  <c r="A140" i="5"/>
  <c r="I139" i="5"/>
  <c r="H139" i="5"/>
  <c r="G139" i="5"/>
  <c r="F139" i="5"/>
  <c r="D139" i="5"/>
  <c r="C139" i="5"/>
  <c r="B139" i="5"/>
  <c r="A139" i="5"/>
  <c r="I138" i="5"/>
  <c r="H138" i="5"/>
  <c r="G138" i="5"/>
  <c r="F138" i="5"/>
  <c r="D138" i="5"/>
  <c r="C138" i="5"/>
  <c r="B138" i="5"/>
  <c r="A138" i="5"/>
  <c r="I137" i="5"/>
  <c r="H137" i="5"/>
  <c r="G137" i="5"/>
  <c r="F137" i="5"/>
  <c r="D137" i="5"/>
  <c r="C137" i="5"/>
  <c r="B137" i="5"/>
  <c r="A137" i="5"/>
  <c r="B64" i="2"/>
  <c r="B14" i="9"/>
  <c r="B133" i="2"/>
  <c r="B35" i="2"/>
  <c r="B123" i="2"/>
  <c r="B124" i="2"/>
  <c r="B135" i="2"/>
  <c r="B125" i="2"/>
  <c r="B41" i="2"/>
  <c r="B12" i="9"/>
  <c r="B11" i="9"/>
  <c r="B127" i="2"/>
  <c r="B10" i="9"/>
  <c r="B131" i="2"/>
  <c r="B118" i="2"/>
  <c r="B134" i="2"/>
  <c r="B126" i="2"/>
  <c r="B129" i="2"/>
  <c r="P234" i="3"/>
  <c r="P232" i="3"/>
  <c r="P231" i="3"/>
  <c r="P230" i="3"/>
  <c r="B51" i="2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B56" i="2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B148" i="2"/>
  <c r="P194" i="3"/>
  <c r="B153" i="2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B9" i="31"/>
  <c r="B8" i="31"/>
  <c r="B7" i="31"/>
  <c r="B6" i="31"/>
  <c r="B5" i="31"/>
  <c r="B4" i="31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B9" i="9"/>
  <c r="P124" i="3"/>
  <c r="P123" i="3"/>
  <c r="P122" i="3"/>
  <c r="P120" i="3"/>
  <c r="P119" i="3"/>
  <c r="P118" i="3"/>
  <c r="P117" i="3"/>
  <c r="P115" i="3"/>
  <c r="P114" i="3"/>
  <c r="P113" i="3"/>
  <c r="P112" i="3"/>
  <c r="P111" i="3"/>
  <c r="P109" i="3"/>
  <c r="P108" i="3"/>
  <c r="P107" i="3"/>
  <c r="P106" i="3"/>
  <c r="P105" i="3"/>
  <c r="P104" i="3"/>
  <c r="P102" i="3"/>
  <c r="P101" i="3"/>
  <c r="P100" i="3"/>
  <c r="P99" i="3"/>
  <c r="P97" i="3"/>
  <c r="P96" i="3"/>
  <c r="P95" i="3"/>
  <c r="P89" i="3"/>
  <c r="P88" i="3"/>
  <c r="P87" i="3"/>
  <c r="P86" i="3"/>
  <c r="P85" i="3"/>
  <c r="B7" i="9"/>
  <c r="P82" i="3"/>
  <c r="P81" i="3"/>
  <c r="P80" i="3"/>
  <c r="P78" i="3"/>
  <c r="P77" i="3"/>
  <c r="P76" i="3"/>
  <c r="P75" i="3"/>
  <c r="P74" i="3"/>
  <c r="P73" i="3"/>
  <c r="P72" i="3"/>
  <c r="P71" i="3"/>
  <c r="P70" i="3"/>
  <c r="P69" i="3"/>
  <c r="P68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B5" i="9"/>
  <c r="P52" i="3"/>
  <c r="P51" i="3"/>
  <c r="P50" i="3"/>
  <c r="P49" i="3"/>
  <c r="B4" i="9"/>
  <c r="I170" i="2"/>
  <c r="H170" i="2"/>
  <c r="G170" i="2"/>
  <c r="F170" i="2"/>
  <c r="E170" i="2"/>
  <c r="D170" i="2"/>
  <c r="C170" i="2"/>
  <c r="B170" i="2"/>
  <c r="A170" i="2"/>
  <c r="I169" i="2"/>
  <c r="H169" i="2"/>
  <c r="G169" i="2"/>
  <c r="F169" i="2"/>
  <c r="E169" i="2"/>
  <c r="D169" i="2"/>
  <c r="C169" i="2"/>
  <c r="B169" i="2"/>
  <c r="A169" i="2"/>
  <c r="I168" i="2"/>
  <c r="H168" i="2"/>
  <c r="G168" i="2"/>
  <c r="F168" i="2"/>
  <c r="E168" i="2"/>
  <c r="D168" i="2"/>
  <c r="C168" i="2"/>
  <c r="B168" i="2"/>
  <c r="A168" i="2"/>
  <c r="I167" i="2"/>
  <c r="H167" i="2"/>
  <c r="G167" i="2"/>
  <c r="F167" i="2"/>
  <c r="E167" i="2"/>
  <c r="D167" i="2"/>
  <c r="C167" i="2"/>
  <c r="B167" i="2"/>
  <c r="A167" i="2"/>
  <c r="I166" i="2"/>
  <c r="H166" i="2"/>
  <c r="G166" i="2"/>
  <c r="F166" i="2"/>
  <c r="E166" i="2"/>
  <c r="D166" i="2"/>
  <c r="C166" i="2"/>
  <c r="B166" i="2"/>
  <c r="A166" i="2"/>
  <c r="I165" i="2"/>
  <c r="H165" i="2"/>
  <c r="G165" i="2"/>
  <c r="F165" i="2"/>
  <c r="E165" i="2"/>
  <c r="D165" i="2"/>
  <c r="C165" i="2"/>
  <c r="B165" i="2"/>
  <c r="A165" i="2"/>
  <c r="I164" i="2"/>
  <c r="H164" i="2"/>
  <c r="G164" i="2"/>
  <c r="F164" i="2"/>
  <c r="E164" i="2"/>
  <c r="D164" i="2"/>
  <c r="C164" i="2"/>
  <c r="B164" i="2"/>
  <c r="A164" i="2"/>
  <c r="I163" i="2"/>
  <c r="H163" i="2"/>
  <c r="G163" i="2"/>
  <c r="F163" i="2"/>
  <c r="E163" i="2"/>
  <c r="D163" i="2"/>
  <c r="C163" i="2"/>
  <c r="B163" i="2"/>
  <c r="A163" i="2"/>
  <c r="I162" i="2"/>
  <c r="H162" i="2"/>
  <c r="G162" i="2"/>
  <c r="F162" i="2"/>
  <c r="E162" i="2"/>
  <c r="D162" i="2"/>
  <c r="C162" i="2"/>
  <c r="B162" i="2"/>
  <c r="A162" i="2"/>
  <c r="I161" i="2"/>
  <c r="H161" i="2"/>
  <c r="G161" i="2"/>
  <c r="F161" i="2"/>
  <c r="E161" i="2"/>
  <c r="D161" i="2"/>
  <c r="C161" i="2"/>
  <c r="B161" i="2"/>
  <c r="A161" i="2"/>
  <c r="I160" i="2"/>
  <c r="H160" i="2"/>
  <c r="G160" i="2"/>
  <c r="F160" i="2"/>
  <c r="E160" i="2"/>
  <c r="D160" i="2"/>
  <c r="C160" i="2"/>
  <c r="B160" i="2"/>
  <c r="A160" i="2"/>
  <c r="I159" i="2"/>
  <c r="H159" i="2"/>
  <c r="G159" i="2"/>
  <c r="F159" i="2"/>
  <c r="E159" i="2"/>
  <c r="D159" i="2"/>
  <c r="C159" i="2"/>
  <c r="B159" i="2"/>
  <c r="A159" i="2"/>
  <c r="I158" i="2"/>
  <c r="H158" i="2"/>
  <c r="G158" i="2"/>
  <c r="F158" i="2"/>
  <c r="E158" i="2"/>
  <c r="D158" i="2"/>
  <c r="C158" i="2"/>
  <c r="B158" i="2"/>
  <c r="A158" i="2"/>
  <c r="I157" i="2"/>
  <c r="H157" i="2"/>
  <c r="G157" i="2"/>
  <c r="F157" i="2"/>
  <c r="E157" i="2"/>
  <c r="D157" i="2"/>
  <c r="C157" i="2"/>
  <c r="B157" i="2"/>
  <c r="A157" i="2"/>
  <c r="I156" i="2"/>
  <c r="H156" i="2"/>
  <c r="G156" i="2"/>
  <c r="F156" i="2"/>
  <c r="E156" i="2"/>
  <c r="D156" i="2"/>
  <c r="C156" i="2"/>
  <c r="B156" i="2"/>
  <c r="A156" i="2"/>
  <c r="I155" i="2"/>
  <c r="H155" i="2"/>
  <c r="G155" i="2"/>
  <c r="F155" i="2"/>
  <c r="E155" i="2"/>
  <c r="D155" i="2"/>
  <c r="C155" i="2"/>
  <c r="B155" i="2"/>
  <c r="A155" i="2"/>
  <c r="I154" i="2"/>
  <c r="H154" i="2"/>
  <c r="G154" i="2"/>
  <c r="F154" i="2"/>
  <c r="E154" i="2"/>
  <c r="D154" i="2"/>
  <c r="C154" i="2"/>
  <c r="B154" i="2"/>
  <c r="A154" i="2"/>
  <c r="I153" i="2"/>
  <c r="H153" i="2"/>
  <c r="G153" i="2"/>
  <c r="F153" i="2"/>
  <c r="E153" i="2"/>
  <c r="D153" i="2"/>
  <c r="C153" i="2"/>
  <c r="A153" i="2"/>
  <c r="I152" i="2"/>
  <c r="H152" i="2"/>
  <c r="G152" i="2"/>
  <c r="F152" i="2"/>
  <c r="E152" i="2"/>
  <c r="D152" i="2"/>
  <c r="C152" i="2"/>
  <c r="A152" i="2"/>
  <c r="I151" i="2"/>
  <c r="H151" i="2"/>
  <c r="G151" i="2"/>
  <c r="F151" i="2"/>
  <c r="E151" i="2"/>
  <c r="D151" i="2"/>
  <c r="C151" i="2"/>
  <c r="A151" i="2"/>
  <c r="I150" i="2"/>
  <c r="H150" i="2"/>
  <c r="G150" i="2"/>
  <c r="F150" i="2"/>
  <c r="E150" i="2"/>
  <c r="D150" i="2"/>
  <c r="C150" i="2"/>
  <c r="B150" i="2"/>
  <c r="A150" i="2"/>
  <c r="I149" i="2"/>
  <c r="H149" i="2"/>
  <c r="G149" i="2"/>
  <c r="F149" i="2"/>
  <c r="E149" i="2"/>
  <c r="D149" i="2"/>
  <c r="C149" i="2"/>
  <c r="A149" i="2"/>
  <c r="I148" i="2"/>
  <c r="H148" i="2"/>
  <c r="G148" i="2"/>
  <c r="F148" i="2"/>
  <c r="E148" i="2"/>
  <c r="D148" i="2"/>
  <c r="C148" i="2"/>
  <c r="A148" i="2"/>
  <c r="I147" i="2"/>
  <c r="H147" i="2"/>
  <c r="G147" i="2"/>
  <c r="F147" i="2"/>
  <c r="E147" i="2"/>
  <c r="D147" i="2"/>
  <c r="C147" i="2"/>
  <c r="B147" i="2"/>
  <c r="A147" i="2"/>
  <c r="I146" i="2"/>
  <c r="H146" i="2"/>
  <c r="G146" i="2"/>
  <c r="F146" i="2"/>
  <c r="E146" i="2"/>
  <c r="D146" i="2"/>
  <c r="C146" i="2"/>
  <c r="B146" i="2"/>
  <c r="A146" i="2"/>
  <c r="I145" i="2"/>
  <c r="H145" i="2"/>
  <c r="G145" i="2"/>
  <c r="F145" i="2"/>
  <c r="E145" i="2"/>
  <c r="D145" i="2"/>
  <c r="C145" i="2"/>
  <c r="A145" i="2"/>
  <c r="I144" i="2"/>
  <c r="H144" i="2"/>
  <c r="G144" i="2"/>
  <c r="F144" i="2"/>
  <c r="E144" i="2"/>
  <c r="D144" i="2"/>
  <c r="C144" i="2"/>
  <c r="B144" i="2"/>
  <c r="A144" i="2"/>
  <c r="I143" i="2"/>
  <c r="H143" i="2"/>
  <c r="G143" i="2"/>
  <c r="F143" i="2"/>
  <c r="E143" i="2"/>
  <c r="D143" i="2"/>
  <c r="C143" i="2"/>
  <c r="B143" i="2"/>
  <c r="A143" i="2"/>
  <c r="I142" i="2"/>
  <c r="H142" i="2"/>
  <c r="G142" i="2"/>
  <c r="F142" i="2"/>
  <c r="E142" i="2"/>
  <c r="D142" i="2"/>
  <c r="C142" i="2"/>
  <c r="B142" i="2"/>
  <c r="A142" i="2"/>
  <c r="I141" i="2"/>
  <c r="H141" i="2"/>
  <c r="G141" i="2"/>
  <c r="F141" i="2"/>
  <c r="E141" i="2"/>
  <c r="D141" i="2"/>
  <c r="C141" i="2"/>
  <c r="A141" i="2"/>
  <c r="I140" i="2"/>
  <c r="H140" i="2"/>
  <c r="G140" i="2"/>
  <c r="F140" i="2"/>
  <c r="E140" i="2"/>
  <c r="D140" i="2"/>
  <c r="C140" i="2"/>
  <c r="B140" i="2"/>
  <c r="A140" i="2"/>
  <c r="I139" i="2"/>
  <c r="H139" i="2"/>
  <c r="G139" i="2"/>
  <c r="F139" i="2"/>
  <c r="E139" i="2"/>
  <c r="D139" i="2"/>
  <c r="C139" i="2"/>
  <c r="B139" i="2"/>
  <c r="A139" i="2"/>
  <c r="I138" i="2"/>
  <c r="H138" i="2"/>
  <c r="G138" i="2"/>
  <c r="F138" i="2"/>
  <c r="E138" i="2"/>
  <c r="D138" i="2"/>
  <c r="C138" i="2"/>
  <c r="B138" i="2"/>
  <c r="A138" i="2"/>
  <c r="I137" i="2"/>
  <c r="H137" i="2"/>
  <c r="G137" i="2"/>
  <c r="F137" i="2"/>
  <c r="E137" i="2"/>
  <c r="D137" i="2"/>
  <c r="C137" i="2"/>
  <c r="B137" i="2"/>
  <c r="A137" i="2"/>
  <c r="I136" i="2"/>
  <c r="H136" i="2"/>
  <c r="G136" i="2"/>
  <c r="F136" i="2"/>
  <c r="E136" i="2"/>
  <c r="D136" i="2"/>
  <c r="C136" i="2"/>
  <c r="B136" i="2"/>
  <c r="A136" i="2"/>
  <c r="I135" i="2"/>
  <c r="H135" i="2"/>
  <c r="G135" i="2"/>
  <c r="F135" i="2"/>
  <c r="E135" i="2"/>
  <c r="D135" i="2"/>
  <c r="C135" i="2"/>
  <c r="A135" i="2"/>
  <c r="I134" i="2"/>
  <c r="H134" i="2"/>
  <c r="G134" i="2"/>
  <c r="F134" i="2"/>
  <c r="E134" i="2"/>
  <c r="D134" i="2"/>
  <c r="C134" i="2"/>
  <c r="A134" i="2"/>
  <c r="I133" i="2"/>
  <c r="H133" i="2"/>
  <c r="G133" i="2"/>
  <c r="F133" i="2"/>
  <c r="E133" i="2"/>
  <c r="D133" i="2"/>
  <c r="C133" i="2"/>
  <c r="A133" i="2"/>
  <c r="I132" i="2"/>
  <c r="H132" i="2"/>
  <c r="G132" i="2"/>
  <c r="F132" i="2"/>
  <c r="E132" i="2"/>
  <c r="D132" i="2"/>
  <c r="C132" i="2"/>
  <c r="B132" i="2"/>
  <c r="A132" i="2"/>
  <c r="I131" i="2"/>
  <c r="H131" i="2"/>
  <c r="G131" i="2"/>
  <c r="F131" i="2"/>
  <c r="E131" i="2"/>
  <c r="D131" i="2"/>
  <c r="C131" i="2"/>
  <c r="A131" i="2"/>
  <c r="I130" i="2"/>
  <c r="H130" i="2"/>
  <c r="G130" i="2"/>
  <c r="F130" i="2"/>
  <c r="E130" i="2"/>
  <c r="D130" i="2"/>
  <c r="C130" i="2"/>
  <c r="B130" i="2"/>
  <c r="A130" i="2"/>
  <c r="I129" i="2"/>
  <c r="H129" i="2"/>
  <c r="G129" i="2"/>
  <c r="F129" i="2"/>
  <c r="E129" i="2"/>
  <c r="D129" i="2"/>
  <c r="C129" i="2"/>
  <c r="A129" i="2"/>
  <c r="I128" i="2"/>
  <c r="H128" i="2"/>
  <c r="G128" i="2"/>
  <c r="F128" i="2"/>
  <c r="E128" i="2"/>
  <c r="D128" i="2"/>
  <c r="C128" i="2"/>
  <c r="B128" i="2"/>
  <c r="A128" i="2"/>
  <c r="I127" i="2"/>
  <c r="H127" i="2"/>
  <c r="G127" i="2"/>
  <c r="F127" i="2"/>
  <c r="E127" i="2"/>
  <c r="D127" i="2"/>
  <c r="C127" i="2"/>
  <c r="A127" i="2"/>
  <c r="I126" i="2"/>
  <c r="H126" i="2"/>
  <c r="G126" i="2"/>
  <c r="F126" i="2"/>
  <c r="E126" i="2"/>
  <c r="D126" i="2"/>
  <c r="C126" i="2"/>
  <c r="A126" i="2"/>
  <c r="I125" i="2"/>
  <c r="H125" i="2"/>
  <c r="G125" i="2"/>
  <c r="F125" i="2"/>
  <c r="E125" i="2"/>
  <c r="D125" i="2"/>
  <c r="C125" i="2"/>
  <c r="A125" i="2"/>
  <c r="I124" i="2"/>
  <c r="H124" i="2"/>
  <c r="G124" i="2"/>
  <c r="F124" i="2"/>
  <c r="E124" i="2"/>
  <c r="D124" i="2"/>
  <c r="C124" i="2"/>
  <c r="A124" i="2"/>
  <c r="I123" i="2"/>
  <c r="H123" i="2"/>
  <c r="G123" i="2"/>
  <c r="F123" i="2"/>
  <c r="E123" i="2"/>
  <c r="D123" i="2"/>
  <c r="C123" i="2"/>
  <c r="A123" i="2"/>
  <c r="I122" i="2"/>
  <c r="H122" i="2"/>
  <c r="G122" i="2"/>
  <c r="F122" i="2"/>
  <c r="E122" i="2"/>
  <c r="D122" i="2"/>
  <c r="C122" i="2"/>
  <c r="B122" i="2"/>
  <c r="A122" i="2"/>
  <c r="I121" i="2"/>
  <c r="H121" i="2"/>
  <c r="G121" i="2"/>
  <c r="F121" i="2"/>
  <c r="E121" i="2"/>
  <c r="D121" i="2"/>
  <c r="C121" i="2"/>
  <c r="B121" i="2"/>
  <c r="A121" i="2"/>
  <c r="I120" i="2"/>
  <c r="H120" i="2"/>
  <c r="G120" i="2"/>
  <c r="F120" i="2"/>
  <c r="E120" i="2"/>
  <c r="D120" i="2"/>
  <c r="C120" i="2"/>
  <c r="B120" i="2"/>
  <c r="A120" i="2"/>
  <c r="I119" i="2"/>
  <c r="H119" i="2"/>
  <c r="G119" i="2"/>
  <c r="F119" i="2"/>
  <c r="E119" i="2"/>
  <c r="D119" i="2"/>
  <c r="C119" i="2"/>
  <c r="B119" i="2"/>
  <c r="A119" i="2"/>
  <c r="I118" i="2"/>
  <c r="H118" i="2"/>
  <c r="G118" i="2"/>
  <c r="F118" i="2"/>
  <c r="E118" i="2"/>
  <c r="D118" i="2"/>
  <c r="C118" i="2"/>
  <c r="A118" i="2"/>
  <c r="I117" i="2"/>
  <c r="H117" i="2"/>
  <c r="G117" i="2"/>
  <c r="F117" i="2"/>
  <c r="E117" i="2"/>
  <c r="D117" i="2"/>
  <c r="C117" i="2"/>
  <c r="B117" i="2"/>
  <c r="A117" i="2"/>
  <c r="I116" i="2"/>
  <c r="H116" i="2"/>
  <c r="G116" i="2"/>
  <c r="F116" i="2"/>
  <c r="E116" i="2"/>
  <c r="D116" i="2"/>
  <c r="C116" i="2"/>
  <c r="B116" i="2"/>
  <c r="A116" i="2"/>
  <c r="I115" i="2"/>
  <c r="H115" i="2"/>
  <c r="G115" i="2"/>
  <c r="F115" i="2"/>
  <c r="E115" i="2"/>
  <c r="D115" i="2"/>
  <c r="C115" i="2"/>
  <c r="B115" i="2"/>
  <c r="A115" i="2"/>
  <c r="I114" i="2"/>
  <c r="H114" i="2"/>
  <c r="G114" i="2"/>
  <c r="F114" i="2"/>
  <c r="E114" i="2"/>
  <c r="D114" i="2"/>
  <c r="C114" i="2"/>
  <c r="B114" i="2"/>
  <c r="A114" i="2"/>
  <c r="I113" i="2"/>
  <c r="H113" i="2"/>
  <c r="G113" i="2"/>
  <c r="F113" i="2"/>
  <c r="E113" i="2"/>
  <c r="D113" i="2"/>
  <c r="C113" i="2"/>
  <c r="B113" i="2"/>
  <c r="A113" i="2"/>
  <c r="I112" i="2"/>
  <c r="H112" i="2"/>
  <c r="G112" i="2"/>
  <c r="F112" i="2"/>
  <c r="E112" i="2"/>
  <c r="D112" i="2"/>
  <c r="C112" i="2"/>
  <c r="B112" i="2"/>
  <c r="A112" i="2"/>
  <c r="I111" i="2"/>
  <c r="H111" i="2"/>
  <c r="G111" i="2"/>
  <c r="F111" i="2"/>
  <c r="E111" i="2"/>
  <c r="D111" i="2"/>
  <c r="C111" i="2"/>
  <c r="B111" i="2"/>
  <c r="A111" i="2"/>
  <c r="I110" i="2"/>
  <c r="H110" i="2"/>
  <c r="G110" i="2"/>
  <c r="F110" i="2"/>
  <c r="E110" i="2"/>
  <c r="D110" i="2"/>
  <c r="C110" i="2"/>
  <c r="B110" i="2"/>
  <c r="A110" i="2"/>
  <c r="I109" i="2"/>
  <c r="H109" i="2"/>
  <c r="G109" i="2"/>
  <c r="F109" i="2"/>
  <c r="E109" i="2"/>
  <c r="D109" i="2"/>
  <c r="C109" i="2"/>
  <c r="B109" i="2"/>
  <c r="A109" i="2"/>
  <c r="I108" i="2"/>
  <c r="H108" i="2"/>
  <c r="G108" i="2"/>
  <c r="F108" i="2"/>
  <c r="E108" i="2"/>
  <c r="D108" i="2"/>
  <c r="C108" i="2"/>
  <c r="B108" i="2"/>
  <c r="A108" i="2"/>
  <c r="I107" i="2"/>
  <c r="H107" i="2"/>
  <c r="G107" i="2"/>
  <c r="F107" i="2"/>
  <c r="E107" i="2"/>
  <c r="D107" i="2"/>
  <c r="C107" i="2"/>
  <c r="B107" i="2"/>
  <c r="A107" i="2"/>
  <c r="I106" i="2"/>
  <c r="H106" i="2"/>
  <c r="G106" i="2"/>
  <c r="F106" i="2"/>
  <c r="E106" i="2"/>
  <c r="D106" i="2"/>
  <c r="C106" i="2"/>
  <c r="B106" i="2"/>
  <c r="A106" i="2"/>
  <c r="I105" i="2"/>
  <c r="H105" i="2"/>
  <c r="G105" i="2"/>
  <c r="F105" i="2"/>
  <c r="E105" i="2"/>
  <c r="D105" i="2"/>
  <c r="C105" i="2"/>
  <c r="B105" i="2"/>
  <c r="A105" i="2"/>
  <c r="I104" i="2"/>
  <c r="H104" i="2"/>
  <c r="G104" i="2"/>
  <c r="F104" i="2"/>
  <c r="E104" i="2"/>
  <c r="D104" i="2"/>
  <c r="C104" i="2"/>
  <c r="B104" i="2"/>
  <c r="A104" i="2"/>
  <c r="I103" i="2"/>
  <c r="H103" i="2"/>
  <c r="G103" i="2"/>
  <c r="F103" i="2"/>
  <c r="E103" i="2"/>
  <c r="D103" i="2"/>
  <c r="C103" i="2"/>
  <c r="B103" i="2"/>
  <c r="A103" i="2"/>
  <c r="I102" i="2"/>
  <c r="H102" i="2"/>
  <c r="G102" i="2"/>
  <c r="F102" i="2"/>
  <c r="E102" i="2"/>
  <c r="D102" i="2"/>
  <c r="C102" i="2"/>
  <c r="B102" i="2"/>
  <c r="A102" i="2"/>
  <c r="I101" i="2"/>
  <c r="H101" i="2"/>
  <c r="G101" i="2"/>
  <c r="F101" i="2"/>
  <c r="E101" i="2"/>
  <c r="D101" i="2"/>
  <c r="C101" i="2"/>
  <c r="B101" i="2"/>
  <c r="A101" i="2"/>
  <c r="I100" i="2"/>
  <c r="H100" i="2"/>
  <c r="G100" i="2"/>
  <c r="F100" i="2"/>
  <c r="E100" i="2"/>
  <c r="D100" i="2"/>
  <c r="C100" i="2"/>
  <c r="B100" i="2"/>
  <c r="A100" i="2"/>
  <c r="I99" i="2"/>
  <c r="H99" i="2"/>
  <c r="G99" i="2"/>
  <c r="F99" i="2"/>
  <c r="E99" i="2"/>
  <c r="D99" i="2"/>
  <c r="C99" i="2"/>
  <c r="B99" i="2"/>
  <c r="A99" i="2"/>
  <c r="I98" i="2"/>
  <c r="H98" i="2"/>
  <c r="G98" i="2"/>
  <c r="F98" i="2"/>
  <c r="E98" i="2"/>
  <c r="D98" i="2"/>
  <c r="C98" i="2"/>
  <c r="B98" i="2"/>
  <c r="A98" i="2"/>
  <c r="I97" i="2"/>
  <c r="H97" i="2"/>
  <c r="G97" i="2"/>
  <c r="F97" i="2"/>
  <c r="E97" i="2"/>
  <c r="D97" i="2"/>
  <c r="C97" i="2"/>
  <c r="B97" i="2"/>
  <c r="A97" i="2"/>
  <c r="I96" i="2"/>
  <c r="H96" i="2"/>
  <c r="G96" i="2"/>
  <c r="F96" i="2"/>
  <c r="E96" i="2"/>
  <c r="D96" i="2"/>
  <c r="C96" i="2"/>
  <c r="B96" i="2"/>
  <c r="A96" i="2"/>
  <c r="I95" i="2"/>
  <c r="H95" i="2"/>
  <c r="G95" i="2"/>
  <c r="F95" i="2"/>
  <c r="E95" i="2"/>
  <c r="D95" i="2"/>
  <c r="C95" i="2"/>
  <c r="B95" i="2"/>
  <c r="A95" i="2"/>
  <c r="I94" i="2"/>
  <c r="H94" i="2"/>
  <c r="G94" i="2"/>
  <c r="F94" i="2"/>
  <c r="E94" i="2"/>
  <c r="D94" i="2"/>
  <c r="C94" i="2"/>
  <c r="B94" i="2"/>
  <c r="A94" i="2"/>
  <c r="I93" i="2"/>
  <c r="H93" i="2"/>
  <c r="G93" i="2"/>
  <c r="F93" i="2"/>
  <c r="E93" i="2"/>
  <c r="D93" i="2"/>
  <c r="C93" i="2"/>
  <c r="B93" i="2"/>
  <c r="A93" i="2"/>
  <c r="I92" i="2"/>
  <c r="H92" i="2"/>
  <c r="G92" i="2"/>
  <c r="F92" i="2"/>
  <c r="E92" i="2"/>
  <c r="D92" i="2"/>
  <c r="C92" i="2"/>
  <c r="B92" i="2"/>
  <c r="A92" i="2"/>
  <c r="I91" i="2"/>
  <c r="H91" i="2"/>
  <c r="G91" i="2"/>
  <c r="F91" i="2"/>
  <c r="E91" i="2"/>
  <c r="D91" i="2"/>
  <c r="C91" i="2"/>
  <c r="B91" i="2"/>
  <c r="A91" i="2"/>
  <c r="I90" i="2"/>
  <c r="H90" i="2"/>
  <c r="G90" i="2"/>
  <c r="F90" i="2"/>
  <c r="E90" i="2"/>
  <c r="D90" i="2"/>
  <c r="C90" i="2"/>
  <c r="B90" i="2"/>
  <c r="A90" i="2"/>
  <c r="I89" i="2"/>
  <c r="H89" i="2"/>
  <c r="G89" i="2"/>
  <c r="F89" i="2"/>
  <c r="E89" i="2"/>
  <c r="D89" i="2"/>
  <c r="C89" i="2"/>
  <c r="B89" i="2"/>
  <c r="A89" i="2"/>
  <c r="I88" i="2"/>
  <c r="H88" i="2"/>
  <c r="G88" i="2"/>
  <c r="F88" i="2"/>
  <c r="E88" i="2"/>
  <c r="D88" i="2"/>
  <c r="C88" i="2"/>
  <c r="B88" i="2"/>
  <c r="A88" i="2"/>
  <c r="I87" i="2"/>
  <c r="H87" i="2"/>
  <c r="G87" i="2"/>
  <c r="F87" i="2"/>
  <c r="E87" i="2"/>
  <c r="D87" i="2"/>
  <c r="C87" i="2"/>
  <c r="B87" i="2"/>
  <c r="A87" i="2"/>
  <c r="I86" i="2"/>
  <c r="H86" i="2"/>
  <c r="G86" i="2"/>
  <c r="F86" i="2"/>
  <c r="E86" i="2"/>
  <c r="D86" i="2"/>
  <c r="C86" i="2"/>
  <c r="B86" i="2"/>
  <c r="A86" i="2"/>
  <c r="I85" i="2"/>
  <c r="H85" i="2"/>
  <c r="G85" i="2"/>
  <c r="F85" i="2"/>
  <c r="E85" i="2"/>
  <c r="D85" i="2"/>
  <c r="C85" i="2"/>
  <c r="B85" i="2"/>
  <c r="A85" i="2"/>
  <c r="I84" i="2"/>
  <c r="H84" i="2"/>
  <c r="G84" i="2"/>
  <c r="F84" i="2"/>
  <c r="E84" i="2"/>
  <c r="D84" i="2"/>
  <c r="C84" i="2"/>
  <c r="B84" i="2"/>
  <c r="A84" i="2"/>
  <c r="I83" i="2"/>
  <c r="H83" i="2"/>
  <c r="G83" i="2"/>
  <c r="F83" i="2"/>
  <c r="E83" i="2"/>
  <c r="D83" i="2"/>
  <c r="C83" i="2"/>
  <c r="B83" i="2"/>
  <c r="A83" i="2"/>
  <c r="I82" i="2"/>
  <c r="H82" i="2"/>
  <c r="G82" i="2"/>
  <c r="F82" i="2"/>
  <c r="E82" i="2"/>
  <c r="D82" i="2"/>
  <c r="C82" i="2"/>
  <c r="B82" i="2"/>
  <c r="A82" i="2"/>
  <c r="I81" i="2"/>
  <c r="H81" i="2"/>
  <c r="G81" i="2"/>
  <c r="F81" i="2"/>
  <c r="E81" i="2"/>
  <c r="D81" i="2"/>
  <c r="C81" i="2"/>
  <c r="B81" i="2"/>
  <c r="A81" i="2"/>
  <c r="I80" i="2"/>
  <c r="H80" i="2"/>
  <c r="G80" i="2"/>
  <c r="F80" i="2"/>
  <c r="E80" i="2"/>
  <c r="D80" i="2"/>
  <c r="C80" i="2"/>
  <c r="B80" i="2"/>
  <c r="A80" i="2"/>
  <c r="I79" i="2"/>
  <c r="H79" i="2"/>
  <c r="G79" i="2"/>
  <c r="F79" i="2"/>
  <c r="E79" i="2"/>
  <c r="D79" i="2"/>
  <c r="C79" i="2"/>
  <c r="B79" i="2"/>
  <c r="A79" i="2"/>
  <c r="I78" i="2"/>
  <c r="H78" i="2"/>
  <c r="G78" i="2"/>
  <c r="F78" i="2"/>
  <c r="E78" i="2"/>
  <c r="D78" i="2"/>
  <c r="C78" i="2"/>
  <c r="B78" i="2"/>
  <c r="A78" i="2"/>
  <c r="I77" i="2"/>
  <c r="H77" i="2"/>
  <c r="G77" i="2"/>
  <c r="F77" i="2"/>
  <c r="E77" i="2"/>
  <c r="D77" i="2"/>
  <c r="C77" i="2"/>
  <c r="B77" i="2"/>
  <c r="A77" i="2"/>
  <c r="I76" i="2"/>
  <c r="H76" i="2"/>
  <c r="G76" i="2"/>
  <c r="F76" i="2"/>
  <c r="E76" i="2"/>
  <c r="D76" i="2"/>
  <c r="C76" i="2"/>
  <c r="B76" i="2"/>
  <c r="A76" i="2"/>
  <c r="I75" i="2"/>
  <c r="H75" i="2"/>
  <c r="G75" i="2"/>
  <c r="F75" i="2"/>
  <c r="E75" i="2"/>
  <c r="D75" i="2"/>
  <c r="C75" i="2"/>
  <c r="B75" i="2"/>
  <c r="A75" i="2"/>
  <c r="I74" i="2"/>
  <c r="H74" i="2"/>
  <c r="G74" i="2"/>
  <c r="F74" i="2"/>
  <c r="E74" i="2"/>
  <c r="D74" i="2"/>
  <c r="C74" i="2"/>
  <c r="B74" i="2"/>
  <c r="A74" i="2"/>
  <c r="I73" i="2"/>
  <c r="H73" i="2"/>
  <c r="G73" i="2"/>
  <c r="F73" i="2"/>
  <c r="E73" i="2"/>
  <c r="D73" i="2"/>
  <c r="C73" i="2"/>
  <c r="B73" i="2"/>
  <c r="A73" i="2"/>
  <c r="I72" i="2"/>
  <c r="H72" i="2"/>
  <c r="G72" i="2"/>
  <c r="F72" i="2"/>
  <c r="E72" i="2"/>
  <c r="D72" i="2"/>
  <c r="C72" i="2"/>
  <c r="B72" i="2"/>
  <c r="A72" i="2"/>
  <c r="I71" i="2"/>
  <c r="H71" i="2"/>
  <c r="G71" i="2"/>
  <c r="F71" i="2"/>
  <c r="E71" i="2"/>
  <c r="D71" i="2"/>
  <c r="C71" i="2"/>
  <c r="B71" i="2"/>
  <c r="A71" i="2"/>
  <c r="I70" i="2"/>
  <c r="H70" i="2"/>
  <c r="G70" i="2"/>
  <c r="F70" i="2"/>
  <c r="E70" i="2"/>
  <c r="D70" i="2"/>
  <c r="C70" i="2"/>
  <c r="B70" i="2"/>
  <c r="A70" i="2"/>
  <c r="I69" i="2"/>
  <c r="H69" i="2"/>
  <c r="G69" i="2"/>
  <c r="F69" i="2"/>
  <c r="E69" i="2"/>
  <c r="D69" i="2"/>
  <c r="C69" i="2"/>
  <c r="B69" i="2"/>
  <c r="A69" i="2"/>
  <c r="I68" i="2"/>
  <c r="H68" i="2"/>
  <c r="G68" i="2"/>
  <c r="F68" i="2"/>
  <c r="E68" i="2"/>
  <c r="D68" i="2"/>
  <c r="C68" i="2"/>
  <c r="B68" i="2"/>
  <c r="A68" i="2"/>
  <c r="I67" i="2"/>
  <c r="H67" i="2"/>
  <c r="G67" i="2"/>
  <c r="F67" i="2"/>
  <c r="E67" i="2"/>
  <c r="D67" i="2"/>
  <c r="C67" i="2"/>
  <c r="B67" i="2"/>
  <c r="A67" i="2"/>
  <c r="I66" i="2"/>
  <c r="H66" i="2"/>
  <c r="G66" i="2"/>
  <c r="F66" i="2"/>
  <c r="E66" i="2"/>
  <c r="D66" i="2"/>
  <c r="C66" i="2"/>
  <c r="B66" i="2"/>
  <c r="A66" i="2"/>
  <c r="I65" i="2"/>
  <c r="H65" i="2"/>
  <c r="G65" i="2"/>
  <c r="F65" i="2"/>
  <c r="E65" i="2"/>
  <c r="D65" i="2"/>
  <c r="C65" i="2"/>
  <c r="B65" i="2"/>
  <c r="A65" i="2"/>
  <c r="I64" i="2"/>
  <c r="H64" i="2"/>
  <c r="G64" i="2"/>
  <c r="F64" i="2"/>
  <c r="E64" i="2"/>
  <c r="D64" i="2"/>
  <c r="C64" i="2"/>
  <c r="A64" i="2"/>
  <c r="I63" i="2"/>
  <c r="H63" i="2"/>
  <c r="G63" i="2"/>
  <c r="F63" i="2"/>
  <c r="E63" i="2"/>
  <c r="D63" i="2"/>
  <c r="C63" i="2"/>
  <c r="B63" i="2"/>
  <c r="A63" i="2"/>
  <c r="I62" i="2"/>
  <c r="H62" i="2"/>
  <c r="G62" i="2"/>
  <c r="F62" i="2"/>
  <c r="E62" i="2"/>
  <c r="D62" i="2"/>
  <c r="C62" i="2"/>
  <c r="B62" i="2"/>
  <c r="A62" i="2"/>
  <c r="I61" i="2"/>
  <c r="H61" i="2"/>
  <c r="G61" i="2"/>
  <c r="F61" i="2"/>
  <c r="E61" i="2"/>
  <c r="D61" i="2"/>
  <c r="C61" i="2"/>
  <c r="A61" i="2"/>
  <c r="I60" i="2"/>
  <c r="H60" i="2"/>
  <c r="G60" i="2"/>
  <c r="F60" i="2"/>
  <c r="E60" i="2"/>
  <c r="D60" i="2"/>
  <c r="C60" i="2"/>
  <c r="B60" i="2"/>
  <c r="A60" i="2"/>
  <c r="I59" i="2"/>
  <c r="H59" i="2"/>
  <c r="G59" i="2"/>
  <c r="F59" i="2"/>
  <c r="E59" i="2"/>
  <c r="D59" i="2"/>
  <c r="C59" i="2"/>
  <c r="A59" i="2"/>
  <c r="I58" i="2"/>
  <c r="H58" i="2"/>
  <c r="G58" i="2"/>
  <c r="F58" i="2"/>
  <c r="E58" i="2"/>
  <c r="D58" i="2"/>
  <c r="C58" i="2"/>
  <c r="B58" i="2"/>
  <c r="A58" i="2"/>
  <c r="I57" i="2"/>
  <c r="H57" i="2"/>
  <c r="G57" i="2"/>
  <c r="F57" i="2"/>
  <c r="E57" i="2"/>
  <c r="D57" i="2"/>
  <c r="C57" i="2"/>
  <c r="B57" i="2"/>
  <c r="A57" i="2"/>
  <c r="I56" i="2"/>
  <c r="H56" i="2"/>
  <c r="G56" i="2"/>
  <c r="F56" i="2"/>
  <c r="E56" i="2"/>
  <c r="D56" i="2"/>
  <c r="C56" i="2"/>
  <c r="A56" i="2"/>
  <c r="I55" i="2"/>
  <c r="H55" i="2"/>
  <c r="G55" i="2"/>
  <c r="F55" i="2"/>
  <c r="E55" i="2"/>
  <c r="D55" i="2"/>
  <c r="C55" i="2"/>
  <c r="A55" i="2"/>
  <c r="I54" i="2"/>
  <c r="H54" i="2"/>
  <c r="G54" i="2"/>
  <c r="F54" i="2"/>
  <c r="E54" i="2"/>
  <c r="D54" i="2"/>
  <c r="C54" i="2"/>
  <c r="B54" i="2"/>
  <c r="A54" i="2"/>
  <c r="I53" i="2"/>
  <c r="H53" i="2"/>
  <c r="G53" i="2"/>
  <c r="F53" i="2"/>
  <c r="E53" i="2"/>
  <c r="D53" i="2"/>
  <c r="C53" i="2"/>
  <c r="B53" i="2"/>
  <c r="A53" i="2"/>
  <c r="I52" i="2"/>
  <c r="H52" i="2"/>
  <c r="G52" i="2"/>
  <c r="F52" i="2"/>
  <c r="E52" i="2"/>
  <c r="D52" i="2"/>
  <c r="C52" i="2"/>
  <c r="A52" i="2"/>
  <c r="I51" i="2"/>
  <c r="H51" i="2"/>
  <c r="G51" i="2"/>
  <c r="F51" i="2"/>
  <c r="E51" i="2"/>
  <c r="D51" i="2"/>
  <c r="C51" i="2"/>
  <c r="A51" i="2"/>
  <c r="I50" i="2"/>
  <c r="H50" i="2"/>
  <c r="G50" i="2"/>
  <c r="F50" i="2"/>
  <c r="E50" i="2"/>
  <c r="D50" i="2"/>
  <c r="C50" i="2"/>
  <c r="A50" i="2"/>
  <c r="I49" i="2"/>
  <c r="H49" i="2"/>
  <c r="G49" i="2"/>
  <c r="F49" i="2"/>
  <c r="E49" i="2"/>
  <c r="D49" i="2"/>
  <c r="C49" i="2"/>
  <c r="B49" i="2"/>
  <c r="A49" i="2"/>
  <c r="I48" i="2"/>
  <c r="H48" i="2"/>
  <c r="G48" i="2"/>
  <c r="F48" i="2"/>
  <c r="E48" i="2"/>
  <c r="D48" i="2"/>
  <c r="C48" i="2"/>
  <c r="A48" i="2"/>
  <c r="I47" i="2"/>
  <c r="H47" i="2"/>
  <c r="G47" i="2"/>
  <c r="F47" i="2"/>
  <c r="E47" i="2"/>
  <c r="D47" i="2"/>
  <c r="C47" i="2"/>
  <c r="B47" i="2"/>
  <c r="A47" i="2"/>
  <c r="I46" i="2"/>
  <c r="H46" i="2"/>
  <c r="G46" i="2"/>
  <c r="F46" i="2"/>
  <c r="E46" i="2"/>
  <c r="D46" i="2"/>
  <c r="C46" i="2"/>
  <c r="A46" i="2"/>
  <c r="I45" i="2"/>
  <c r="H45" i="2"/>
  <c r="G45" i="2"/>
  <c r="F45" i="2"/>
  <c r="E45" i="2"/>
  <c r="D45" i="2"/>
  <c r="C45" i="2"/>
  <c r="B45" i="2"/>
  <c r="A45" i="2"/>
  <c r="I44" i="2"/>
  <c r="H44" i="2"/>
  <c r="G44" i="2"/>
  <c r="F44" i="2"/>
  <c r="E44" i="2"/>
  <c r="D44" i="2"/>
  <c r="C44" i="2"/>
  <c r="B44" i="2"/>
  <c r="A44" i="2"/>
  <c r="I43" i="2"/>
  <c r="H43" i="2"/>
  <c r="G43" i="2"/>
  <c r="F43" i="2"/>
  <c r="E43" i="2"/>
  <c r="D43" i="2"/>
  <c r="C43" i="2"/>
  <c r="B43" i="2"/>
  <c r="A43" i="2"/>
  <c r="I42" i="2"/>
  <c r="H42" i="2"/>
  <c r="G42" i="2"/>
  <c r="F42" i="2"/>
  <c r="E42" i="2"/>
  <c r="D42" i="2"/>
  <c r="C42" i="2"/>
  <c r="B42" i="2"/>
  <c r="A42" i="2"/>
  <c r="I41" i="2"/>
  <c r="H41" i="2"/>
  <c r="G41" i="2"/>
  <c r="F41" i="2"/>
  <c r="E41" i="2"/>
  <c r="D41" i="2"/>
  <c r="C41" i="2"/>
  <c r="A41" i="2"/>
  <c r="I40" i="2"/>
  <c r="H40" i="2"/>
  <c r="G40" i="2"/>
  <c r="F40" i="2"/>
  <c r="E40" i="2"/>
  <c r="D40" i="2"/>
  <c r="C40" i="2"/>
  <c r="B40" i="2"/>
  <c r="A40" i="2"/>
  <c r="I39" i="2"/>
  <c r="H39" i="2"/>
  <c r="G39" i="2"/>
  <c r="F39" i="2"/>
  <c r="E39" i="2"/>
  <c r="D39" i="2"/>
  <c r="C39" i="2"/>
  <c r="A39" i="2"/>
  <c r="I38" i="2"/>
  <c r="H38" i="2"/>
  <c r="G38" i="2"/>
  <c r="F38" i="2"/>
  <c r="E38" i="2"/>
  <c r="D38" i="2"/>
  <c r="C38" i="2"/>
  <c r="B38" i="2"/>
  <c r="A38" i="2"/>
  <c r="I37" i="2"/>
  <c r="H37" i="2"/>
  <c r="G37" i="2"/>
  <c r="F37" i="2"/>
  <c r="E37" i="2"/>
  <c r="D37" i="2"/>
  <c r="C37" i="2"/>
  <c r="B37" i="2"/>
  <c r="A37" i="2"/>
  <c r="I36" i="2"/>
  <c r="H36" i="2"/>
  <c r="G36" i="2"/>
  <c r="F36" i="2"/>
  <c r="E36" i="2"/>
  <c r="D36" i="2"/>
  <c r="C36" i="2"/>
  <c r="B36" i="2"/>
  <c r="A36" i="2"/>
  <c r="I35" i="2"/>
  <c r="H35" i="2"/>
  <c r="G35" i="2"/>
  <c r="F35" i="2"/>
  <c r="E35" i="2"/>
  <c r="D35" i="2"/>
  <c r="C35" i="2"/>
  <c r="A35" i="2"/>
  <c r="I34" i="2"/>
  <c r="H34" i="2"/>
  <c r="G34" i="2"/>
  <c r="F34" i="2"/>
  <c r="E34" i="2"/>
  <c r="D34" i="2"/>
  <c r="C34" i="2"/>
  <c r="A34" i="2"/>
  <c r="I33" i="2"/>
  <c r="H33" i="2"/>
  <c r="G33" i="2"/>
  <c r="F33" i="2"/>
  <c r="E33" i="2"/>
  <c r="D33" i="2"/>
  <c r="C33" i="2"/>
  <c r="B33" i="2"/>
  <c r="A33" i="2"/>
  <c r="I32" i="2"/>
  <c r="H32" i="2"/>
  <c r="G32" i="2"/>
  <c r="F32" i="2"/>
  <c r="E32" i="2"/>
  <c r="D32" i="2"/>
  <c r="C32" i="2"/>
  <c r="B32" i="2"/>
  <c r="A32" i="2"/>
  <c r="I31" i="2"/>
  <c r="H31" i="2"/>
  <c r="G31" i="2"/>
  <c r="F31" i="2"/>
  <c r="E31" i="2"/>
  <c r="D31" i="2"/>
  <c r="C31" i="2"/>
  <c r="B31" i="2"/>
  <c r="A31" i="2"/>
  <c r="I30" i="2"/>
  <c r="H30" i="2"/>
  <c r="G30" i="2"/>
  <c r="F30" i="2"/>
  <c r="E30" i="2"/>
  <c r="D30" i="2"/>
  <c r="C30" i="2"/>
  <c r="B30" i="2"/>
  <c r="A30" i="2"/>
  <c r="I29" i="2"/>
  <c r="H29" i="2"/>
  <c r="G29" i="2"/>
  <c r="F29" i="2"/>
  <c r="E29" i="2"/>
  <c r="D29" i="2"/>
  <c r="C29" i="2"/>
  <c r="B29" i="2"/>
  <c r="A29" i="2"/>
  <c r="I28" i="2"/>
  <c r="H28" i="2"/>
  <c r="G28" i="2"/>
  <c r="F28" i="2"/>
  <c r="E28" i="2"/>
  <c r="D28" i="2"/>
  <c r="C28" i="2"/>
  <c r="B28" i="2"/>
  <c r="A28" i="2"/>
  <c r="I27" i="2"/>
  <c r="H27" i="2"/>
  <c r="G27" i="2"/>
  <c r="F27" i="2"/>
  <c r="E27" i="2"/>
  <c r="D27" i="2"/>
  <c r="C27" i="2"/>
  <c r="B27" i="2"/>
  <c r="A27" i="2"/>
  <c r="I26" i="2"/>
  <c r="H26" i="2"/>
  <c r="G26" i="2"/>
  <c r="F26" i="2"/>
  <c r="E26" i="2"/>
  <c r="D26" i="2"/>
  <c r="C26" i="2"/>
  <c r="B26" i="2"/>
  <c r="A26" i="2"/>
  <c r="I25" i="2"/>
  <c r="H25" i="2"/>
  <c r="G25" i="2"/>
  <c r="F25" i="2"/>
  <c r="E25" i="2"/>
  <c r="D25" i="2"/>
  <c r="C25" i="2"/>
  <c r="B25" i="2"/>
  <c r="A25" i="2"/>
  <c r="I24" i="2"/>
  <c r="H24" i="2"/>
  <c r="G24" i="2"/>
  <c r="F24" i="2"/>
  <c r="E24" i="2"/>
  <c r="D24" i="2"/>
  <c r="C24" i="2"/>
  <c r="B24" i="2"/>
  <c r="A24" i="2"/>
  <c r="I23" i="2"/>
  <c r="H23" i="2"/>
  <c r="G23" i="2"/>
  <c r="F23" i="2"/>
  <c r="E23" i="2"/>
  <c r="D23" i="2"/>
  <c r="C23" i="2"/>
  <c r="B23" i="2"/>
  <c r="A23" i="2"/>
  <c r="I22" i="2"/>
  <c r="H22" i="2"/>
  <c r="G22" i="2"/>
  <c r="F22" i="2"/>
  <c r="E22" i="2"/>
  <c r="D22" i="2"/>
  <c r="C22" i="2"/>
  <c r="B22" i="2"/>
  <c r="A22" i="2"/>
  <c r="I21" i="2"/>
  <c r="H21" i="2"/>
  <c r="G21" i="2"/>
  <c r="F21" i="2"/>
  <c r="E21" i="2"/>
  <c r="D21" i="2"/>
  <c r="C21" i="2"/>
  <c r="B21" i="2"/>
  <c r="A21" i="2"/>
  <c r="I20" i="2"/>
  <c r="H20" i="2"/>
  <c r="G20" i="2"/>
  <c r="F20" i="2"/>
  <c r="E20" i="2"/>
  <c r="D20" i="2"/>
  <c r="C20" i="2"/>
  <c r="B20" i="2"/>
  <c r="A20" i="2"/>
  <c r="I19" i="2"/>
  <c r="H19" i="2"/>
  <c r="G19" i="2"/>
  <c r="F19" i="2"/>
  <c r="E19" i="2"/>
  <c r="D19" i="2"/>
  <c r="C19" i="2"/>
  <c r="B19" i="2"/>
  <c r="A19" i="2"/>
  <c r="I18" i="2"/>
  <c r="H18" i="2"/>
  <c r="G18" i="2"/>
  <c r="F18" i="2"/>
  <c r="E18" i="2"/>
  <c r="D18" i="2"/>
  <c r="C18" i="2"/>
  <c r="B18" i="2"/>
  <c r="A18" i="2"/>
  <c r="I17" i="2"/>
  <c r="H17" i="2"/>
  <c r="G17" i="2"/>
  <c r="F17" i="2"/>
  <c r="E17" i="2"/>
  <c r="D17" i="2"/>
  <c r="C17" i="2"/>
  <c r="B17" i="2"/>
  <c r="A17" i="2"/>
  <c r="I16" i="2"/>
  <c r="H16" i="2"/>
  <c r="G16" i="2"/>
  <c r="F16" i="2"/>
  <c r="E16" i="2"/>
  <c r="D16" i="2"/>
  <c r="C16" i="2"/>
  <c r="B16" i="2"/>
  <c r="A16" i="2"/>
  <c r="I15" i="2"/>
  <c r="H15" i="2"/>
  <c r="G15" i="2"/>
  <c r="F15" i="2"/>
  <c r="E15" i="2"/>
  <c r="D15" i="2"/>
  <c r="C15" i="2"/>
  <c r="B15" i="2"/>
  <c r="A15" i="2"/>
  <c r="I14" i="2"/>
  <c r="H14" i="2"/>
  <c r="G14" i="2"/>
  <c r="F14" i="2"/>
  <c r="E14" i="2"/>
  <c r="D14" i="2"/>
  <c r="C14" i="2"/>
  <c r="B14" i="2"/>
  <c r="A14" i="2"/>
  <c r="I13" i="2"/>
  <c r="H13" i="2"/>
  <c r="G13" i="2"/>
  <c r="F13" i="2"/>
  <c r="E13" i="2"/>
  <c r="D13" i="2"/>
  <c r="C13" i="2"/>
  <c r="B13" i="2"/>
  <c r="A13" i="2"/>
  <c r="I12" i="2"/>
  <c r="H12" i="2"/>
  <c r="G12" i="2"/>
  <c r="F12" i="2"/>
  <c r="E12" i="2"/>
  <c r="D12" i="2"/>
  <c r="C12" i="2"/>
  <c r="B12" i="2"/>
  <c r="A12" i="2"/>
  <c r="I11" i="2"/>
  <c r="H11" i="2"/>
  <c r="G11" i="2"/>
  <c r="F11" i="2"/>
  <c r="E11" i="2"/>
  <c r="D11" i="2"/>
  <c r="C11" i="2"/>
  <c r="B11" i="2"/>
  <c r="A11" i="2"/>
  <c r="I10" i="2"/>
  <c r="H10" i="2"/>
  <c r="G10" i="2"/>
  <c r="F10" i="2"/>
  <c r="E10" i="2"/>
  <c r="D10" i="2"/>
  <c r="C10" i="2"/>
  <c r="B10" i="2"/>
  <c r="A10" i="2"/>
  <c r="I9" i="2"/>
  <c r="H9" i="2"/>
  <c r="G9" i="2"/>
  <c r="F9" i="2"/>
  <c r="E9" i="2"/>
  <c r="D9" i="2"/>
  <c r="C9" i="2"/>
  <c r="A9" i="2"/>
  <c r="I8" i="2"/>
  <c r="H8" i="2"/>
  <c r="C8" i="2"/>
  <c r="A8" i="2"/>
  <c r="I7" i="2"/>
  <c r="H7" i="2"/>
  <c r="G7" i="2"/>
  <c r="F7" i="2"/>
  <c r="E7" i="2"/>
  <c r="D7" i="2"/>
  <c r="C7" i="2"/>
  <c r="A7" i="2"/>
  <c r="I6" i="2"/>
  <c r="H6" i="2"/>
  <c r="G6" i="2"/>
  <c r="F6" i="2"/>
  <c r="E6" i="2"/>
  <c r="D6" i="2"/>
  <c r="B6" i="2"/>
  <c r="A6" i="2"/>
  <c r="I5" i="2"/>
  <c r="H5" i="2"/>
  <c r="G5" i="2"/>
  <c r="F5" i="2"/>
  <c r="E5" i="2"/>
  <c r="D5" i="2"/>
  <c r="C5" i="2"/>
  <c r="B5" i="2"/>
  <c r="A5" i="2"/>
  <c r="I4" i="2"/>
  <c r="H4" i="2"/>
  <c r="G4" i="2"/>
  <c r="F4" i="2"/>
  <c r="E4" i="2"/>
  <c r="D4" i="2"/>
  <c r="C4" i="2"/>
  <c r="B4" i="2"/>
  <c r="A4" i="2"/>
  <c r="B39" i="2" l="1"/>
  <c r="AB176" i="3"/>
  <c r="AB184" i="3"/>
  <c r="AB24" i="3"/>
  <c r="AB32" i="3"/>
  <c r="AB40" i="3"/>
  <c r="AB51" i="3"/>
  <c r="AB55" i="3"/>
  <c r="AC55" i="3" s="1"/>
  <c r="AB113" i="3"/>
  <c r="AC113" i="3" s="1"/>
  <c r="AB130" i="3"/>
  <c r="B50" i="2"/>
  <c r="AB46" i="3"/>
  <c r="AB14" i="3"/>
  <c r="AC14" i="3" s="1"/>
  <c r="AB82" i="3"/>
  <c r="AC82" i="3" s="1"/>
  <c r="B141" i="2"/>
  <c r="AC32" i="3"/>
  <c r="AB70" i="3"/>
  <c r="AC70" i="3" s="1"/>
  <c r="AB94" i="3"/>
  <c r="AB167" i="3"/>
  <c r="AB190" i="3"/>
  <c r="AC190" i="3" s="1"/>
  <c r="AB4" i="3"/>
  <c r="AC4" i="3" s="1"/>
  <c r="AB25" i="3"/>
  <c r="AB60" i="3"/>
  <c r="AC60" i="3" s="1"/>
  <c r="AB64" i="3"/>
  <c r="AB126" i="3"/>
  <c r="AC126" i="3" s="1"/>
  <c r="AB78" i="3"/>
  <c r="AB205" i="3"/>
  <c r="AB13" i="3"/>
  <c r="AC13" i="3" s="1"/>
  <c r="AC149" i="3"/>
  <c r="AB162" i="3"/>
  <c r="AB170" i="3"/>
  <c r="AB220" i="3"/>
  <c r="AC220" i="3" s="1"/>
  <c r="AB222" i="3"/>
  <c r="AB226" i="3"/>
  <c r="B145" i="2"/>
  <c r="AB36" i="3"/>
  <c r="AC36" i="3" s="1"/>
  <c r="AB49" i="3"/>
  <c r="AB53" i="3"/>
  <c r="AB66" i="3"/>
  <c r="AB81" i="3"/>
  <c r="AC81" i="3" s="1"/>
  <c r="AB101" i="3"/>
  <c r="AC103" i="3"/>
  <c r="AB111" i="3"/>
  <c r="AC111" i="3" s="1"/>
  <c r="AB115" i="3"/>
  <c r="AC115" i="3" s="1"/>
  <c r="AB128" i="3"/>
  <c r="AC128" i="3" s="1"/>
  <c r="AB141" i="3"/>
  <c r="AC141" i="3" s="1"/>
  <c r="AB142" i="3"/>
  <c r="AC142" i="3" s="1"/>
  <c r="AB143" i="3"/>
  <c r="AC143" i="3" s="1"/>
  <c r="AB174" i="3"/>
  <c r="AB186" i="3"/>
  <c r="AB191" i="3"/>
  <c r="AC191" i="3" s="1"/>
  <c r="AB199" i="3"/>
  <c r="AC199" i="3" s="1"/>
  <c r="AB207" i="3"/>
  <c r="AC207" i="3" s="1"/>
  <c r="AB211" i="3"/>
  <c r="AC211" i="3" s="1"/>
  <c r="AB215" i="3"/>
  <c r="AC215" i="3" s="1"/>
  <c r="AB219" i="3"/>
  <c r="AC219" i="3" s="1"/>
  <c r="AB224" i="3"/>
  <c r="AC98" i="3"/>
  <c r="AB6" i="3"/>
  <c r="AC6" i="3" s="1"/>
  <c r="AC181" i="3"/>
  <c r="AB37" i="3"/>
  <c r="AC37" i="3" s="1"/>
  <c r="AB62" i="3"/>
  <c r="AC62" i="3" s="1"/>
  <c r="AB71" i="3"/>
  <c r="AC71" i="3" s="1"/>
  <c r="AB91" i="3"/>
  <c r="AC91" i="3" s="1"/>
  <c r="AB104" i="3"/>
  <c r="AB106" i="3"/>
  <c r="AC106" i="3" s="1"/>
  <c r="AB120" i="3"/>
  <c r="AB150" i="3"/>
  <c r="AC150" i="3" s="1"/>
  <c r="AB168" i="3"/>
  <c r="AC168" i="3" s="1"/>
  <c r="AB11" i="3"/>
  <c r="AC11" i="3" s="1"/>
  <c r="AB12" i="3"/>
  <c r="AC12" i="3" s="1"/>
  <c r="AB19" i="3"/>
  <c r="AB29" i="3"/>
  <c r="AB30" i="3"/>
  <c r="AC30" i="3" s="1"/>
  <c r="AB35" i="3"/>
  <c r="AC35" i="3" s="1"/>
  <c r="AB38" i="3"/>
  <c r="AC38" i="3" s="1"/>
  <c r="AB58" i="3"/>
  <c r="AC58" i="3" s="1"/>
  <c r="AB59" i="3"/>
  <c r="AC59" i="3" s="1"/>
  <c r="AB61" i="3"/>
  <c r="AC61" i="3" s="1"/>
  <c r="AB105" i="3"/>
  <c r="AC105" i="3" s="1"/>
  <c r="AB140" i="3"/>
  <c r="AC140" i="3" s="1"/>
  <c r="AB153" i="3"/>
  <c r="AC153" i="3" s="1"/>
  <c r="AB155" i="3"/>
  <c r="AC155" i="3" s="1"/>
  <c r="AB157" i="3"/>
  <c r="AC157" i="3" s="1"/>
  <c r="AB158" i="3"/>
  <c r="AB165" i="3"/>
  <c r="AC165" i="3" s="1"/>
  <c r="AB182" i="3"/>
  <c r="AC182" i="3" s="1"/>
  <c r="AB194" i="3"/>
  <c r="AC194" i="3" s="1"/>
  <c r="AB198" i="3"/>
  <c r="AC235" i="3"/>
  <c r="AB10" i="3"/>
  <c r="AC10" i="3" s="1"/>
  <c r="AC25" i="3"/>
  <c r="AB26" i="3"/>
  <c r="AC26" i="3" s="1"/>
  <c r="AB34" i="3"/>
  <c r="AC34" i="3" s="1"/>
  <c r="AB47" i="3"/>
  <c r="AB75" i="3"/>
  <c r="AC75" i="3" s="1"/>
  <c r="AB80" i="3"/>
  <c r="AB85" i="3"/>
  <c r="AB86" i="3"/>
  <c r="AB95" i="3"/>
  <c r="AC95" i="3" s="1"/>
  <c r="AB96" i="3"/>
  <c r="AB114" i="3"/>
  <c r="AC114" i="3" s="1"/>
  <c r="AB123" i="3"/>
  <c r="AB127" i="3"/>
  <c r="AC127" i="3" s="1"/>
  <c r="AB173" i="3"/>
  <c r="AB202" i="3"/>
  <c r="AC202" i="3" s="1"/>
  <c r="AB203" i="3"/>
  <c r="AC203" i="3" s="1"/>
  <c r="AB206" i="3"/>
  <c r="AC206" i="3" s="1"/>
  <c r="AB210" i="3"/>
  <c r="AB218" i="3"/>
  <c r="AC218" i="3" s="1"/>
  <c r="AB227" i="3"/>
  <c r="AC247" i="3"/>
  <c r="B149" i="2"/>
  <c r="AB9" i="3"/>
  <c r="AC9" i="3" s="1"/>
  <c r="AB17" i="3"/>
  <c r="AC17" i="3" s="1"/>
  <c r="AC18" i="3"/>
  <c r="AB33" i="3"/>
  <c r="AC33" i="3" s="1"/>
  <c r="AB84" i="3"/>
  <c r="AB88" i="3"/>
  <c r="AB99" i="3"/>
  <c r="AC99" i="3" s="1"/>
  <c r="AB131" i="3"/>
  <c r="AB132" i="3"/>
  <c r="AB133" i="3"/>
  <c r="AC133" i="3" s="1"/>
  <c r="AB135" i="3"/>
  <c r="AC135" i="3" s="1"/>
  <c r="AB136" i="3"/>
  <c r="AC136" i="3" s="1"/>
  <c r="AB139" i="3"/>
  <c r="AC139" i="3" s="1"/>
  <c r="AB152" i="3"/>
  <c r="AC152" i="3" s="1"/>
  <c r="AB156" i="3"/>
  <c r="AB160" i="3"/>
  <c r="AC160" i="3" s="1"/>
  <c r="AB164" i="3"/>
  <c r="AC164" i="3" s="1"/>
  <c r="AB178" i="3"/>
  <c r="AB189" i="3"/>
  <c r="AC189" i="3" s="1"/>
  <c r="AB197" i="3"/>
  <c r="AC197" i="3" s="1"/>
  <c r="AC239" i="3"/>
  <c r="AB245" i="3"/>
  <c r="AC245" i="3" s="1"/>
  <c r="AC93" i="3"/>
  <c r="AC238" i="3"/>
  <c r="B152" i="2"/>
  <c r="AB7" i="3"/>
  <c r="AC7" i="3" s="1"/>
  <c r="AB23" i="3"/>
  <c r="AC23" i="3" s="1"/>
  <c r="AB63" i="3"/>
  <c r="AC63" i="3" s="1"/>
  <c r="AB72" i="3"/>
  <c r="AC72" i="3" s="1"/>
  <c r="AB74" i="3"/>
  <c r="AC74" i="3" s="1"/>
  <c r="AB87" i="3"/>
  <c r="AB107" i="3"/>
  <c r="AC107" i="3" s="1"/>
  <c r="AB109" i="3"/>
  <c r="AC109" i="3" s="1"/>
  <c r="AC110" i="3"/>
  <c r="AB117" i="3"/>
  <c r="AC117" i="3" s="1"/>
  <c r="AB118" i="3"/>
  <c r="AB119" i="3"/>
  <c r="AC119" i="3" s="1"/>
  <c r="AB122" i="3"/>
  <c r="AC122" i="3" s="1"/>
  <c r="AB134" i="3"/>
  <c r="AB138" i="3"/>
  <c r="AC138" i="3" s="1"/>
  <c r="AB151" i="3"/>
  <c r="AC151" i="3" s="1"/>
  <c r="AB163" i="3"/>
  <c r="AC163" i="3" s="1"/>
  <c r="AB171" i="3"/>
  <c r="P173" i="3"/>
  <c r="AB188" i="3"/>
  <c r="AC188" i="3" s="1"/>
  <c r="AB192" i="3"/>
  <c r="AC192" i="3" s="1"/>
  <c r="AB221" i="3"/>
  <c r="AC237" i="3"/>
  <c r="AC79" i="3"/>
  <c r="AB223" i="3"/>
  <c r="AC223" i="3" s="1"/>
  <c r="AB22" i="3"/>
  <c r="AC22" i="3" s="1"/>
  <c r="AB50" i="3"/>
  <c r="AC50" i="3" s="1"/>
  <c r="AB54" i="3"/>
  <c r="AC54" i="3" s="1"/>
  <c r="AB69" i="3"/>
  <c r="AC69" i="3" s="1"/>
  <c r="AB77" i="3"/>
  <c r="AC77" i="3" s="1"/>
  <c r="AB92" i="3"/>
  <c r="AC92" i="3" s="1"/>
  <c r="AB102" i="3"/>
  <c r="AC102" i="3" s="1"/>
  <c r="AB112" i="3"/>
  <c r="AC112" i="3" s="1"/>
  <c r="AB125" i="3"/>
  <c r="AB129" i="3"/>
  <c r="AC129" i="3" s="1"/>
  <c r="AB146" i="3"/>
  <c r="AC146" i="3" s="1"/>
  <c r="AB175" i="3"/>
  <c r="AB183" i="3"/>
  <c r="AB187" i="3"/>
  <c r="AC187" i="3" s="1"/>
  <c r="AB204" i="3"/>
  <c r="AC204" i="3" s="1"/>
  <c r="AB208" i="3"/>
  <c r="AC208" i="3" s="1"/>
  <c r="AC41" i="3"/>
  <c r="AC64" i="3"/>
  <c r="AC19" i="3"/>
  <c r="AC104" i="3"/>
  <c r="AC45" i="3"/>
  <c r="AC78" i="3"/>
  <c r="P171" i="3"/>
  <c r="AC42" i="3"/>
  <c r="AC205" i="3"/>
  <c r="AC158" i="3"/>
  <c r="AC214" i="3"/>
  <c r="AC231" i="3"/>
  <c r="P170" i="3"/>
  <c r="P195" i="3"/>
  <c r="AC21" i="3"/>
  <c r="AC43" i="3"/>
  <c r="AB31" i="3"/>
  <c r="AC31" i="3" s="1"/>
  <c r="AB39" i="3"/>
  <c r="AC39" i="3" s="1"/>
  <c r="AB52" i="3"/>
  <c r="AB68" i="3"/>
  <c r="AB76" i="3"/>
  <c r="AB100" i="3"/>
  <c r="AC100" i="3" s="1"/>
  <c r="AB108" i="3"/>
  <c r="AC108" i="3" s="1"/>
  <c r="AB124" i="3"/>
  <c r="AC124" i="3" s="1"/>
  <c r="AB148" i="3"/>
  <c r="AC148" i="3" s="1"/>
  <c r="AB172" i="3"/>
  <c r="AB196" i="3"/>
  <c r="AB212" i="3"/>
  <c r="AC212" i="3" s="1"/>
  <c r="P169" i="3"/>
  <c r="AC169" i="3" s="1"/>
  <c r="AC44" i="3"/>
  <c r="AC116" i="3"/>
  <c r="AB8" i="3"/>
  <c r="AC8" i="3" s="1"/>
  <c r="AB16" i="3"/>
  <c r="AC16" i="3" s="1"/>
  <c r="AC249" i="3"/>
  <c r="AC94" i="3"/>
  <c r="AC221" i="3"/>
  <c r="AC46" i="3"/>
  <c r="AB27" i="3"/>
  <c r="AC27" i="3" s="1"/>
  <c r="AC85" i="3"/>
  <c r="AC167" i="3"/>
  <c r="AC175" i="3"/>
  <c r="B55" i="2"/>
  <c r="AC86" i="3"/>
  <c r="P193" i="3"/>
  <c r="AC67" i="3"/>
  <c r="AC240" i="3"/>
  <c r="AB48" i="3"/>
  <c r="AC48" i="3" s="1"/>
  <c r="AC121" i="3"/>
  <c r="AC144" i="3"/>
  <c r="AB20" i="3"/>
  <c r="AC20" i="3" s="1"/>
  <c r="AB28" i="3"/>
  <c r="AC28" i="3" s="1"/>
  <c r="AB57" i="3"/>
  <c r="AB65" i="3"/>
  <c r="AB73" i="3"/>
  <c r="AC73" i="3" s="1"/>
  <c r="AB89" i="3"/>
  <c r="AC89" i="3" s="1"/>
  <c r="AB97" i="3"/>
  <c r="AC97" i="3" s="1"/>
  <c r="AB137" i="3"/>
  <c r="AC137" i="3" s="1"/>
  <c r="AB145" i="3"/>
  <c r="AC145" i="3" s="1"/>
  <c r="AB161" i="3"/>
  <c r="AC161" i="3" s="1"/>
  <c r="AB169" i="3"/>
  <c r="AB185" i="3"/>
  <c r="AC185" i="3" s="1"/>
  <c r="AB201" i="3"/>
  <c r="AC201" i="3" s="1"/>
  <c r="AB217" i="3"/>
  <c r="AC217" i="3" s="1"/>
  <c r="AB225" i="3"/>
  <c r="AC225" i="3" s="1"/>
  <c r="AB241" i="3"/>
  <c r="AC241" i="3" s="1"/>
  <c r="AB56" i="3"/>
  <c r="AC56" i="3" s="1"/>
  <c r="AB5" i="3"/>
  <c r="AC5" i="3" s="1"/>
  <c r="AC15" i="3"/>
  <c r="AC83" i="3"/>
  <c r="AC227" i="3"/>
  <c r="AC226" i="3"/>
  <c r="AC243" i="3"/>
  <c r="AC24" i="3"/>
  <c r="AC90" i="3"/>
  <c r="AC248" i="3"/>
  <c r="AC246" i="3"/>
  <c r="AC244" i="3"/>
  <c r="AC242" i="3"/>
  <c r="AC236" i="3"/>
  <c r="AC234" i="3"/>
  <c r="B46" i="2"/>
  <c r="AC233" i="3"/>
  <c r="AC232" i="3"/>
  <c r="AC230" i="3"/>
  <c r="P229" i="3"/>
  <c r="AC229" i="3" s="1"/>
  <c r="AC228" i="3"/>
  <c r="AC224" i="3"/>
  <c r="AC222" i="3"/>
  <c r="AC216" i="3"/>
  <c r="B52" i="2"/>
  <c r="B48" i="2"/>
  <c r="P213" i="3"/>
  <c r="AC213" i="3" s="1"/>
  <c r="AC210" i="3"/>
  <c r="B151" i="2"/>
  <c r="AC209" i="3"/>
  <c r="AC200" i="3"/>
  <c r="AC198" i="3"/>
  <c r="AC196" i="3"/>
  <c r="AC195" i="3"/>
  <c r="AC193" i="3"/>
  <c r="AC186" i="3"/>
  <c r="AC184" i="3"/>
  <c r="AC183" i="3"/>
  <c r="AC180" i="3"/>
  <c r="AC179" i="3"/>
  <c r="AC178" i="3"/>
  <c r="AC177" i="3"/>
  <c r="AC176" i="3"/>
  <c r="P174" i="3"/>
  <c r="AC174" i="3" s="1"/>
  <c r="P172" i="3"/>
  <c r="AC166" i="3"/>
  <c r="AC162" i="3"/>
  <c r="AC159" i="3"/>
  <c r="AC156" i="3"/>
  <c r="AC154" i="3"/>
  <c r="AC147" i="3"/>
  <c r="AC134" i="3"/>
  <c r="AC132" i="3"/>
  <c r="AC131" i="3"/>
  <c r="AC130" i="3"/>
  <c r="P125" i="3"/>
  <c r="AC123" i="3"/>
  <c r="AC120" i="3"/>
  <c r="AC118" i="3"/>
  <c r="B8" i="9"/>
  <c r="AC101" i="3"/>
  <c r="AC96" i="3"/>
  <c r="AC87" i="3"/>
  <c r="P84" i="3"/>
  <c r="AC80" i="3"/>
  <c r="AC76" i="3"/>
  <c r="AC68" i="3"/>
  <c r="AC66" i="3"/>
  <c r="AC65" i="3"/>
  <c r="B6" i="9"/>
  <c r="AC57" i="3"/>
  <c r="P53" i="3"/>
  <c r="AC52" i="3"/>
  <c r="AC51" i="3"/>
  <c r="AC49" i="3"/>
  <c r="P47" i="3"/>
  <c r="AC47" i="3" s="1"/>
  <c r="AC40" i="3"/>
  <c r="AC29" i="3"/>
  <c r="AC88" i="3"/>
  <c r="B13" i="9"/>
  <c r="AC170" i="3" l="1"/>
  <c r="AC171" i="3"/>
  <c r="AC173" i="3"/>
  <c r="AC84" i="3"/>
  <c r="AC125" i="3"/>
  <c r="AC172" i="3"/>
  <c r="AC53" i="3"/>
</calcChain>
</file>

<file path=xl/sharedStrings.xml><?xml version="1.0" encoding="utf-8"?>
<sst xmlns="http://schemas.openxmlformats.org/spreadsheetml/2006/main" count="4009" uniqueCount="1771">
  <si>
    <t>Star Trek - Wish List</t>
  </si>
  <si>
    <t>Star Trek - The Original Series (TOS)</t>
  </si>
  <si>
    <t>Title</t>
  </si>
  <si>
    <t>Year</t>
  </si>
  <si>
    <t>In Collection</t>
  </si>
  <si>
    <t># Copies</t>
  </si>
  <si>
    <t>Released</t>
  </si>
  <si>
    <t xml:space="preserve">Book # / Code </t>
  </si>
  <si>
    <t>Publisher</t>
  </si>
  <si>
    <t>Author</t>
  </si>
  <si>
    <t>Comments</t>
  </si>
  <si>
    <t>Series</t>
  </si>
  <si>
    <t>Priority</t>
  </si>
  <si>
    <t xml:space="preserve"> </t>
  </si>
  <si>
    <t>Star Trek (a.k.a. Star Trek 1)</t>
  </si>
  <si>
    <t>Y</t>
  </si>
  <si>
    <t>ST1</t>
  </si>
  <si>
    <t>Bantum</t>
  </si>
  <si>
    <t>ed. James Blish</t>
  </si>
  <si>
    <t>Star Trek 2</t>
  </si>
  <si>
    <t>ST2</t>
  </si>
  <si>
    <t>Star Trek 3</t>
  </si>
  <si>
    <t>ST3</t>
  </si>
  <si>
    <t>Star Trek 4</t>
  </si>
  <si>
    <t>ST4</t>
  </si>
  <si>
    <t>Star Trek 5</t>
  </si>
  <si>
    <t>ST5</t>
  </si>
  <si>
    <t>Star Trek 6</t>
  </si>
  <si>
    <t>ST6</t>
  </si>
  <si>
    <t>Star Trek 7</t>
  </si>
  <si>
    <t>ST7</t>
  </si>
  <si>
    <t>Star Trek 8</t>
  </si>
  <si>
    <t>ST8</t>
  </si>
  <si>
    <t>Star Trek 9</t>
  </si>
  <si>
    <t>ST9</t>
  </si>
  <si>
    <t>Star Trek 10</t>
  </si>
  <si>
    <t>ST10</t>
  </si>
  <si>
    <t>Star Trek 11 (a.k.a. Day of the Dove)</t>
  </si>
  <si>
    <t>ST11</t>
  </si>
  <si>
    <t>Star Trek 12</t>
  </si>
  <si>
    <t>?</t>
  </si>
  <si>
    <t>ST12</t>
  </si>
  <si>
    <t>Blish/J.A. Lawrence</t>
  </si>
  <si>
    <t>Star Trek 12 (with J.A. Lawrence), 1977 - Blish died during the writing of this book.  Has braille plastic strip on front of book</t>
  </si>
  <si>
    <t xml:space="preserve">Mudd's Angels (a.k.a. Mudd's Enterprise) </t>
  </si>
  <si>
    <t>DOH</t>
  </si>
  <si>
    <t>Star Trek - The Animated Series (TAS)</t>
  </si>
  <si>
    <t>Log One</t>
  </si>
  <si>
    <t>LOG1</t>
  </si>
  <si>
    <t>Ballantine</t>
  </si>
  <si>
    <t>Ed. Alan Dean Foster</t>
  </si>
  <si>
    <t>Log Two</t>
  </si>
  <si>
    <t>LOG2</t>
  </si>
  <si>
    <t>Log Three</t>
  </si>
  <si>
    <t>LOG3</t>
  </si>
  <si>
    <t>Log Four</t>
  </si>
  <si>
    <t>LOG4</t>
  </si>
  <si>
    <t>DS9</t>
  </si>
  <si>
    <t>Log Five</t>
  </si>
  <si>
    <t>LOG5</t>
  </si>
  <si>
    <t>Log Six</t>
  </si>
  <si>
    <t>LOG6</t>
  </si>
  <si>
    <t>Log Seven</t>
  </si>
  <si>
    <t>LOG7</t>
  </si>
  <si>
    <t>Log Eight</t>
  </si>
  <si>
    <t>LOG8</t>
  </si>
  <si>
    <t>Log Nine</t>
  </si>
  <si>
    <t>LOG9</t>
  </si>
  <si>
    <t>25th anniv-Third printing Sep 1991</t>
  </si>
  <si>
    <t>Log Ten</t>
  </si>
  <si>
    <t>LOG10</t>
  </si>
  <si>
    <t>J.A. Lawrence</t>
  </si>
  <si>
    <t>Mudd's Angels (Lawrence), May 1978 (a.k.a. Mudd's Enterprise) - two episode adaptations and one original novella</t>
  </si>
  <si>
    <t>Mission to Horatius</t>
  </si>
  <si>
    <t>Whitman</t>
  </si>
  <si>
    <t>Mack Reynolds</t>
  </si>
  <si>
    <t>Illustrated by Sparky Moore, no ISBN, hardback</t>
  </si>
  <si>
    <t>Pocket Books</t>
  </si>
  <si>
    <t>Facsimile edition published in 1999 by Pocket Books, with an introduction by John Ordover (ISBN 0-671-02812-X)</t>
  </si>
  <si>
    <t>Classic Episodes One</t>
  </si>
  <si>
    <t>CLE1</t>
  </si>
  <si>
    <t>Bantum Spectra</t>
  </si>
  <si>
    <t>Classic Episodes Two</t>
  </si>
  <si>
    <t>CLE2</t>
  </si>
  <si>
    <t>Classic Episodes Three</t>
  </si>
  <si>
    <t>CLE3</t>
  </si>
  <si>
    <t>The Star Trek Reader</t>
  </si>
  <si>
    <t>STR1</t>
  </si>
  <si>
    <t>E.P. Dutton &amp; Co.</t>
  </si>
  <si>
    <t>hardback</t>
  </si>
  <si>
    <t>The Star Trek Reader II</t>
  </si>
  <si>
    <t>STR2</t>
  </si>
  <si>
    <t>The Star Trek Reader III</t>
  </si>
  <si>
    <t>STR3</t>
  </si>
  <si>
    <t>The Star Trek Reader IV</t>
  </si>
  <si>
    <t>STR4</t>
  </si>
  <si>
    <t>Spock Must Die!</t>
  </si>
  <si>
    <t>James Blish</t>
  </si>
  <si>
    <t>Star Trek: The New Voyages †</t>
  </si>
  <si>
    <t>(edited by Sondra Marshak and Myrna Culbreath)</t>
  </si>
  <si>
    <t>† fan-written short stories</t>
  </si>
  <si>
    <t>Spock, Messiah!</t>
  </si>
  <si>
    <t>Theodore Cogswell and Charles A. Spano, Jr.</t>
  </si>
  <si>
    <t>The Price of the Phoenix</t>
  </si>
  <si>
    <t>Sondra Marshak and Myrna Culbreath</t>
  </si>
  <si>
    <t>Planet of Judgment</t>
  </si>
  <si>
    <t>Joe Haldeman</t>
  </si>
  <si>
    <t>Star Trek: The New Voyages 2 †</t>
  </si>
  <si>
    <t>Vulcan!</t>
  </si>
  <si>
    <t>Kathleen Sky</t>
  </si>
  <si>
    <t>The Starless World</t>
  </si>
  <si>
    <t>Gordon Eklund</t>
  </si>
  <si>
    <t>Trek to Madworld</t>
  </si>
  <si>
    <t>Stephen Goldin</t>
  </si>
  <si>
    <t>World Without End</t>
  </si>
  <si>
    <t>The Fate of the Phoenix</t>
  </si>
  <si>
    <t>Devil World</t>
  </si>
  <si>
    <t>Perry's Planet</t>
  </si>
  <si>
    <t>Jack C. Haldeman II</t>
  </si>
  <si>
    <t>The Galactic Whirlpool</t>
  </si>
  <si>
    <t>David Gerrold</t>
  </si>
  <si>
    <t>Death's Angel</t>
  </si>
  <si>
    <t>Star Trek II Short Stories</t>
  </si>
  <si>
    <t>Wanderer Books</t>
  </si>
  <si>
    <t>William Rotsler</t>
  </si>
  <si>
    <t>Star Trek II Distress Call</t>
  </si>
  <si>
    <t>ENT</t>
  </si>
  <si>
    <t>Star Trek III Short Stories</t>
  </si>
  <si>
    <t>Star Trek III Vulcan Treasure</t>
  </si>
  <si>
    <t>Star Trek: Voyage to Adventure</t>
  </si>
  <si>
    <t>Archway Paperback</t>
  </si>
  <si>
    <t>Michael J. Dodge</t>
  </si>
  <si>
    <t>Star Trek: Phaser Fight</t>
  </si>
  <si>
    <t>Barbara &amp; Scott Siegel</t>
  </si>
  <si>
    <t>Star Trek: The Motion Picture</t>
  </si>
  <si>
    <t>TOS1</t>
  </si>
  <si>
    <t>Gene Roddenberry</t>
  </si>
  <si>
    <t>movie script novelization</t>
  </si>
  <si>
    <t>The Entropy Effect</t>
  </si>
  <si>
    <t>TOS2</t>
  </si>
  <si>
    <t>Vonda N. McIntyre</t>
  </si>
  <si>
    <t>The Klingon Gambit</t>
  </si>
  <si>
    <t>TOS3</t>
  </si>
  <si>
    <t>Robert E. Vardeman</t>
  </si>
  <si>
    <t>The Covenant of the Crown</t>
  </si>
  <si>
    <t>TOS4</t>
  </si>
  <si>
    <t>Howard Weinstein</t>
  </si>
  <si>
    <t>The Prometheus Design</t>
  </si>
  <si>
    <t>TOS5</t>
  </si>
  <si>
    <t>The Abode of Life</t>
  </si>
  <si>
    <t>TOS6</t>
  </si>
  <si>
    <t>Lee Correy (G. Harry Stine)</t>
  </si>
  <si>
    <t>Star Trek II: The Wrath of Khan</t>
  </si>
  <si>
    <t>TOS7</t>
  </si>
  <si>
    <t>Black Fire</t>
  </si>
  <si>
    <t>TOS8</t>
  </si>
  <si>
    <t>Sonni Cooper</t>
  </si>
  <si>
    <t>Triangle</t>
  </si>
  <si>
    <t>TOS9</t>
  </si>
  <si>
    <t>Web of the Romulans</t>
  </si>
  <si>
    <t>TOS10</t>
  </si>
  <si>
    <t>M.S. Murdock</t>
  </si>
  <si>
    <t>Yesterday's Son</t>
  </si>
  <si>
    <t>TOS11</t>
  </si>
  <si>
    <t>A.C. Crispin</t>
  </si>
  <si>
    <t>The Yesterday Saga, Book One</t>
  </si>
  <si>
    <t>Yesterday's Son Re-release</t>
  </si>
  <si>
    <t>Mutiny on the Enterprise</t>
  </si>
  <si>
    <t>TOS12</t>
  </si>
  <si>
    <t>The Wounded Sky</t>
  </si>
  <si>
    <t>TOS13</t>
  </si>
  <si>
    <t>Diane Duane</t>
  </si>
  <si>
    <t>The Trellisane Confrontation</t>
  </si>
  <si>
    <t>TOS14</t>
  </si>
  <si>
    <t>David Dvorkin</t>
  </si>
  <si>
    <t>GAT</t>
  </si>
  <si>
    <t>Corona</t>
  </si>
  <si>
    <t>TOS15</t>
  </si>
  <si>
    <t>Greg Bear</t>
  </si>
  <si>
    <t>The Final Reflection</t>
  </si>
  <si>
    <t>TOS16</t>
  </si>
  <si>
    <t>John M. Ford</t>
  </si>
  <si>
    <t>Worlds Apart, Book One</t>
  </si>
  <si>
    <t>MIR</t>
  </si>
  <si>
    <t>The Final Reflection Re-release</t>
  </si>
  <si>
    <t>Star Trek III: The Search for Spock</t>
  </si>
  <si>
    <t>TOS17</t>
  </si>
  <si>
    <t>My Enemy, My Ally</t>
  </si>
  <si>
    <t>TOS18</t>
  </si>
  <si>
    <t>Rihansu, Book One</t>
  </si>
  <si>
    <t>My Enemy, My Ally Re-release</t>
  </si>
  <si>
    <t>The Tears of the Singers</t>
  </si>
  <si>
    <t>TOS19</t>
  </si>
  <si>
    <t>Melinda Snodgrass</t>
  </si>
  <si>
    <t>The Vulcan Academy Murders</t>
  </si>
  <si>
    <t>TOS20</t>
  </si>
  <si>
    <t>Jean Lorrah</t>
  </si>
  <si>
    <t>Uhura's Song</t>
  </si>
  <si>
    <t>TOS21</t>
  </si>
  <si>
    <t>Janet Kagan</t>
  </si>
  <si>
    <t>Shadow Lord</t>
  </si>
  <si>
    <t>Movies</t>
  </si>
  <si>
    <t>TOS22</t>
  </si>
  <si>
    <t>Laurence Yep</t>
  </si>
  <si>
    <t>Ishmael</t>
  </si>
  <si>
    <t>TOS23</t>
  </si>
  <si>
    <t>Barbara Hambly</t>
  </si>
  <si>
    <t>Killing Time</t>
  </si>
  <si>
    <t>TOS24</t>
  </si>
  <si>
    <t>Della van Hise</t>
  </si>
  <si>
    <t>Dwellers in the Crucible</t>
  </si>
  <si>
    <t>TOS25</t>
  </si>
  <si>
    <t>Margaret Wander Bonanno</t>
  </si>
  <si>
    <t>Pawns and Symbols</t>
  </si>
  <si>
    <t>TOS26</t>
  </si>
  <si>
    <t>NFT</t>
  </si>
  <si>
    <t>Majliss Larson</t>
  </si>
  <si>
    <t>Mindshadow</t>
  </si>
  <si>
    <t>TOS27</t>
  </si>
  <si>
    <t>J.M. Dillard</t>
  </si>
  <si>
    <t>Crisis on Centaurus</t>
  </si>
  <si>
    <t>TOS28</t>
  </si>
  <si>
    <t>Brad Ferguson</t>
  </si>
  <si>
    <t>Dreadnought!</t>
  </si>
  <si>
    <t>TOS29</t>
  </si>
  <si>
    <t>Diane Carey</t>
  </si>
  <si>
    <t>Fortunes of War, Book One</t>
  </si>
  <si>
    <t>Dreadnought! Re-release</t>
  </si>
  <si>
    <t>Demons</t>
  </si>
  <si>
    <t>S31</t>
  </si>
  <si>
    <t>TOS30</t>
  </si>
  <si>
    <t>Enterprise: The First Adventure</t>
  </si>
  <si>
    <t>Battlestations!</t>
  </si>
  <si>
    <t>TOS31</t>
  </si>
  <si>
    <t>Fortunes of War, Book Two</t>
  </si>
  <si>
    <t>SCE</t>
  </si>
  <si>
    <t>Battlestations! Re-release</t>
  </si>
  <si>
    <t>Star Trek IV: The Voyage Home</t>
  </si>
  <si>
    <t>STM4</t>
  </si>
  <si>
    <t>Chain of Attack</t>
  </si>
  <si>
    <t>TOS32</t>
  </si>
  <si>
    <t>Gene DeWeese</t>
  </si>
  <si>
    <t>Deep Domain</t>
  </si>
  <si>
    <t>TOS33</t>
  </si>
  <si>
    <t>Dreams of the Raven</t>
  </si>
  <si>
    <t>TOS34</t>
  </si>
  <si>
    <t>Carmen Carter</t>
  </si>
  <si>
    <t>Strangers from the Sky</t>
  </si>
  <si>
    <t>The Romulan Way</t>
  </si>
  <si>
    <t>TOS35</t>
  </si>
  <si>
    <t>Diane Duane and Peter Morwood</t>
  </si>
  <si>
    <t>Rihansu, Book Two</t>
  </si>
  <si>
    <t>The Romulan Way Re-release</t>
  </si>
  <si>
    <t>How Much for Just the Planet?</t>
  </si>
  <si>
    <t>TOS36</t>
  </si>
  <si>
    <t>Hardback, Worlds Apart, Book Two</t>
  </si>
  <si>
    <t>Worlds Apart, Book Two</t>
  </si>
  <si>
    <t>How Much for Just the Planet? Re-release</t>
  </si>
  <si>
    <t>Bloodthirst</t>
  </si>
  <si>
    <t>TOS37</t>
  </si>
  <si>
    <t>Final Frontier</t>
  </si>
  <si>
    <t>The IDIC Epidemic</t>
  </si>
  <si>
    <t>TOS38</t>
  </si>
  <si>
    <t>Time for Yesterday</t>
  </si>
  <si>
    <t>TOS39</t>
  </si>
  <si>
    <t>The Yesterday Saga, Book Two</t>
  </si>
  <si>
    <t>Time for Yesterday Re-release</t>
  </si>
  <si>
    <t>Timetrap</t>
  </si>
  <si>
    <t>TOS40</t>
  </si>
  <si>
    <t>The Three-Minute Universe</t>
  </si>
  <si>
    <t>TOS41</t>
  </si>
  <si>
    <t>Barbara Paul</t>
  </si>
  <si>
    <t>Spock's World</t>
  </si>
  <si>
    <t>Memory Prime</t>
  </si>
  <si>
    <t>TOS42</t>
  </si>
  <si>
    <t>Worlds in Collision, Book One</t>
  </si>
  <si>
    <t>Judith and Garfield Reeves-Stevens</t>
  </si>
  <si>
    <t>Memory Prime Re-release</t>
  </si>
  <si>
    <t>The Final Nexus</t>
  </si>
  <si>
    <t>SKR</t>
  </si>
  <si>
    <t>TOS43</t>
  </si>
  <si>
    <t>Vulcan's Glory</t>
  </si>
  <si>
    <t>TOS44</t>
  </si>
  <si>
    <t>D. C. Fontana</t>
  </si>
  <si>
    <t>Double, Double</t>
  </si>
  <si>
    <t>TOS45</t>
  </si>
  <si>
    <t>Michael Jan Friedman</t>
  </si>
  <si>
    <t>Star Trek V: The Final Frontier</t>
  </si>
  <si>
    <t>STM5</t>
  </si>
  <si>
    <t>J. M. Dillard</t>
  </si>
  <si>
    <t>The Cry of the Onlies</t>
  </si>
  <si>
    <t>TOS46</t>
  </si>
  <si>
    <t>The Lost Years</t>
  </si>
  <si>
    <t>The Lost Years Saga, Book One</t>
  </si>
  <si>
    <t>The Lost Years re-release</t>
  </si>
  <si>
    <t>TIT</t>
  </si>
  <si>
    <t>The Kobayashi Maru</t>
  </si>
  <si>
    <t>TOS47</t>
  </si>
  <si>
    <t>Julia Ecklar</t>
  </si>
  <si>
    <t>Rules of Engagement</t>
  </si>
  <si>
    <t>TOS48</t>
  </si>
  <si>
    <t>Peter Morwood</t>
  </si>
  <si>
    <t>The Pandora Principle</t>
  </si>
  <si>
    <t>TOS49</t>
  </si>
  <si>
    <t>Carolyn Clowes</t>
  </si>
  <si>
    <t>Doctor's Orders</t>
  </si>
  <si>
    <t>TOS50</t>
  </si>
  <si>
    <t>Prime Directive</t>
  </si>
  <si>
    <t>Worlds in Collision, Book Two</t>
  </si>
  <si>
    <t>Prime Directive Re-release</t>
  </si>
  <si>
    <t>Enemy Unseen</t>
  </si>
  <si>
    <t>TOS51</t>
  </si>
  <si>
    <t>V.E. Mitchell</t>
  </si>
  <si>
    <t>Home Is the Hunter</t>
  </si>
  <si>
    <t>TOS52</t>
  </si>
  <si>
    <t>Dana Kramer-Rolls</t>
  </si>
  <si>
    <t>Ghost-Walker</t>
  </si>
  <si>
    <t>TNG</t>
  </si>
  <si>
    <t>TOS53</t>
  </si>
  <si>
    <t>A Flag Full of Stars</t>
  </si>
  <si>
    <t>TOS54</t>
  </si>
  <si>
    <t>The Lost Years Saga, Book Two</t>
  </si>
  <si>
    <t>A Flag Full of Stars Re-release</t>
  </si>
  <si>
    <t>Renegade</t>
  </si>
  <si>
    <t>TOS55</t>
  </si>
  <si>
    <t>Legacy</t>
  </si>
  <si>
    <t>TOS56</t>
  </si>
  <si>
    <t>The Rift</t>
  </si>
  <si>
    <t>TOS57</t>
  </si>
  <si>
    <t>Peter David</t>
  </si>
  <si>
    <t>Star Trek VI: The Undiscovered Country</t>
  </si>
  <si>
    <t>STM6</t>
  </si>
  <si>
    <t>Faces of Fire</t>
  </si>
  <si>
    <t>TOS58</t>
  </si>
  <si>
    <t>Probe</t>
  </si>
  <si>
    <t>The Disinherited</t>
  </si>
  <si>
    <t>TOS59</t>
  </si>
  <si>
    <t>Peter David, Michael Jan Friedman, Robert Greenberger</t>
  </si>
  <si>
    <t>Ice Trap</t>
  </si>
  <si>
    <t>TOS60</t>
  </si>
  <si>
    <t>L.A. Graf</t>
  </si>
  <si>
    <t>Sanctuary</t>
  </si>
  <si>
    <t>TOS61</t>
  </si>
  <si>
    <t>John Vornholt</t>
  </si>
  <si>
    <t>Death Count</t>
  </si>
  <si>
    <t>TOS62</t>
  </si>
  <si>
    <t>Best Destiny</t>
  </si>
  <si>
    <t>hardcover first printing</t>
  </si>
  <si>
    <t>Shell Game</t>
  </si>
  <si>
    <t>TOS63</t>
  </si>
  <si>
    <t>Melissa Crandall</t>
  </si>
  <si>
    <t>The Starship Trap</t>
  </si>
  <si>
    <t>TOS64</t>
  </si>
  <si>
    <t>Mel Gilden</t>
  </si>
  <si>
    <t>Windows on a Lost World</t>
  </si>
  <si>
    <t>TOS65</t>
  </si>
  <si>
    <t>From the Depths</t>
  </si>
  <si>
    <t>TOS66</t>
  </si>
  <si>
    <t>Victor Milan</t>
  </si>
  <si>
    <t>Shadows on the Sun</t>
  </si>
  <si>
    <t>The Great Starship Race</t>
  </si>
  <si>
    <t>TOS67</t>
  </si>
  <si>
    <t>Firestorm</t>
  </si>
  <si>
    <t>TOS68</t>
  </si>
  <si>
    <t>Sarek</t>
  </si>
  <si>
    <t>A. C. Crispin</t>
  </si>
  <si>
    <t>The Patrian Transgression</t>
  </si>
  <si>
    <t>TOS69</t>
  </si>
  <si>
    <t>Simon Hawke</t>
  </si>
  <si>
    <t>Traitor Winds</t>
  </si>
  <si>
    <t>TOS70</t>
  </si>
  <si>
    <t>The Lost Years Saga, Book Three</t>
  </si>
  <si>
    <t>Traitor Winds Re-release</t>
  </si>
  <si>
    <t>Crossroad</t>
  </si>
  <si>
    <t>TOS71</t>
  </si>
  <si>
    <t>Federation</t>
  </si>
  <si>
    <t>The Better Man</t>
  </si>
  <si>
    <t>TOS72</t>
  </si>
  <si>
    <t>Recovery</t>
  </si>
  <si>
    <t>TOS73</t>
  </si>
  <si>
    <t>The Lost Years Saga, Book Four</t>
  </si>
  <si>
    <t>Recovery re-release</t>
  </si>
  <si>
    <t>The Fearful Summons</t>
  </si>
  <si>
    <t>TOS74</t>
  </si>
  <si>
    <t>Denny Martin Flynn</t>
  </si>
  <si>
    <t>First Frontier</t>
  </si>
  <si>
    <t>TOS75</t>
  </si>
  <si>
    <t>Diane Carey and Dr. James Kirkland</t>
  </si>
  <si>
    <t>The Captain's Daughter</t>
  </si>
  <si>
    <t>TOS76</t>
  </si>
  <si>
    <t>Twilight's End</t>
  </si>
  <si>
    <t>TOS77</t>
  </si>
  <si>
    <t>Jerry Oltion</t>
  </si>
  <si>
    <t>The Rings of Tautee</t>
  </si>
  <si>
    <t>TOS78</t>
  </si>
  <si>
    <t>Dean Wesley Smith and Kristine Kathryn Rusch</t>
  </si>
  <si>
    <t>Invasion #1: First Strike</t>
  </si>
  <si>
    <t>TOS79</t>
  </si>
  <si>
    <t>The Joy Machine</t>
  </si>
  <si>
    <t>TOS80</t>
  </si>
  <si>
    <t>Theodore Sturgeon and James Gunn</t>
  </si>
  <si>
    <t>Mudd in Your Eye</t>
  </si>
  <si>
    <t>TOS81</t>
  </si>
  <si>
    <t>Mind Meld</t>
  </si>
  <si>
    <t>TOS82</t>
  </si>
  <si>
    <t>Vulcan's Forge</t>
  </si>
  <si>
    <t>Josepha Sherman and Susan Shwartz</t>
  </si>
  <si>
    <t>Heart of the Sun</t>
  </si>
  <si>
    <t>TOS83</t>
  </si>
  <si>
    <t>Pamela Sargent and George Zebrowski</t>
  </si>
  <si>
    <t>Assignment: Eternity</t>
  </si>
  <si>
    <t>TOS84</t>
  </si>
  <si>
    <t>Greg Cox</t>
  </si>
  <si>
    <t>Republic</t>
  </si>
  <si>
    <t>TOS85</t>
  </si>
  <si>
    <t>My Brother's Keeper, Book One</t>
  </si>
  <si>
    <t>Constitution</t>
  </si>
  <si>
    <t>TOS86</t>
  </si>
  <si>
    <t>My Brother's Keeper, Book Two</t>
  </si>
  <si>
    <t>Enterprise</t>
  </si>
  <si>
    <t>TOS87</t>
  </si>
  <si>
    <t>My Brother's Keeper, Book Three</t>
  </si>
  <si>
    <t>Vulcan's Heart</t>
  </si>
  <si>
    <t>Across the Universe</t>
  </si>
  <si>
    <t>TOS88</t>
  </si>
  <si>
    <t>New Earth - Wagon Train to the Stars</t>
  </si>
  <si>
    <t>TOS89</t>
  </si>
  <si>
    <t>Star Trek: New Earth, Book One</t>
  </si>
  <si>
    <t>New Earth - Belle Terre</t>
  </si>
  <si>
    <t>TOS90</t>
  </si>
  <si>
    <t>Dean Wesley Smith and Diane Carey</t>
  </si>
  <si>
    <t>Star Trek: New Earth, Book Two</t>
  </si>
  <si>
    <t>New Earth - Rough Trails</t>
  </si>
  <si>
    <t>TOS91</t>
  </si>
  <si>
    <t>L. A. Graf</t>
  </si>
  <si>
    <t>Star Trek: New Earth, Book Three</t>
  </si>
  <si>
    <t>New Earth - The Flaming Arrow</t>
  </si>
  <si>
    <t>TOS92</t>
  </si>
  <si>
    <t>Kathy Oltion and Jerry Oltion</t>
  </si>
  <si>
    <t>Star Trek: New Earth, Book Four</t>
  </si>
  <si>
    <t>New Earth - Thin Air</t>
  </si>
  <si>
    <t>TOS93</t>
  </si>
  <si>
    <t>Kristine Kathryn Rusch and Dean Wesley Smith</t>
  </si>
  <si>
    <t>Star Trek: New Earth, Book Five</t>
  </si>
  <si>
    <t>New Earth - Challenger</t>
  </si>
  <si>
    <t>TOS94</t>
  </si>
  <si>
    <t>Star Trek: New Earth, Book Six</t>
  </si>
  <si>
    <t>Swordhunt</t>
  </si>
  <si>
    <t>TOS95</t>
  </si>
  <si>
    <t>Rihannsu, Book Three</t>
  </si>
  <si>
    <t>Honor Blade</t>
  </si>
  <si>
    <t>Star Trek - The Next Generation (TNG)</t>
  </si>
  <si>
    <t>TOS96</t>
  </si>
  <si>
    <t>Rihannsu, Book Four</t>
  </si>
  <si>
    <t>The Eugenics Wars: The Rise and Fall of Khan Noonien Singh, Book One</t>
  </si>
  <si>
    <t>TOS</t>
  </si>
  <si>
    <t>Encounter at Farpoint †</t>
  </si>
  <si>
    <t>Section 31: Cloak</t>
  </si>
  <si>
    <t>S.D. Perry</t>
  </si>
  <si>
    <t>In the Name of Honor</t>
  </si>
  <si>
    <t>Movie script or episode novelization</t>
  </si>
  <si>
    <t>Ghost Ship</t>
  </si>
  <si>
    <t>TOS97</t>
  </si>
  <si>
    <t>Dayton Ward</t>
  </si>
  <si>
    <t>TNG1</t>
  </si>
  <si>
    <t>The Eugenics Wars: The Rise and Fall of Khan Noonien Singh, Book Two</t>
  </si>
  <si>
    <t>The Peacekeepers</t>
  </si>
  <si>
    <t>TNG2</t>
  </si>
  <si>
    <t>The Children of Hamlin</t>
  </si>
  <si>
    <t>TNG3</t>
  </si>
  <si>
    <t>Survivors</t>
  </si>
  <si>
    <t>TNG4</t>
  </si>
  <si>
    <t>The Janus Gate - Present Tense</t>
  </si>
  <si>
    <t>Strike Zone</t>
  </si>
  <si>
    <t>TNG5</t>
  </si>
  <si>
    <t>Power Hungry</t>
  </si>
  <si>
    <t>The Janus Gate, Book One</t>
  </si>
  <si>
    <t>TNG6</t>
  </si>
  <si>
    <t>The Janus Gate - Future Imperfect</t>
  </si>
  <si>
    <t>Masks</t>
  </si>
  <si>
    <t>TNG7</t>
  </si>
  <si>
    <t>The Captains' Honor</t>
  </si>
  <si>
    <t>The Janus Gate, Book Two</t>
  </si>
  <si>
    <t>The Janus Gate - Past Prologue</t>
  </si>
  <si>
    <t>TNG8</t>
  </si>
  <si>
    <t>David Dvorkin and Daniel Dvorkin</t>
  </si>
  <si>
    <t>A Call to Darkness</t>
  </si>
  <si>
    <t>TNG9</t>
  </si>
  <si>
    <t>The Janus Gate, Book Three</t>
  </si>
  <si>
    <t>A Rock and a Hard Place</t>
  </si>
  <si>
    <t>The Last Roundup</t>
  </si>
  <si>
    <t>TNG10</t>
  </si>
  <si>
    <t>Metamorphosis</t>
  </si>
  <si>
    <t>Christie Golden</t>
  </si>
  <si>
    <t>Gulliver's Fugitives</t>
  </si>
  <si>
    <t>Errand of Vengeance - The Edge of the Sword</t>
  </si>
  <si>
    <t>TNG11</t>
  </si>
  <si>
    <t>Keith Sharee</t>
  </si>
  <si>
    <t>Kevin Ryan</t>
  </si>
  <si>
    <t>Doomsday World</t>
  </si>
  <si>
    <t>Errand of Vengeance, Book One</t>
  </si>
  <si>
    <t>Errand of Vengeance - Killing Blow</t>
  </si>
  <si>
    <t>TNG12</t>
  </si>
  <si>
    <t>Carmen Carter, Peter David, Michael Jan Friedman, Robert Greenberger</t>
  </si>
  <si>
    <t>The Eyes of the Beholders</t>
  </si>
  <si>
    <t>Errand of Vengeance, Book Two</t>
  </si>
  <si>
    <t>Errand of Vengeance - River of Blood</t>
  </si>
  <si>
    <t>TNG13</t>
  </si>
  <si>
    <t>Exiles</t>
  </si>
  <si>
    <t>Errand of Vengeance, Book Three</t>
  </si>
  <si>
    <t>Gemini</t>
  </si>
  <si>
    <t>TNG14</t>
  </si>
  <si>
    <t>Fortune's Light</t>
  </si>
  <si>
    <t>Mike W. Barr</t>
  </si>
  <si>
    <t>Garth of Izar</t>
  </si>
  <si>
    <t>TNG15</t>
  </si>
  <si>
    <t>Michael Jan Friedman, 2366</t>
  </si>
  <si>
    <t>Contamination</t>
  </si>
  <si>
    <t>TNG16</t>
  </si>
  <si>
    <t>Vendetta</t>
  </si>
  <si>
    <t>The Case of the Colonist's Corpse</t>
  </si>
  <si>
    <t>Boogeymen</t>
  </si>
  <si>
    <t>TNG17</t>
  </si>
  <si>
    <t>Tony Isabella and Bob Ingersoll</t>
  </si>
  <si>
    <t>Vulcan's Soul - Exodus</t>
  </si>
  <si>
    <t>Vulcan's Soul, Book One, hardcover first printing</t>
  </si>
  <si>
    <t>Vulcan's Soul, Book One</t>
  </si>
  <si>
    <t>Q-in-Law</t>
  </si>
  <si>
    <t>To Reign in Hell: The Exile of Khan Noonien Singh</t>
  </si>
  <si>
    <t>TNG18</t>
  </si>
  <si>
    <t>Reunion ‡</t>
  </si>
  <si>
    <t>Ex Machina</t>
  </si>
  <si>
    <t>Christopher L. Bennett</t>
  </si>
  <si>
    <t>Engines of Destiny</t>
  </si>
  <si>
    <t>Errand of Fury - Seeds of Rage</t>
  </si>
  <si>
    <t>Errand of Fury, Book One</t>
  </si>
  <si>
    <t>Vulcan's Soul - Exiles</t>
  </si>
  <si>
    <t>Hardcover first printing</t>
  </si>
  <si>
    <t>Vulcan's Soul, Book Two, hardcover first printing</t>
  </si>
  <si>
    <t>Unification †</t>
  </si>
  <si>
    <t>Jeri Taylor</t>
  </si>
  <si>
    <t>Perchance to Dream</t>
  </si>
  <si>
    <t>Vulcan's Soul, Book Two</t>
  </si>
  <si>
    <t>Burning Dreams</t>
  </si>
  <si>
    <t>TNG19</t>
  </si>
  <si>
    <t>Constellations</t>
  </si>
  <si>
    <t>Spartacus</t>
  </si>
  <si>
    <t>TNG20</t>
  </si>
  <si>
    <t>T.L. Mancour</t>
  </si>
  <si>
    <t>Chains of Command</t>
  </si>
  <si>
    <t>various (short story collection)</t>
  </si>
  <si>
    <t>Crucible: McCoy - Provenance of Shadows</t>
  </si>
  <si>
    <t>TNG21</t>
  </si>
  <si>
    <t>Imbalance</t>
  </si>
  <si>
    <t>David R. George III</t>
  </si>
  <si>
    <t>Rihansu - The Empty Chair</t>
  </si>
  <si>
    <t>TNG22</t>
  </si>
  <si>
    <t>Imzadi ‡</t>
  </si>
  <si>
    <t>Rihannsu, Book Five</t>
  </si>
  <si>
    <t>Crucible: Spock - The Fire and the Rose</t>
  </si>
  <si>
    <t>War Drums</t>
  </si>
  <si>
    <t>TNG23</t>
  </si>
  <si>
    <t>Relics †</t>
  </si>
  <si>
    <t>Errand of Fury - Demands of Honor</t>
  </si>
  <si>
    <t>Nightshade</t>
  </si>
  <si>
    <t>TNG24</t>
  </si>
  <si>
    <t>Laurell K. Hamilton</t>
  </si>
  <si>
    <t>TNG25</t>
  </si>
  <si>
    <t>reprint</t>
  </si>
  <si>
    <t>Grounded</t>
  </si>
  <si>
    <t>Errand of Fury, Book Two</t>
  </si>
  <si>
    <t>Crucible: Kirk - The Star to Every Wandering</t>
  </si>
  <si>
    <t>TNG26</t>
  </si>
  <si>
    <t>David Bischoff</t>
  </si>
  <si>
    <t>The Devil's Heart‡</t>
  </si>
  <si>
    <t>Vulcan's Soul - Epiphany</t>
  </si>
  <si>
    <t>The Romulan Prize</t>
  </si>
  <si>
    <t>Vulcan's Soul, Book Three, hardcover first printing</t>
  </si>
  <si>
    <t>Guises of the Mind</t>
  </si>
  <si>
    <t>Vulcan's Soul, Book Three</t>
  </si>
  <si>
    <t>Excelsior: Forged in Fire</t>
  </si>
  <si>
    <t>TNG27</t>
  </si>
  <si>
    <t>Rebecca Neason</t>
  </si>
  <si>
    <t>Descent †</t>
  </si>
  <si>
    <t>Michael A. Martin and Andy Mangels</t>
  </si>
  <si>
    <t>Errand of Fury - Sacrifices of War</t>
  </si>
  <si>
    <t>Here There Be Dragons</t>
  </si>
  <si>
    <t>TNG28</t>
  </si>
  <si>
    <t>Errand of Fury, Book Three</t>
  </si>
  <si>
    <t>John Peel</t>
  </si>
  <si>
    <t>Dark Mirror ‡</t>
  </si>
  <si>
    <t>Troublesome Minds</t>
  </si>
  <si>
    <t>Dave Galanter</t>
  </si>
  <si>
    <t>Inception</t>
  </si>
  <si>
    <t>Unspoken Truth</t>
  </si>
  <si>
    <t>The Children of Kings</t>
  </si>
  <si>
    <t>Dave Stern</t>
  </si>
  <si>
    <t>Sins of Commission</t>
  </si>
  <si>
    <t>A Choice of Catastrophes</t>
  </si>
  <si>
    <t>TNG29</t>
  </si>
  <si>
    <t>Susan Wright</t>
  </si>
  <si>
    <t>Debtors' Planet</t>
  </si>
  <si>
    <t>Steve Mollmann &amp; Michael Schuster</t>
  </si>
  <si>
    <t>Cast No Shadow</t>
  </si>
  <si>
    <t>TNG30</t>
  </si>
  <si>
    <t>W.R. Thompson</t>
  </si>
  <si>
    <t>All Good Things... † ‡</t>
  </si>
  <si>
    <t>James Swallow</t>
  </si>
  <si>
    <t>Movie script or episode novelization, Hardcover first printing</t>
  </si>
  <si>
    <t>The Rings of Time</t>
  </si>
  <si>
    <t>Q-Squared ‡</t>
  </si>
  <si>
    <t>That Which Divides</t>
  </si>
  <si>
    <t>Foreign Foes</t>
  </si>
  <si>
    <t>Allegiance in Exile</t>
  </si>
  <si>
    <t>TNG31</t>
  </si>
  <si>
    <t>Dave Galanter and Greg Brodeur</t>
  </si>
  <si>
    <t>TNG32</t>
  </si>
  <si>
    <t>Michael Jan Friedman andKevin Ryan</t>
  </si>
  <si>
    <t>Devil's Bargain</t>
  </si>
  <si>
    <t>Star Trek Generations † ‡ 1</t>
  </si>
  <si>
    <t>Tony Daniel</t>
  </si>
  <si>
    <t>The Weight of Worlds</t>
  </si>
  <si>
    <t>STM7</t>
  </si>
  <si>
    <t>Balance of Power</t>
  </si>
  <si>
    <t>TNG33</t>
  </si>
  <si>
    <t>Dafydd ab Hugh</t>
  </si>
  <si>
    <t>Blaze of Glory</t>
  </si>
  <si>
    <t>The Folded World</t>
  </si>
  <si>
    <t>TNG34</t>
  </si>
  <si>
    <t>The Romulan Stratagem</t>
  </si>
  <si>
    <t>TNG35</t>
  </si>
  <si>
    <t>Robert Greenberger</t>
  </si>
  <si>
    <t>Jeff Mariotte</t>
  </si>
  <si>
    <t>Into the Nebula</t>
  </si>
  <si>
    <t>The Shocks of Adversity</t>
  </si>
  <si>
    <t>TNG36</t>
  </si>
  <si>
    <t>The Last Stand</t>
  </si>
  <si>
    <t>William Leisner</t>
  </si>
  <si>
    <t>TNG37</t>
  </si>
  <si>
    <t>From History's Shadow</t>
  </si>
  <si>
    <t>Crossover ‡</t>
  </si>
  <si>
    <t>No Time Like The Past</t>
  </si>
  <si>
    <t>Dragon's Honor</t>
  </si>
  <si>
    <t>Seasons of Light and Darkness</t>
  </si>
  <si>
    <t>TNG38</t>
  </si>
  <si>
    <t>Kij Johnson and Greg Cox</t>
  </si>
  <si>
    <t>Michael A. Martin</t>
  </si>
  <si>
    <t>Rogue Saucer</t>
  </si>
  <si>
    <t>e-Book</t>
  </si>
  <si>
    <t>Serpents in the Garden</t>
  </si>
  <si>
    <t>TNG39</t>
  </si>
  <si>
    <t>Possession</t>
  </si>
  <si>
    <t>TNG40</t>
  </si>
  <si>
    <t>J.M. Dillard and Kathleen O'Malley</t>
  </si>
  <si>
    <t>Invasion #2: The Soldiers of Fear</t>
  </si>
  <si>
    <t>The More Things Change</t>
  </si>
  <si>
    <t>TNG41</t>
  </si>
  <si>
    <t>Dean Wesley Smith andKristine Kathryn Rusch</t>
  </si>
  <si>
    <t>Kahless ‡</t>
  </si>
  <si>
    <t>Scott Pearson</t>
  </si>
  <si>
    <t>Foul Deeds Will Rise</t>
  </si>
  <si>
    <t>Savage Trade</t>
  </si>
  <si>
    <t>Infiltrator</t>
  </si>
  <si>
    <t>Shadow of the Machine</t>
  </si>
  <si>
    <t>Scott Harrison</t>
  </si>
  <si>
    <t>TNG42</t>
  </si>
  <si>
    <t>Crisis of Consciousness</t>
  </si>
  <si>
    <t>A Fury Scorned</t>
  </si>
  <si>
    <t>TNG43</t>
  </si>
  <si>
    <t>Pamela Sargent and George Zebrowski</t>
  </si>
  <si>
    <t>Star Trek: First Contact † ‡</t>
  </si>
  <si>
    <t>STM8</t>
  </si>
  <si>
    <t>Mere Anarchy - Things Fall Apart</t>
  </si>
  <si>
    <t>Dayton Ward &amp; Kevin Dilmore</t>
  </si>
  <si>
    <t>Mere Anarchy - The Centre Cannot Hold</t>
  </si>
  <si>
    <t>The Death of Princes</t>
  </si>
  <si>
    <t>Mere Anarchy - Shadows of the Indignant</t>
  </si>
  <si>
    <t>TNG44</t>
  </si>
  <si>
    <t>Intellivore</t>
  </si>
  <si>
    <t>Mere Anarchy - The Darkness Drops Again</t>
  </si>
  <si>
    <t>TNG45</t>
  </si>
  <si>
    <t>Ship of the Line ‡</t>
  </si>
  <si>
    <t>Mere Anarchy - The Blood-Dimmed Tide</t>
  </si>
  <si>
    <t>Mere Anarchy - Its Hour Come Round</t>
  </si>
  <si>
    <t>Mere Anarchy</t>
  </si>
  <si>
    <t>To Storm Heaven</t>
  </si>
  <si>
    <t>Ward, Dilmore, Barr, Galanter, Bennett, Weinstein, Bonanno</t>
  </si>
  <si>
    <t>The complete 6-part saga, from e-Books</t>
  </si>
  <si>
    <t>Child of Two Worlds</t>
  </si>
  <si>
    <t>TNG46</t>
  </si>
  <si>
    <t>Esther Friesner</t>
  </si>
  <si>
    <t>The Best and the Brightest</t>
  </si>
  <si>
    <t>Miasma</t>
  </si>
  <si>
    <t>e-book</t>
  </si>
  <si>
    <t>Planet X</t>
  </si>
  <si>
    <t>The Latter Fire</t>
  </si>
  <si>
    <t>Elusive Salvation</t>
  </si>
  <si>
    <t>Q-Space</t>
  </si>
  <si>
    <t>TNG47</t>
  </si>
  <si>
    <t>Captain to Captain, Legacies, Book I</t>
  </si>
  <si>
    <t>The Q Continuum Book One</t>
  </si>
  <si>
    <t>Q-Zone</t>
  </si>
  <si>
    <t>TOSLEG1</t>
  </si>
  <si>
    <t>Legacies, Book I</t>
  </si>
  <si>
    <t>TNG48</t>
  </si>
  <si>
    <t>Best Defense, Legacies, Book II</t>
  </si>
  <si>
    <t>The Q Continuum Book Two</t>
  </si>
  <si>
    <t>Q-Strike</t>
  </si>
  <si>
    <t>TOSLEG2</t>
  </si>
  <si>
    <t>David Mack</t>
  </si>
  <si>
    <t>Legacies, Book II</t>
  </si>
  <si>
    <t>TNG49</t>
  </si>
  <si>
    <t>Purgatory's Key, Legacies, Book III</t>
  </si>
  <si>
    <t>The Q Continuum Book Three</t>
  </si>
  <si>
    <t>Triangle: Imzadi II ‡</t>
  </si>
  <si>
    <t>TOSLEG3</t>
  </si>
  <si>
    <t>Dayton Ward, Kevin Dilmore</t>
  </si>
  <si>
    <t>Legacies, Book III</t>
  </si>
  <si>
    <t>The Face of the Unknown</t>
  </si>
  <si>
    <t>Star Trek: Insurrection † ‡</t>
  </si>
  <si>
    <t>STM9</t>
  </si>
  <si>
    <t>Dyson Sphere</t>
  </si>
  <si>
    <t>TNG50</t>
  </si>
  <si>
    <t>Charles Pellegrino and George Zebrowski</t>
  </si>
  <si>
    <t>Double Helix - Infection</t>
  </si>
  <si>
    <t>TNG51</t>
  </si>
  <si>
    <t>John Gregory Betancourt</t>
  </si>
  <si>
    <t>Double Helix, Book One</t>
  </si>
  <si>
    <t>Double Helix - Vectors</t>
  </si>
  <si>
    <t>TNG52</t>
  </si>
  <si>
    <t>Dean Wesley Smith and Kristine Kathryn Rusch</t>
  </si>
  <si>
    <t>Double Helix, Book Two</t>
  </si>
  <si>
    <t>Double Helix - Red Sector</t>
  </si>
  <si>
    <t>TNG53</t>
  </si>
  <si>
    <t>Double Helix, Book Three</t>
  </si>
  <si>
    <t>Double Helix - Quarantine</t>
  </si>
  <si>
    <t>TNG54</t>
  </si>
  <si>
    <t>Double Helix, Book Four</t>
  </si>
  <si>
    <t>Double Helix - Double or Nothing</t>
  </si>
  <si>
    <t>TNG55</t>
  </si>
  <si>
    <t>Double Helix, Book Five</t>
  </si>
  <si>
    <t>Double Helix - The First Virtue</t>
  </si>
  <si>
    <t>TNG56</t>
  </si>
  <si>
    <t>Michael Jan Friedman and Christie Golden</t>
  </si>
  <si>
    <t>Double Helix, Book Six</t>
  </si>
  <si>
    <t>The Forgotten War</t>
  </si>
  <si>
    <t>TNG57</t>
  </si>
  <si>
    <t>William R. Forstchen (and Elizabeth Kitsteiner Salzer)</t>
  </si>
  <si>
    <t>I, Q ‡</t>
  </si>
  <si>
    <t>John de Lancie and Peter David</t>
  </si>
  <si>
    <t>Gemworld #1</t>
  </si>
  <si>
    <t>TNG58</t>
  </si>
  <si>
    <t>Gemworld #2</t>
  </si>
  <si>
    <t>TNG59</t>
  </si>
  <si>
    <t>The Valiant ‡</t>
  </si>
  <si>
    <t>Genesis Wave, Book One ‡</t>
  </si>
  <si>
    <t>Tooth and Claw</t>
  </si>
  <si>
    <t>TNG60</t>
  </si>
  <si>
    <t>Doranna Durgin</t>
  </si>
  <si>
    <t>Diplomatic Implausibility</t>
  </si>
  <si>
    <t>TNG61</t>
  </si>
  <si>
    <t>Keith R. A. DeCandido</t>
  </si>
  <si>
    <t>Maximum Warp - Dead Zone</t>
  </si>
  <si>
    <t>TNG62</t>
  </si>
  <si>
    <t>Maximum Warp, Book One</t>
  </si>
  <si>
    <t>Maximum Warp - Forever Dark</t>
  </si>
  <si>
    <t>TNG63</t>
  </si>
  <si>
    <t>Maximum Warp, Book Two</t>
  </si>
  <si>
    <t>Genesis Wave, Book Two‡</t>
  </si>
  <si>
    <t>VAN</t>
  </si>
  <si>
    <t>Section 31: Rogue</t>
  </si>
  <si>
    <t>Andy Mangels and Michael A. Martin</t>
  </si>
  <si>
    <t>Genesis Wave, Book Three‡</t>
  </si>
  <si>
    <t>Immortal Coil</t>
  </si>
  <si>
    <t>Jeffrey Lang</t>
  </si>
  <si>
    <t>A Hard Rain</t>
  </si>
  <si>
    <t>Dean Wesley Smith</t>
  </si>
  <si>
    <t>The Battle of Betazed</t>
  </si>
  <si>
    <t>VOY</t>
  </si>
  <si>
    <t>Charlotte Douglas and Susan Kearney</t>
  </si>
  <si>
    <t>Star Trek: Nemesis † ‡</t>
  </si>
  <si>
    <t>STM10</t>
  </si>
  <si>
    <t>Genesis Force ‡</t>
  </si>
  <si>
    <t>Do Comets Dream?</t>
  </si>
  <si>
    <t>S. P. Somtow</t>
  </si>
  <si>
    <t>A Time to Be Born</t>
  </si>
  <si>
    <t>A Time to Die</t>
  </si>
  <si>
    <t>A Time to Sow</t>
  </si>
  <si>
    <t>Dayton Ward and Kevin Dilmore</t>
  </si>
  <si>
    <t>A Time to Harvest</t>
  </si>
  <si>
    <t>A Time to Love</t>
  </si>
  <si>
    <t>A Time to Hate</t>
  </si>
  <si>
    <t>A Time to Kill</t>
  </si>
  <si>
    <t>A Time to Heal</t>
  </si>
  <si>
    <t>A Time for War, a Time for Peace</t>
  </si>
  <si>
    <t>Death in Winter ‡</t>
  </si>
  <si>
    <t>Articles of the Federation ₮</t>
  </si>
  <si>
    <t>Resistance</t>
  </si>
  <si>
    <t>My copy is Water damaged!</t>
  </si>
  <si>
    <t>Q &amp; A</t>
  </si>
  <si>
    <t>DST</t>
  </si>
  <si>
    <t>The Sky's the Limit</t>
  </si>
  <si>
    <t>Before Dishonor</t>
  </si>
  <si>
    <t>Greater than the Sum</t>
  </si>
  <si>
    <t>MISC</t>
  </si>
  <si>
    <t>Losing the Peace</t>
  </si>
  <si>
    <t>Indistinguishable From Magic</t>
  </si>
  <si>
    <t>David A. McIntee</t>
  </si>
  <si>
    <t>Typhon Pact - The Struggle Within</t>
  </si>
  <si>
    <t>YTH</t>
  </si>
  <si>
    <t>Cold Equations Book 1: The Persistence of Memory</t>
  </si>
  <si>
    <t>Cold Equations Book 2: Silent Weapons</t>
  </si>
  <si>
    <t>Cold Equations Book 3: The Body Electric</t>
  </si>
  <si>
    <t>The Stuff of Dreams</t>
  </si>
  <si>
    <t>The Light Fantastic</t>
  </si>
  <si>
    <t>Q Are Cordially Uninvited...</t>
  </si>
  <si>
    <t>Rudy Josephs</t>
  </si>
  <si>
    <t>Takedown</t>
  </si>
  <si>
    <t>John Jackson Miller</t>
  </si>
  <si>
    <t>Armageddon's Arrow</t>
  </si>
  <si>
    <t>Slings and Arrows - A Sea of Troubles</t>
  </si>
  <si>
    <t>J. Steven York &amp; Christina F. York</t>
  </si>
  <si>
    <t>e-Book, Slings and Arrows Book 1</t>
  </si>
  <si>
    <t xml:space="preserve">Slings and Arrows - The Oppressor's Wrong </t>
  </si>
  <si>
    <t>Phaedra M. Weldon</t>
  </si>
  <si>
    <t>e-Book, Slings and Arrows Book 2</t>
  </si>
  <si>
    <t>Slings and Arrows - The Insolence of Office</t>
  </si>
  <si>
    <t>e-Book, Slings and Arrows Book 3</t>
  </si>
  <si>
    <t>Slings and Arrows - That Sleep of Death</t>
  </si>
  <si>
    <t>Terri Osborne</t>
  </si>
  <si>
    <t>e-Book, Slings and Arrows Book 4</t>
  </si>
  <si>
    <t>Slings and Arrows - A Weary Life</t>
  </si>
  <si>
    <t>e-Book, Slings and Arrows Book 5</t>
  </si>
  <si>
    <t>Slings and Arrows - Enterprises of Great Pitch and Moment</t>
  </si>
  <si>
    <t>e-Book, Slings and Arrows Book 6</t>
  </si>
  <si>
    <t>Star Trek: Typhon Pact - The Struggle Within</t>
  </si>
  <si>
    <t xml:space="preserve">Star Trek: Vanguard - In Tempest's Wake </t>
  </si>
  <si>
    <t>Star Trek: The Next Generation - The Stuff of Dreams</t>
  </si>
  <si>
    <t>Star Trek: Titan - Absent Enemies</t>
  </si>
  <si>
    <t>Star Trek: The Original Series - Seasons of Light and Darkness</t>
  </si>
  <si>
    <t>Star Trek: The Original Series - The More Things Change</t>
  </si>
  <si>
    <t>Star Trek: Deep Space Nine - Lust's Latinum Lost (and Found)</t>
  </si>
  <si>
    <t>Paula M. Block &amp; Terry J. Erdmann</t>
  </si>
  <si>
    <t>Star Trek: The Next Generation - Q are Cordially Uninvited</t>
  </si>
  <si>
    <t>Star Trek: Department of Temporal Investigations - The Collectors</t>
  </si>
  <si>
    <t>Star Trek: The Original Series - Shadow of the Machine</t>
  </si>
  <si>
    <t>Prey, Book I</t>
  </si>
  <si>
    <t>PREY_1</t>
  </si>
  <si>
    <t>Prey, Book II</t>
  </si>
  <si>
    <t>PREY_2</t>
  </si>
  <si>
    <t>Prey, Book III</t>
  </si>
  <si>
    <t>PREY_3</t>
  </si>
  <si>
    <t>BEST</t>
  </si>
  <si>
    <t>Star Trek - Deep Space 9 (DS9)</t>
  </si>
  <si>
    <t>Emissary †</t>
  </si>
  <si>
    <t>DS9_1</t>
  </si>
  <si>
    <t>The Siege</t>
  </si>
  <si>
    <t>DS9_2</t>
  </si>
  <si>
    <t>Bloodletter</t>
  </si>
  <si>
    <t>DS9_3</t>
  </si>
  <si>
    <t>K. W. Jeter</t>
  </si>
  <si>
    <t>The Big Game</t>
  </si>
  <si>
    <t>DS9_4</t>
  </si>
  <si>
    <t>Sandy Schofield (Dean Wesley Smith &amp; Kristine Kathryn Rusch)</t>
  </si>
  <si>
    <t>Fallen Heroes</t>
  </si>
  <si>
    <t>DS9_5</t>
  </si>
  <si>
    <t>Betrayal</t>
  </si>
  <si>
    <t>DS9_6</t>
  </si>
  <si>
    <t>Lois Tilton</t>
  </si>
  <si>
    <t>Warchild</t>
  </si>
  <si>
    <t>DS9_7</t>
  </si>
  <si>
    <t>The Search †</t>
  </si>
  <si>
    <t>Antimatter</t>
  </si>
  <si>
    <t>DS9_8</t>
  </si>
  <si>
    <t>Proud Helios</t>
  </si>
  <si>
    <t>DS9_9</t>
  </si>
  <si>
    <t>Melissa Scott</t>
  </si>
  <si>
    <t>Warped</t>
  </si>
  <si>
    <t>Warped (1st printing hardcover)</t>
  </si>
  <si>
    <t>Valhalla</t>
  </si>
  <si>
    <t>DS9_10</t>
  </si>
  <si>
    <t>Nathan Archer</t>
  </si>
  <si>
    <t>Devil in the Sky</t>
  </si>
  <si>
    <t>DS9_11</t>
  </si>
  <si>
    <t>Greg Cox &amp; John Gregory Betancourt</t>
  </si>
  <si>
    <t>The Laertian Gamble</t>
  </si>
  <si>
    <t>DS9_12</t>
  </si>
  <si>
    <t>Robert Sheckley</t>
  </si>
  <si>
    <t>The Way of the Warrior †</t>
  </si>
  <si>
    <t>Station Rage</t>
  </si>
  <si>
    <t>DS9_13</t>
  </si>
  <si>
    <t>The Long Night</t>
  </si>
  <si>
    <t>DS9_14</t>
  </si>
  <si>
    <t>Dean Wesley Smith &amp; Kristine Kathryn Rusch</t>
  </si>
  <si>
    <t>Objective: Bajor</t>
  </si>
  <si>
    <t>DS9_15</t>
  </si>
  <si>
    <t>Invasion#3: Time's Enemy</t>
  </si>
  <si>
    <t>DS9_16</t>
  </si>
  <si>
    <t>The Heart of the Warrior</t>
  </si>
  <si>
    <t>DS9_17</t>
  </si>
  <si>
    <t>Saratoga</t>
  </si>
  <si>
    <t>DS9_18</t>
  </si>
  <si>
    <t>Trials and Tribble-ations †</t>
  </si>
  <si>
    <t>The Tempest</t>
  </si>
  <si>
    <t>DS9_19</t>
  </si>
  <si>
    <t>Wrath of the Prophets</t>
  </si>
  <si>
    <t>DS9_20</t>
  </si>
  <si>
    <t>Peter David, Michael Jan Friedman &amp; Robert Greenberger</t>
  </si>
  <si>
    <t>Trial by Error</t>
  </si>
  <si>
    <t>DS9_21</t>
  </si>
  <si>
    <t>Mark Garland</t>
  </si>
  <si>
    <t>Vengeance</t>
  </si>
  <si>
    <t>DS9_22</t>
  </si>
  <si>
    <t>Far Beyond the Stars †</t>
  </si>
  <si>
    <t>Steven Barnes</t>
  </si>
  <si>
    <t>The Dominion War - A Call to Arms</t>
  </si>
  <si>
    <t>DW2</t>
  </si>
  <si>
    <t>The Dominion War, Book Two, Movie script or episode novelization</t>
  </si>
  <si>
    <t>The Dominion War - Sacrifice of Angels</t>
  </si>
  <si>
    <t>DW4</t>
  </si>
  <si>
    <t>The Dominion War, Book Four, Movie script or episode novelization</t>
  </si>
  <si>
    <t>The 34th Rule</t>
  </si>
  <si>
    <t>DS9_23</t>
  </si>
  <si>
    <t>Rebels - The Conquered</t>
  </si>
  <si>
    <t>DS9_24</t>
  </si>
  <si>
    <t>Rebels, Book One</t>
  </si>
  <si>
    <t>Rebels - The Courageous</t>
  </si>
  <si>
    <t>DS9_25</t>
  </si>
  <si>
    <t>Rebels, Book Two</t>
  </si>
  <si>
    <t>Rebels - The Liberated</t>
  </si>
  <si>
    <t>DS9_26</t>
  </si>
  <si>
    <t>Rebels, Book Three</t>
  </si>
  <si>
    <t>What You Leave Behind †</t>
  </si>
  <si>
    <t>The Lives of Dax</t>
  </si>
  <si>
    <t>various (short stories)</t>
  </si>
  <si>
    <t>Millennium - The Fall of Terok Nor</t>
  </si>
  <si>
    <t>Millennium Book One</t>
  </si>
  <si>
    <t>Millennium - War of the Prophets</t>
  </si>
  <si>
    <t>Millennium Book Two</t>
  </si>
  <si>
    <t>Millennium - Inferno</t>
  </si>
  <si>
    <t>Millennium Book Three</t>
  </si>
  <si>
    <t>A Stitch in Time</t>
  </si>
  <si>
    <t>DS9_27</t>
  </si>
  <si>
    <t>Andrew J. Robinson</t>
  </si>
  <si>
    <t>Avatar, Book One</t>
  </si>
  <si>
    <t>S. D. Perry</t>
  </si>
  <si>
    <t>Avatar, Book Two</t>
  </si>
  <si>
    <t>Mission Gamma: Twilight</t>
  </si>
  <si>
    <t>Mission Gamma: Book One</t>
  </si>
  <si>
    <t>Mission Gamma: This Gray Spirit</t>
  </si>
  <si>
    <t>Heather Jarman</t>
  </si>
  <si>
    <t>Mission Gamma: Book Two</t>
  </si>
  <si>
    <t>Mission Gamma: Cathedral</t>
  </si>
  <si>
    <t>Michael A. Martin and Andy Mangels</t>
  </si>
  <si>
    <t>Mission Gamma: Book Three</t>
  </si>
  <si>
    <t>Mission Gamma: Lesser Evil</t>
  </si>
  <si>
    <t>Robert Simpson</t>
  </si>
  <si>
    <t>Mission Gamma: Book Four</t>
  </si>
  <si>
    <t>Nov-02</t>
  </si>
  <si>
    <t>Rising Son</t>
  </si>
  <si>
    <t>The Left Hand of Destiny, Book One</t>
  </si>
  <si>
    <t>J. G. Hertzler and Jeffrey Lang</t>
  </si>
  <si>
    <t>The Left Hand of Destiny, Book Two</t>
  </si>
  <si>
    <t>Prophecy and Change ‡</t>
  </si>
  <si>
    <t>Unity</t>
  </si>
  <si>
    <t>1st printing hardcover</t>
  </si>
  <si>
    <t>Worlds of Deep Space Nine: Cardassia &amp; Andor</t>
  </si>
  <si>
    <t>Una McCormack / Heather Jarman</t>
  </si>
  <si>
    <t>Worlds of Deep Space Nine: Volume One</t>
  </si>
  <si>
    <t>Worlds of Deep Space Nine: Trill &amp; Bajor</t>
  </si>
  <si>
    <t>Andy Mangels and Michael A. Martin / J. Noah Kim</t>
  </si>
  <si>
    <t>Worlds of Deep Space Nine: Volume Two</t>
  </si>
  <si>
    <t>Worlds of Deep Space Nine: Ferenginar &amp; The Dominion</t>
  </si>
  <si>
    <t>Keith R. A. DeCandido / David. R. George III</t>
  </si>
  <si>
    <t>Worlds of Deep Space Nine: Volume Three</t>
  </si>
  <si>
    <t>Hollow Men ‡</t>
  </si>
  <si>
    <t>Una McCormack</t>
  </si>
  <si>
    <t>Warpath</t>
  </si>
  <si>
    <t>Terok Nor: Day of the Vipers ‡</t>
  </si>
  <si>
    <t>Terok Nor: Night of the Wolves ‡</t>
  </si>
  <si>
    <t>S. D. Perry and Britta Dennison</t>
  </si>
  <si>
    <t>Terok Nor: Dawn of the Eagles ‡</t>
  </si>
  <si>
    <t>Fearful Symmetry</t>
  </si>
  <si>
    <t>Olivia Woods</t>
  </si>
  <si>
    <t>The Soul Key</t>
  </si>
  <si>
    <t>The Never Ending Sacrifice</t>
  </si>
  <si>
    <t>SNW</t>
  </si>
  <si>
    <t>Lust's Latinum Lost (and Found)</t>
  </si>
  <si>
    <t>Paula M. Block and Terry J. Erdmann</t>
  </si>
  <si>
    <t>The Missing</t>
  </si>
  <si>
    <t>Sacraments of Fire</t>
  </si>
  <si>
    <t>Ascendance</t>
  </si>
  <si>
    <t>Force and Motion</t>
  </si>
  <si>
    <t>Rules of Accusation</t>
  </si>
  <si>
    <t>Star Trek - Voyager (VOY)</t>
  </si>
  <si>
    <t>Caretaker †</t>
  </si>
  <si>
    <t>VOY1</t>
  </si>
  <si>
    <t>The Escape</t>
  </si>
  <si>
    <t>VOY2</t>
  </si>
  <si>
    <t>Dean Wesley Smith &amp; Kristine Kathryn Rusch</t>
  </si>
  <si>
    <t>Ragnarok</t>
  </si>
  <si>
    <t>VOY3</t>
  </si>
  <si>
    <t>Violations</t>
  </si>
  <si>
    <t>VOY4</t>
  </si>
  <si>
    <t>Incident at Arbuk</t>
  </si>
  <si>
    <t>VOY5</t>
  </si>
  <si>
    <t>The Murdered Sun</t>
  </si>
  <si>
    <t>VOY6</t>
  </si>
  <si>
    <t>Ghost of a Chance</t>
  </si>
  <si>
    <t>VOY7</t>
  </si>
  <si>
    <t>Mark A. Garland &amp; Charles G. McGraw</t>
  </si>
  <si>
    <t>Cybersong</t>
  </si>
  <si>
    <t>VOY8</t>
  </si>
  <si>
    <t>S.N. Lewitt</t>
  </si>
  <si>
    <t>Invasion#4: The Final Fury</t>
  </si>
  <si>
    <t>VOY9</t>
  </si>
  <si>
    <t>Mosaic</t>
  </si>
  <si>
    <t>Flashback †</t>
  </si>
  <si>
    <t>Bless the Beasts</t>
  </si>
  <si>
    <t>VOY10</t>
  </si>
  <si>
    <t>Karen Haber</t>
  </si>
  <si>
    <t>The Garden</t>
  </si>
  <si>
    <t>VOY11</t>
  </si>
  <si>
    <t>Chrysalis</t>
  </si>
  <si>
    <t>VOY12</t>
  </si>
  <si>
    <t>David Niall Wilson</t>
  </si>
  <si>
    <t>The Black Shore</t>
  </si>
  <si>
    <t>VOY13</t>
  </si>
  <si>
    <t>Day of Honor#3: Her Klingon Soul</t>
  </si>
  <si>
    <t>Day of Honor: The Television Episode †</t>
  </si>
  <si>
    <t>Marooned</t>
  </si>
  <si>
    <t>VOY14</t>
  </si>
  <si>
    <t>Echoes</t>
  </si>
  <si>
    <t>VOY15</t>
  </si>
  <si>
    <t>Dean Wesley Smith, Kristine Kathryn Rusch, &amp; Nina Kiriki Hoffman</t>
  </si>
  <si>
    <t>The Captain's Table#4: Fire Ship</t>
  </si>
  <si>
    <t>Pathways</t>
  </si>
  <si>
    <t>Seven of Nine</t>
  </si>
  <si>
    <t>VOY16</t>
  </si>
  <si>
    <t>Death of a Neutron Star</t>
  </si>
  <si>
    <t>VOY17</t>
  </si>
  <si>
    <t>Eric Kotani &amp; Dean Wesley Smith</t>
  </si>
  <si>
    <t>Battle Lines</t>
  </si>
  <si>
    <t>VOY18</t>
  </si>
  <si>
    <t>Dave Galanter &amp; Greg Brodeur</t>
  </si>
  <si>
    <t>Equinox †</t>
  </si>
  <si>
    <t>Captain Proton: Defender of the Earth</t>
  </si>
  <si>
    <t>Dark Matters - Cloak and Dagger</t>
  </si>
  <si>
    <t>VOY19</t>
  </si>
  <si>
    <t>Dark Matters Book One</t>
  </si>
  <si>
    <t>Dark Matters - Ghost Dance</t>
  </si>
  <si>
    <t>VOY20</t>
  </si>
  <si>
    <t>Dark Matters Book Two</t>
  </si>
  <si>
    <t>Dark Matters - Shadow of Heaven</t>
  </si>
  <si>
    <t>VOY21</t>
  </si>
  <si>
    <t>Dark Matters Book Three</t>
  </si>
  <si>
    <t>Section 31: Shadow</t>
  </si>
  <si>
    <t>Dean Wesley Smith and Kristine Kathryn Rusch</t>
  </si>
  <si>
    <t>Endgame †</t>
  </si>
  <si>
    <t>Gateways#5: No Man's Land</t>
  </si>
  <si>
    <t>The Nanotech War</t>
  </si>
  <si>
    <t>Steven Piziks</t>
  </si>
  <si>
    <t>String Theory #1 - Cohesion</t>
  </si>
  <si>
    <t>Distant Shores</t>
  </si>
  <si>
    <t>String Theory #2 - Fusion</t>
  </si>
  <si>
    <t>Kirsten Beyer</t>
  </si>
  <si>
    <t>String Theory #3 - Evolution</t>
  </si>
  <si>
    <t>Homecoming</t>
  </si>
  <si>
    <t>The Farther Shore</t>
  </si>
  <si>
    <t>Spirit Walk - Old Wounds</t>
  </si>
  <si>
    <t>Spirit Walk Book One</t>
  </si>
  <si>
    <t>Spirit Walk - Enemy of My Enemy</t>
  </si>
  <si>
    <t>Spirit Walk Book Two</t>
  </si>
  <si>
    <t>Full Circle</t>
  </si>
  <si>
    <t>Unworthy</t>
  </si>
  <si>
    <t>Children of the Storm</t>
  </si>
  <si>
    <t>The Eternal Tide</t>
  </si>
  <si>
    <t>Protectors</t>
  </si>
  <si>
    <t>Acts of Contrition</t>
  </si>
  <si>
    <t>Atonement</t>
  </si>
  <si>
    <t>A Pocket Full of Lies</t>
  </si>
  <si>
    <t>Star Trek - Enterprise (ENT)</t>
  </si>
  <si>
    <t>Broken Bow †</t>
  </si>
  <si>
    <t>By the Book</t>
  </si>
  <si>
    <t>Shockwave †</t>
  </si>
  <si>
    <t>Paul Ruditis</t>
  </si>
  <si>
    <t>Movie script or episode novelization, hardback</t>
  </si>
  <si>
    <t>What Price Honor?</t>
  </si>
  <si>
    <t>Surak's Soul</t>
  </si>
  <si>
    <t>The Expanse †</t>
  </si>
  <si>
    <t>Daedalus</t>
  </si>
  <si>
    <t>Daedalus's Children</t>
  </si>
  <si>
    <t>Rosetta</t>
  </si>
  <si>
    <t>Last Full Measure</t>
  </si>
  <si>
    <t>Andy Mangels &amp; Michael A. Martin</t>
  </si>
  <si>
    <t>The Good That Men Do</t>
  </si>
  <si>
    <t>Kobayashi Maru</t>
  </si>
  <si>
    <t>The Romulan War: Beneath the Raptor's Wing</t>
  </si>
  <si>
    <t>The Romulan War: To Brave the Storm</t>
  </si>
  <si>
    <t>Rise of the Federation: A Choice of Futures</t>
  </si>
  <si>
    <t>Rise of the Federation: Tower of Babel</t>
  </si>
  <si>
    <t>Rise of the Federation: Uncertain Logic</t>
  </si>
  <si>
    <t>Rise of the Federation: Live by the Code</t>
  </si>
  <si>
    <t>Star Trek - Movie Novelizations</t>
  </si>
  <si>
    <t>Note: Some of these are linked to the primary pages</t>
  </si>
  <si>
    <t>Star Trek (alternate timeline)</t>
  </si>
  <si>
    <t>STM11</t>
  </si>
  <si>
    <t>Alan Dean Foster</t>
  </si>
  <si>
    <t>Star Trek - Into Darkness</t>
  </si>
  <si>
    <t>STM12</t>
  </si>
  <si>
    <t>The Best of Trek (BEST)</t>
  </si>
  <si>
    <t>The Best of Trek #1</t>
  </si>
  <si>
    <t>BEST1</t>
  </si>
  <si>
    <t>Penguin Books - ROC</t>
  </si>
  <si>
    <t>ed. Walter Irwin &amp; G.B. Love</t>
  </si>
  <si>
    <t>The Best of Trek #2</t>
  </si>
  <si>
    <t>BEST2</t>
  </si>
  <si>
    <t>The Best of Trek #3</t>
  </si>
  <si>
    <t>BEST3</t>
  </si>
  <si>
    <t>The Best of Trek #4</t>
  </si>
  <si>
    <t>BEST4</t>
  </si>
  <si>
    <t>The Best of Trek #5</t>
  </si>
  <si>
    <t>BEST5</t>
  </si>
  <si>
    <t>The Best of Trek #6</t>
  </si>
  <si>
    <t>BEST6</t>
  </si>
  <si>
    <t>The Best of Trek #7</t>
  </si>
  <si>
    <t>BEST7</t>
  </si>
  <si>
    <t>The Best of Trek #8</t>
  </si>
  <si>
    <t>BEST8</t>
  </si>
  <si>
    <t>The Best of Trek #9</t>
  </si>
  <si>
    <t>BEST9</t>
  </si>
  <si>
    <t>The Best of Trek #10</t>
  </si>
  <si>
    <t>BEST10</t>
  </si>
  <si>
    <t>The Best of Trek #11</t>
  </si>
  <si>
    <t>BEST11</t>
  </si>
  <si>
    <t>The Best of Trek #12</t>
  </si>
  <si>
    <t>BEST12</t>
  </si>
  <si>
    <t>The Best of Trek #13</t>
  </si>
  <si>
    <t>BEST13</t>
  </si>
  <si>
    <t>The Best of Trek #14</t>
  </si>
  <si>
    <t>BEST14</t>
  </si>
  <si>
    <t>The Best of Trek #15</t>
  </si>
  <si>
    <t>BEST15</t>
  </si>
  <si>
    <t>The Best of Trek #16</t>
  </si>
  <si>
    <t>BEST16</t>
  </si>
  <si>
    <t>The Best of Trek #17</t>
  </si>
  <si>
    <t>BEST17</t>
  </si>
  <si>
    <t>The Best of Trek #18</t>
  </si>
  <si>
    <t>BEST18</t>
  </si>
  <si>
    <t>The Best of the Best of Trek</t>
  </si>
  <si>
    <t>BBST1</t>
  </si>
  <si>
    <t>The Best of the Best of Trek II</t>
  </si>
  <si>
    <t>BBST2</t>
  </si>
  <si>
    <t>Star Trek - The Badlands (BDL)</t>
  </si>
  <si>
    <t>The Badlands - Book 1</t>
  </si>
  <si>
    <t>BDL1</t>
  </si>
  <si>
    <t>TOS/TNG</t>
  </si>
  <si>
    <t>The Badlands - Book 2</t>
  </si>
  <si>
    <t>BDL2</t>
  </si>
  <si>
    <t>DS9/VOY</t>
  </si>
  <si>
    <t>Star Trek - The Brave and the Bold (BNB)</t>
  </si>
  <si>
    <t>The Brave and the Bold, Book 1</t>
  </si>
  <si>
    <t>BNB1</t>
  </si>
  <si>
    <t>Keith R.A. DeCandido</t>
  </si>
  <si>
    <t>TOS/DS9</t>
  </si>
  <si>
    <t>The Brave and the Bold, Book 2</t>
  </si>
  <si>
    <t>BNB2</t>
  </si>
  <si>
    <t>TNG/VOY</t>
  </si>
  <si>
    <t>Star Trek - The Captain's Table (CPT)</t>
  </si>
  <si>
    <t>Captain's Table - War Dragons</t>
  </si>
  <si>
    <t>CPT1</t>
  </si>
  <si>
    <t>Captain's Table - Dujonian's Hoard</t>
  </si>
  <si>
    <t>CPT2</t>
  </si>
  <si>
    <t>Captain's Table - The Mist</t>
  </si>
  <si>
    <t>CPT3</t>
  </si>
  <si>
    <t>Captain's Table - Fire Ship</t>
  </si>
  <si>
    <t>CPT4</t>
  </si>
  <si>
    <t>Captain's Table - Once Burned</t>
  </si>
  <si>
    <t>CPT5</t>
  </si>
  <si>
    <t>Captain's Table - Where Sea Meets Sky</t>
  </si>
  <si>
    <t>CPT6</t>
  </si>
  <si>
    <t>TOS (Pike)</t>
  </si>
  <si>
    <t>Tales from the Captain's Table</t>
  </si>
  <si>
    <t>ed. Keith R.A. DeCandido</t>
  </si>
  <si>
    <t>various</t>
  </si>
  <si>
    <t>Star Trek - Dark Passions (DKP)</t>
  </si>
  <si>
    <t>Dark Passions - Book 1</t>
  </si>
  <si>
    <t>DKP1</t>
  </si>
  <si>
    <t>Within the Mirror Universe</t>
  </si>
  <si>
    <t>Dark Passions - Book 2</t>
  </si>
  <si>
    <t>DKP2</t>
  </si>
  <si>
    <t>Star Trek - Day of Honor (DOH)</t>
  </si>
  <si>
    <t>Day of Honor - Ancient Blood</t>
  </si>
  <si>
    <t>DOH1</t>
  </si>
  <si>
    <t>Day of Honor - Armageddon Sky</t>
  </si>
  <si>
    <t>DOH2</t>
  </si>
  <si>
    <t>Day of Honor - Her Klingon Soul</t>
  </si>
  <si>
    <t>DOH3</t>
  </si>
  <si>
    <t>Day of Honor - Treaty's Law</t>
  </si>
  <si>
    <t>DOH4</t>
  </si>
  <si>
    <t>Day of Honor - Honor Bound</t>
  </si>
  <si>
    <t>DOH5</t>
  </si>
  <si>
    <t>Diane Gallagher</t>
  </si>
  <si>
    <t>Day of Honor: The Television Episode</t>
  </si>
  <si>
    <t>Star Trek - The Dominion War (DOM)</t>
  </si>
  <si>
    <t>The Dominion War - Behind Enemy Lines</t>
  </si>
  <si>
    <t>DOM1</t>
  </si>
  <si>
    <t>The Dominion War - Call to Arms</t>
  </si>
  <si>
    <t>DOM2</t>
  </si>
  <si>
    <t>DS9 - novelization of several Deep Space Nine episodes</t>
  </si>
  <si>
    <t>The Dominion War - Tunnel Through the Stars</t>
  </si>
  <si>
    <t>DOM3</t>
  </si>
  <si>
    <t>DOM4</t>
  </si>
  <si>
    <t>Star Trek - Destiny (DST)</t>
  </si>
  <si>
    <t>Destiny: Gods of Night</t>
  </si>
  <si>
    <t>DST1</t>
  </si>
  <si>
    <t>Destiny Book 1</t>
  </si>
  <si>
    <t>Destiny: Mere Mortals</t>
  </si>
  <si>
    <t>DST2</t>
  </si>
  <si>
    <t>Destiny Book 2</t>
  </si>
  <si>
    <t>Destiny: Lost Souls</t>
  </si>
  <si>
    <t>DST3</t>
  </si>
  <si>
    <t>Destiny Book 3</t>
  </si>
  <si>
    <t>Destiny: A Singular Destiny</t>
  </si>
  <si>
    <t>Destiny - Aventine</t>
  </si>
  <si>
    <t>Destiny Omnibus</t>
  </si>
  <si>
    <t>Destiny Omnibus - all of the above</t>
  </si>
  <si>
    <t>Star Trek - Department of Temporal Investigations (DTI)</t>
  </si>
  <si>
    <t>DTI - Watching the Clock</t>
  </si>
  <si>
    <t>Christopher L. Bennet</t>
  </si>
  <si>
    <t>DTI - Forgotten History</t>
  </si>
  <si>
    <t>DTI - The Collectors</t>
  </si>
  <si>
    <t>DTI - Time Lock</t>
  </si>
  <si>
    <t>Star Trek - The Fall (FAL)</t>
  </si>
  <si>
    <t>The Fall - Revelation and Dust</t>
  </si>
  <si>
    <t>FALL1</t>
  </si>
  <si>
    <t>The Fall - The Crimson Shadow</t>
  </si>
  <si>
    <t>FALL2</t>
  </si>
  <si>
    <t>The Fall - A Ceremony of Losses</t>
  </si>
  <si>
    <t>FALL3</t>
  </si>
  <si>
    <t>The Fall - The Poisoned Chalice</t>
  </si>
  <si>
    <t>FALL4</t>
  </si>
  <si>
    <t>Titan #9</t>
  </si>
  <si>
    <t>The Fall - Peaceable Kingdoms</t>
  </si>
  <si>
    <t>FALL5</t>
  </si>
  <si>
    <t>Star Trek - Gateways (GAT)</t>
  </si>
  <si>
    <t>Gateways - One Small Step</t>
  </si>
  <si>
    <t>GAT1</t>
  </si>
  <si>
    <t>Gateways - Chainmail</t>
  </si>
  <si>
    <t>GAT2</t>
  </si>
  <si>
    <t>Challenger</t>
  </si>
  <si>
    <t>Gateways - Doors into Chaos</t>
  </si>
  <si>
    <t>GAT3</t>
  </si>
  <si>
    <t>Gateways - Demons of Air and Darkness</t>
  </si>
  <si>
    <t>GAT4</t>
  </si>
  <si>
    <t>Gateways - No Man's Land</t>
  </si>
  <si>
    <t>GAT5</t>
  </si>
  <si>
    <t>Gateways - Cold Wars (Star Trek)</t>
  </si>
  <si>
    <t>GAT6</t>
  </si>
  <si>
    <t>Gateways - What Lay Beyond</t>
  </si>
  <si>
    <t>GAT7</t>
  </si>
  <si>
    <t>all above authors</t>
  </si>
  <si>
    <t>(all above authors, containing the conclusions of the first six stories)</t>
  </si>
  <si>
    <t>Gateways Epilogue - Starfleed Corps of Engineers</t>
  </si>
  <si>
    <t>??</t>
  </si>
  <si>
    <t>GAT8</t>
  </si>
  <si>
    <t>epilogue story; see Starfleet Corps of Engineers Vol. 10</t>
  </si>
  <si>
    <t>Star Trek - IKS Gorkon (IKS)/Klingon Empire</t>
  </si>
  <si>
    <t>IKS Gorkon - A Good Day to Die</t>
  </si>
  <si>
    <t>IKS1</t>
  </si>
  <si>
    <t>Keith R. DeCandido</t>
  </si>
  <si>
    <t>IKS Gorkon - Honor Bound</t>
  </si>
  <si>
    <t>IKS2</t>
  </si>
  <si>
    <t>IKS Gorkon - Enemy Territory</t>
  </si>
  <si>
    <t>IKS3</t>
  </si>
  <si>
    <t>Klingon Empire - A Burning House</t>
  </si>
  <si>
    <t>IKS4</t>
  </si>
  <si>
    <t>Star Trek - Invasion (INV)</t>
  </si>
  <si>
    <t>Invasion - First Strike</t>
  </si>
  <si>
    <t>INV1</t>
  </si>
  <si>
    <t>Invasion - The Soldiers of Fear</t>
  </si>
  <si>
    <t>INV2</t>
  </si>
  <si>
    <t>Invasion - Time's Enemy</t>
  </si>
  <si>
    <t>INV3</t>
  </si>
  <si>
    <t>Invasion - The Final Fury</t>
  </si>
  <si>
    <t>INV4</t>
  </si>
  <si>
    <t>Star Trek - Mirror Universe (MIR)</t>
  </si>
  <si>
    <t>Mirror Universe: Glass Empires</t>
  </si>
  <si>
    <t>Mike Sussman with Dayton Ward and Kevin Dilmore, David Mack, Greg Cox</t>
  </si>
  <si>
    <t>Age of the Empress, The Sorrows of Empire, The Worst of Both Worlds</t>
  </si>
  <si>
    <t>Mirror Universe: Obsidian Alliances</t>
  </si>
  <si>
    <t>Keith R. A. DeCandido, Peter David, David Mack as Sarah Shaw</t>
  </si>
  <si>
    <t>The Mirror-Scaled Serpent,Cutting Ties, Saturn's Children</t>
  </si>
  <si>
    <t>Mirror Universe: Shards and Shadows</t>
  </si>
  <si>
    <t>(12 short stories by various authors)</t>
  </si>
  <si>
    <t>Mirror Universe: The Sorrows of Empire</t>
  </si>
  <si>
    <t>Mirror Universe: Rise Like Lions</t>
  </si>
  <si>
    <t>Myriad Universes: Infinity's Prism</t>
  </si>
  <si>
    <t>William Leisner, Christopher L. Bennett, James Shallow</t>
  </si>
  <si>
    <t>Myriad Universes: Echoes and Refractions</t>
  </si>
  <si>
    <t>Geoff Trowbridge, Keith R.A. DeCandido, Chris Roberson</t>
  </si>
  <si>
    <t>Myriad Universes: Shattered Light</t>
  </si>
  <si>
    <t>David R. George III, Scott Pearson, Steve Mollmann &amp; Michael Schuster</t>
  </si>
  <si>
    <t>Star Trek - Miscellaneous (MISC)</t>
  </si>
  <si>
    <t>FotoNovel: A Piece of the Action</t>
  </si>
  <si>
    <t>FOTO8</t>
  </si>
  <si>
    <t>Mandala Productions / Bantam Books</t>
  </si>
  <si>
    <t>TOS FotoNovel - late '70s</t>
  </si>
  <si>
    <t>FotoNovel: A Taste of Armageddon</t>
  </si>
  <si>
    <t>FOTO4</t>
  </si>
  <si>
    <t>FotoNovel: All Our Yesterdays</t>
  </si>
  <si>
    <t>FOTO6</t>
  </si>
  <si>
    <t>FotoNovel: Amok Time</t>
  </si>
  <si>
    <t>FOTO12</t>
  </si>
  <si>
    <t>FotoNovel: Day of the Dove</t>
  </si>
  <si>
    <t>FOTO10</t>
  </si>
  <si>
    <t>FotoNovel: Metamorphosis</t>
  </si>
  <si>
    <t>FOTO5</t>
  </si>
  <si>
    <t>FotoNovel: The City on the Edge of Forever</t>
  </si>
  <si>
    <t>FOTO1</t>
  </si>
  <si>
    <t>FotoNovel: The Deadly Years</t>
  </si>
  <si>
    <t>FOTO11</t>
  </si>
  <si>
    <t>FotoNovel: The Devil in the Dark</t>
  </si>
  <si>
    <t>FOTO9</t>
  </si>
  <si>
    <t>FotoNovel: The Galileo Seven</t>
  </si>
  <si>
    <t>FOTO7</t>
  </si>
  <si>
    <t>FotoNovel: The Trouble with Tribbles</t>
  </si>
  <si>
    <t>FOTO3</t>
  </si>
  <si>
    <t>FotoNovel: Where No Man Has Gone Before</t>
  </si>
  <si>
    <t>FOTO2</t>
  </si>
  <si>
    <t>How to Speak Klingon</t>
  </si>
  <si>
    <t>Chronicle Books</t>
  </si>
  <si>
    <t>Ben Grossblatt</t>
  </si>
  <si>
    <t>Hardback w/audio playback</t>
  </si>
  <si>
    <t>Klingon</t>
  </si>
  <si>
    <t>Based on video game</t>
  </si>
  <si>
    <t>Legends of the Ferengi</t>
  </si>
  <si>
    <t>edited by Ira Steven Behr and Robert Hewitt Wolfe</t>
  </si>
  <si>
    <t>Photostory: Star Trek II - The Wrath of Khan</t>
  </si>
  <si>
    <t>ed. Richard J. Anobile</t>
  </si>
  <si>
    <t>TOS Photostory (black and white)</t>
  </si>
  <si>
    <t>Photostory: Star Trek the Motion Picture</t>
  </si>
  <si>
    <t>TOS Photostory</t>
  </si>
  <si>
    <t>Q's Guide to the Continuum</t>
  </si>
  <si>
    <t>Michael Jan Friedman &amp; Robert Greenberger</t>
  </si>
  <si>
    <t>Seven Deadly Sins</t>
  </si>
  <si>
    <t>edited by Margaret Clark</t>
  </si>
  <si>
    <t>Star Trek: Enterprise Logs</t>
  </si>
  <si>
    <t>Edited by Carol Greenburg</t>
  </si>
  <si>
    <t>Star Trek: The Amazing Stories</t>
  </si>
  <si>
    <t>edited by John J. Ordover</t>
  </si>
  <si>
    <t>a collection of licensed short stories that were first published between 1998 and 2000 in the magazine Amazing Stories</t>
  </si>
  <si>
    <t>Star Trek: The Manga  - Star Trek Ultimate Edition</t>
  </si>
  <si>
    <t>Star Trek: The Manga (TOS comic anthologies published by Tokyopop) -  omnibus collection of the first three anthologies</t>
  </si>
  <si>
    <t>Star Trek: The Manga  - Uchu</t>
  </si>
  <si>
    <t>Star Trek: The Manga (TOS comic anthologies published by Tokyopop) -  includes an excerpt from a novella from Star Trek: Myriad Universes: Infinity's Prism</t>
  </si>
  <si>
    <t>Star Trek: The Manga - Kakan ni Shinkou</t>
  </si>
  <si>
    <t>Star Trek: The Manga (TOS comic anthologies published by Tokyopop) - includes a prose story from Star Trek: The Next Generation: The Sky's the Limit</t>
  </si>
  <si>
    <t>Star Trek: The Manga - Shinsei Shinsei</t>
  </si>
  <si>
    <t>Star Trek: The Manga (TOS comic anthologies published by Tokyopop) - commemorating Star Trek's 40th anniversary; includes a prose story from Star Trek: Constellations</t>
  </si>
  <si>
    <t>Starfleet Academy</t>
  </si>
  <si>
    <t>Starfleet: Year One</t>
  </si>
  <si>
    <t>originally published in serialized form in different Pocket Books releases; story newly expanded for omnibus; official interest in further volumes dissipated due to Star Trek: Enterprise rendering this historical account of Starfleet's creation moot.</t>
  </si>
  <si>
    <t>Tales of the Dominion War</t>
  </si>
  <si>
    <t>edited by Keith R. A. DeCandido</t>
  </si>
  <si>
    <t>The City on the Edge of Forever - The Original Teleplay that Became the Classic Star Trek Episode</t>
  </si>
  <si>
    <t>White Wolf Publishing</t>
  </si>
  <si>
    <t>Harlan Ellison</t>
  </si>
  <si>
    <t>Hardback</t>
  </si>
  <si>
    <t xml:space="preserve">The Ferengi Rules of Acquisition </t>
  </si>
  <si>
    <t>Ira Steven Behr</t>
  </si>
  <si>
    <t>The Hologram's Handbook</t>
  </si>
  <si>
    <t>Robert Picardo, with art by Jeff Yagher</t>
  </si>
  <si>
    <t>The Klingon Dictionary</t>
  </si>
  <si>
    <t>The Star Trek Cookbook</t>
  </si>
  <si>
    <t>Ethan Phillips and William J Birnes</t>
  </si>
  <si>
    <t>These Haunted Seas</t>
  </si>
  <si>
    <t>David R. George III and Heather Jarman</t>
  </si>
  <si>
    <t>DS9 Mission Gamma reprint omnibus</t>
  </si>
  <si>
    <t>TNG - The Manga - Bourkenshin</t>
  </si>
  <si>
    <t xml:space="preserve">Star Trek: TNG: The Manga (TNG comic anthologies published by Tokyopop) </t>
  </si>
  <si>
    <t>TV and Movie Tie-Ins: Star Trek</t>
  </si>
  <si>
    <t>Creative Education</t>
  </si>
  <si>
    <t>James A. Lely</t>
  </si>
  <si>
    <t>Twist of Faith</t>
  </si>
  <si>
    <t>S. D. Perry, David Weddle &amp; Jeffrey Lang and Keith R. A. DeCandido</t>
  </si>
  <si>
    <t>Voyages of Imagination: The Star Trek Fiction Companion</t>
  </si>
  <si>
    <t>Jeff Ayers</t>
  </si>
  <si>
    <t>New Worlds, New Civilizations</t>
  </si>
  <si>
    <t>hardcover</t>
  </si>
  <si>
    <t>Star Trek - New Frontier (NFT)</t>
  </si>
  <si>
    <t>House of Cards</t>
  </si>
  <si>
    <t>NFT1</t>
  </si>
  <si>
    <t>Into the Void</t>
  </si>
  <si>
    <t>NFT2</t>
  </si>
  <si>
    <t>The Two-Front War</t>
  </si>
  <si>
    <t>NFT3</t>
  </si>
  <si>
    <t>End Game</t>
  </si>
  <si>
    <t>NFT4</t>
  </si>
  <si>
    <t>Martyr</t>
  </si>
  <si>
    <t>NFT5</t>
  </si>
  <si>
    <t>Fire on High</t>
  </si>
  <si>
    <t>NFT6</t>
  </si>
  <si>
    <t>Captain's Table: Once Burned</t>
  </si>
  <si>
    <t>Double Helix: Double or Nothing</t>
  </si>
  <si>
    <t>DH5</t>
  </si>
  <si>
    <t>#5</t>
  </si>
  <si>
    <t>The Quiet Place</t>
  </si>
  <si>
    <t>NFT7</t>
  </si>
  <si>
    <t>Dark Allies</t>
  </si>
  <si>
    <t>NFT8</t>
  </si>
  <si>
    <t>Excalibur #1: Requiem</t>
  </si>
  <si>
    <t>NFT9</t>
  </si>
  <si>
    <t>Excalibur #2: Renaissance</t>
  </si>
  <si>
    <t>NFT10</t>
  </si>
  <si>
    <t>Excalibur #3: Restoration (1st printing hardcover)</t>
  </si>
  <si>
    <t>NFT11</t>
  </si>
  <si>
    <t>Gateways: Cold Wars</t>
  </si>
  <si>
    <t>GW6</t>
  </si>
  <si>
    <t>#6</t>
  </si>
  <si>
    <t>Being Human</t>
  </si>
  <si>
    <t>NFT12</t>
  </si>
  <si>
    <t>Gods Above</t>
  </si>
  <si>
    <t>NFT13</t>
  </si>
  <si>
    <t>Stone and Anvil (1st printing hardcover)</t>
  </si>
  <si>
    <t>NFT14</t>
  </si>
  <si>
    <t>No Limits</t>
  </si>
  <si>
    <t>After the Fall</t>
  </si>
  <si>
    <t>NFT15</t>
  </si>
  <si>
    <t>Missing in Action</t>
  </si>
  <si>
    <t>NFT16</t>
  </si>
  <si>
    <t>Treason</t>
  </si>
  <si>
    <t>NFT17</t>
  </si>
  <si>
    <t>Blind Man's Bluff</t>
  </si>
  <si>
    <t>NFT18</t>
  </si>
  <si>
    <t>The Returned - Part 1</t>
  </si>
  <si>
    <t>NFT19</t>
  </si>
  <si>
    <t>NFT20</t>
  </si>
  <si>
    <t>NFT21</t>
  </si>
  <si>
    <t>Star Trek - Section 31 (S31)</t>
  </si>
  <si>
    <t>Section 31 - Rogue</t>
  </si>
  <si>
    <t>S31_1</t>
  </si>
  <si>
    <t>Andy Mangels &amp; Michael A. Martin</t>
  </si>
  <si>
    <t>Section 31 - Shadow</t>
  </si>
  <si>
    <t>S31_2</t>
  </si>
  <si>
    <t>Dean Wesly Smith &amp; Kristine Kathryn Rusch</t>
  </si>
  <si>
    <t>Section 31 - Cloak</t>
  </si>
  <si>
    <t>S31_3</t>
  </si>
  <si>
    <t>Section 31 - Abyss</t>
  </si>
  <si>
    <t>S31_4</t>
  </si>
  <si>
    <t>David Weddle &amp; Jeffrey Lang</t>
  </si>
  <si>
    <t>Section 31 - Disavowed</t>
  </si>
  <si>
    <t>S31_5</t>
  </si>
  <si>
    <t>Section 31 - Control</t>
  </si>
  <si>
    <t>S31_6</t>
  </si>
  <si>
    <t>Star Trek - Starfleet Corps of Engineers (SCE)</t>
  </si>
  <si>
    <t>SCE - Have Tech, Will Travel</t>
  </si>
  <si>
    <t>SCE1</t>
  </si>
  <si>
    <t>Dean Wesley Smith, Keith R. A. DeCandido, Christie Golden, Dayton Ward &amp; Kevin Dilmore</t>
  </si>
  <si>
    <t>Originally e-Book</t>
  </si>
  <si>
    <t>SCE - Miracle Workers</t>
  </si>
  <si>
    <t>SCE2</t>
  </si>
  <si>
    <t>Dayton Ward, Kevin Dilmore, Keith R. A. DeCandido &amp; David Mack</t>
  </si>
  <si>
    <t>SCE - Some Assembly Required</t>
  </si>
  <si>
    <t>SCE3</t>
  </si>
  <si>
    <t>Aaron Rosenberg, Keith R. A. DeCandido, Dave Galanter, Greg Brodeur, Scott Ciencin &amp; Dan Jolley</t>
  </si>
  <si>
    <t>SCE - No Surrender</t>
  </si>
  <si>
    <t>SCE4</t>
  </si>
  <si>
    <t>Jeff Mariotte, Ian Edginton, Mike Collins, Robert Greenberger &amp; Glenn Hauman</t>
  </si>
  <si>
    <t>SCE - Foundations</t>
  </si>
  <si>
    <t>SCE5</t>
  </si>
  <si>
    <t>SCE - Wildfire</t>
  </si>
  <si>
    <t>SCE6</t>
  </si>
  <si>
    <t>J. Steven York, Christina F. York, Keith R. A. DeCandido &amp; David Mack</t>
  </si>
  <si>
    <t>SCE - Breakdowns</t>
  </si>
  <si>
    <t>SCE7</t>
  </si>
  <si>
    <t>Dayton Ward, Kevin Dilmore, Scott Ciencin, Heather Jarman &amp; Keith R. A. DeCandido</t>
  </si>
  <si>
    <t>SCE - Aftermath</t>
  </si>
  <si>
    <t>SCE8</t>
  </si>
  <si>
    <t>Christopher L. Bennett, Randall N. Bills, Loren L. Coleman, Robert Greenberger, Andy Mangels, Michael A. Martin &amp;Aaron Rosenberg</t>
  </si>
  <si>
    <t>SCE - Grand Designs</t>
  </si>
  <si>
    <t>SCE9</t>
  </si>
  <si>
    <t>Allyn Gibson, Kevin Killiany, Dayton Ward, Kevin Dilmore, David Mack, Dave Galanter &amp; Paul Kupperberg</t>
  </si>
  <si>
    <t>SCE - Creative Couplings</t>
  </si>
  <si>
    <t>SCE10</t>
  </si>
  <si>
    <t>John S. Drew, Dayton Ward, Kevin Dilmore, Glenn Greenberg, J. Steven York, Christina F. York, Glenn Hauman, Aaron Rosenberg &amp; David Mack</t>
  </si>
  <si>
    <t>SCE - Wounds</t>
  </si>
  <si>
    <t>SCE11</t>
  </si>
  <si>
    <t>Ilsa J. Bick, Keith R. A. DeCandido, John J. Ordover, Terri Osborne &amp; Cory Rushton</t>
  </si>
  <si>
    <t>SCE - Out of the Cocoon</t>
  </si>
  <si>
    <t>SCE12</t>
  </si>
  <si>
    <t>William Leisner, Kevin Killiany, Phaedra M. Weldon, Robert T. Jeschonek</t>
  </si>
  <si>
    <t>SCE - What's Past</t>
  </si>
  <si>
    <t>SCE13</t>
  </si>
  <si>
    <t>Terri Osborne, Steve Mollmann, Michael Schuster, Richard C. White, Dayton Ward, Kevin Dilmore, Heather Jarman,Keith R. A. DeCandido</t>
  </si>
  <si>
    <t>SCE - Turn the Page</t>
  </si>
  <si>
    <t>Dayton Ward &amp; Kevin Dilmore</t>
  </si>
  <si>
    <t>SCE - Troubleshooting</t>
  </si>
  <si>
    <t>SCE - The Light</t>
  </si>
  <si>
    <t>Jeff D. Jacques</t>
  </si>
  <si>
    <t>SCE - The Art of the Comeback</t>
  </si>
  <si>
    <t>Glenn Greenberg</t>
  </si>
  <si>
    <t>SCE - Signs from Heaven</t>
  </si>
  <si>
    <t>SCE - Ghost</t>
  </si>
  <si>
    <t>Ilsa J. Bick</t>
  </si>
  <si>
    <t>SCE - Remembrance of Things Past, Book 1</t>
  </si>
  <si>
    <t>SCE - Remembrance of Things Past, Book 2</t>
  </si>
  <si>
    <t>Star Trek - Stargazer (SGZ)</t>
  </si>
  <si>
    <t>Stargazer - Gauntlet</t>
  </si>
  <si>
    <t>SGZ1</t>
  </si>
  <si>
    <t>Stargazer - Progenitor</t>
  </si>
  <si>
    <t>SGZ2</t>
  </si>
  <si>
    <t>Stargazer - Three</t>
  </si>
  <si>
    <t>SGZ3</t>
  </si>
  <si>
    <t>Stargazer - Oblivion</t>
  </si>
  <si>
    <t>SGZ4</t>
  </si>
  <si>
    <t>Stargazer - Enigma</t>
  </si>
  <si>
    <t>SGZ5</t>
  </si>
  <si>
    <t>Stargazer - Maker</t>
  </si>
  <si>
    <t>SGZ6</t>
  </si>
  <si>
    <t>Star Trek - Shatnerverse (SHV)</t>
  </si>
  <si>
    <t>Odyssey - The Ashes of Eden</t>
  </si>
  <si>
    <t>William Shatner, and Judith and Garfield Reeves-Stevens</t>
  </si>
  <si>
    <t>Odyssey, book 1</t>
  </si>
  <si>
    <t>Odyssey - The Return</t>
  </si>
  <si>
    <t>Odyssey, book 2</t>
  </si>
  <si>
    <t>Odyssey - Avenger</t>
  </si>
  <si>
    <t>Odyssey, book 3</t>
  </si>
  <si>
    <t>Mirror Universe - Spectre</t>
  </si>
  <si>
    <t>Mirror Universe - Dark Victory</t>
  </si>
  <si>
    <t>Mirror Universe - Preserver</t>
  </si>
  <si>
    <t>Totality - Captain's Peril</t>
  </si>
  <si>
    <t>Totality - Captain's Blood</t>
  </si>
  <si>
    <t>Totality - Captain's Glory</t>
  </si>
  <si>
    <t>Academy - Collision Course</t>
  </si>
  <si>
    <t>Academy - Trial Run</t>
  </si>
  <si>
    <t>Cancelled</t>
  </si>
  <si>
    <t>Star Trek - Seekers (SKR)</t>
  </si>
  <si>
    <t>Seekers - Second Nature</t>
  </si>
  <si>
    <t>SKR1</t>
  </si>
  <si>
    <t>Seekers - Point of Divergence</t>
  </si>
  <si>
    <t>SKR2</t>
  </si>
  <si>
    <t>Dayton Ward and Kevin Dilmore</t>
  </si>
  <si>
    <t>Seekers - Long Shot</t>
  </si>
  <si>
    <t>SKR3</t>
  </si>
  <si>
    <t>Seekers - All That's Left</t>
  </si>
  <si>
    <t>SKR4</t>
  </si>
  <si>
    <t>Star Trek - New Earth (SNE)</t>
  </si>
  <si>
    <t>Note: several of these are links to the primary pages</t>
  </si>
  <si>
    <t>Star Trek - Strange New Worlds (SNW)</t>
  </si>
  <si>
    <t>Annual short story writing competition</t>
  </si>
  <si>
    <t>Strange New Worlds I</t>
  </si>
  <si>
    <t>SNW1</t>
  </si>
  <si>
    <t>ed. Dean Wesley Smith</t>
  </si>
  <si>
    <t>larger format</t>
  </si>
  <si>
    <t>small format</t>
  </si>
  <si>
    <t>Strange New Worlds II</t>
  </si>
  <si>
    <t>SNW2</t>
  </si>
  <si>
    <t>Strange New Worlds III</t>
  </si>
  <si>
    <t>SNW3</t>
  </si>
  <si>
    <t>Strange New Worlds IV</t>
  </si>
  <si>
    <t>SNW4</t>
  </si>
  <si>
    <t>Strange New Worlds V</t>
  </si>
  <si>
    <t>SNW5</t>
  </si>
  <si>
    <t>Strange New Worlds 6</t>
  </si>
  <si>
    <t>SNW6</t>
  </si>
  <si>
    <t>Strange New Worlds 7</t>
  </si>
  <si>
    <t>SNW7</t>
  </si>
  <si>
    <t>Strange New Worlds 8</t>
  </si>
  <si>
    <t>SNW8</t>
  </si>
  <si>
    <t>Strange New Worlds 9</t>
  </si>
  <si>
    <t>SNW9</t>
  </si>
  <si>
    <t>Strange New Worlds 10</t>
  </si>
  <si>
    <t>SNW10</t>
  </si>
  <si>
    <t>Star Trek - Titan (TIT)</t>
  </si>
  <si>
    <t>Taking Wing</t>
  </si>
  <si>
    <t>TIT1</t>
  </si>
  <si>
    <t>Michael A. Martin &amp; Andy Mangels</t>
  </si>
  <si>
    <t>The Red King</t>
  </si>
  <si>
    <t>TIT2</t>
  </si>
  <si>
    <t>Orion's Hounds</t>
  </si>
  <si>
    <t>TIT3</t>
  </si>
  <si>
    <t>Sword of Damocles</t>
  </si>
  <si>
    <t>TIT4</t>
  </si>
  <si>
    <t>Geoffrey Thorne</t>
  </si>
  <si>
    <t>Over a Torrent Sea</t>
  </si>
  <si>
    <t>TIT5</t>
  </si>
  <si>
    <t>Synthesis</t>
  </si>
  <si>
    <t>TIT6</t>
  </si>
  <si>
    <t>Typhon Pact Book 2: Seize the Fire</t>
  </si>
  <si>
    <t>TIT7</t>
  </si>
  <si>
    <t>Fallen Gods</t>
  </si>
  <si>
    <t>TIT8</t>
  </si>
  <si>
    <t>Absent Enemies</t>
  </si>
  <si>
    <t>TIT10</t>
  </si>
  <si>
    <t>Sight Unseen</t>
  </si>
  <si>
    <t>TIT11</t>
  </si>
  <si>
    <t>Star Trek - The Lost Era (TLE)</t>
  </si>
  <si>
    <t>The Lost Era - The Sundered</t>
  </si>
  <si>
    <t>TLE1</t>
  </si>
  <si>
    <t>The Lost Era - Serpents Among the Ruins</t>
  </si>
  <si>
    <t>TLE2</t>
  </si>
  <si>
    <t>The Lost Era - The Art of the Impossible</t>
  </si>
  <si>
    <t>TLE3</t>
  </si>
  <si>
    <t>The Lost Era - Well of Souls</t>
  </si>
  <si>
    <t>TLE4</t>
  </si>
  <si>
    <t>The Lost Era - Deny Thy Father</t>
  </si>
  <si>
    <t>TLE5</t>
  </si>
  <si>
    <t>The Lost Era - Catalyst of Sorrows</t>
  </si>
  <si>
    <t>TLE6</t>
  </si>
  <si>
    <t>The Lost Era - The Buried Age</t>
  </si>
  <si>
    <t>TLE7</t>
  </si>
  <si>
    <t>The Lost Era - One Constant Star</t>
  </si>
  <si>
    <t>TLE8</t>
  </si>
  <si>
    <t>Star Trek - Typhon Pact (TYP)</t>
  </si>
  <si>
    <t>Typhon Pact - Zero Sum Game</t>
  </si>
  <si>
    <t>TYP1</t>
  </si>
  <si>
    <t>Typhon Pact - Seize the Fire</t>
  </si>
  <si>
    <t>TYP2</t>
  </si>
  <si>
    <t>Titan</t>
  </si>
  <si>
    <t>Typhon Pact - Rough Beasts of Empire</t>
  </si>
  <si>
    <t>TYP3</t>
  </si>
  <si>
    <t>Typhon Pact - Paths of Disharmony</t>
  </si>
  <si>
    <t>TYP4</t>
  </si>
  <si>
    <t>TYP5</t>
  </si>
  <si>
    <t>TNG, e-Book</t>
  </si>
  <si>
    <t>Typhon Pact - Plagues of Night</t>
  </si>
  <si>
    <t>TYP6</t>
  </si>
  <si>
    <t>TNG/DS9</t>
  </si>
  <si>
    <t>Typhon Pact - Raise the Dawn</t>
  </si>
  <si>
    <t>TYP7</t>
  </si>
  <si>
    <t>Typhon Pact - Brinksmanship</t>
  </si>
  <si>
    <t>TYP8</t>
  </si>
  <si>
    <t>Star Trek - Vanguard (VAN)</t>
  </si>
  <si>
    <t>Harbinger</t>
  </si>
  <si>
    <t>VAN1</t>
  </si>
  <si>
    <t>Summon the Thunder</t>
  </si>
  <si>
    <t>VAN2</t>
  </si>
  <si>
    <t>Reap the Whirlwind</t>
  </si>
  <si>
    <t>VAN3</t>
  </si>
  <si>
    <t>Open Secrets</t>
  </si>
  <si>
    <t>VAN4</t>
  </si>
  <si>
    <t>Precipice</t>
  </si>
  <si>
    <t>VAN5</t>
  </si>
  <si>
    <t>Declassified</t>
  </si>
  <si>
    <t>VAN6</t>
  </si>
  <si>
    <t>various (novella collection)</t>
  </si>
  <si>
    <t>What Judgments Come</t>
  </si>
  <si>
    <t>VAN7</t>
  </si>
  <si>
    <t>Storming Heaven</t>
  </si>
  <si>
    <t>VAN8</t>
  </si>
  <si>
    <t>WATER DAMAGED</t>
  </si>
  <si>
    <t>In Tempest's Wake</t>
  </si>
  <si>
    <t>VAN9</t>
  </si>
  <si>
    <t>Star Trek - Young-adult Books (YTH)</t>
  </si>
  <si>
    <t>Worf's First Adventure</t>
  </si>
  <si>
    <t>ACD1</t>
  </si>
  <si>
    <t>TNG Starfleet Academy</t>
  </si>
  <si>
    <t>Line of Fire</t>
  </si>
  <si>
    <t>ACD2</t>
  </si>
  <si>
    <t>Survival</t>
  </si>
  <si>
    <t>ACD3</t>
  </si>
  <si>
    <t>Capture the Flag</t>
  </si>
  <si>
    <t>ACD4</t>
  </si>
  <si>
    <t>Atlantis Station</t>
  </si>
  <si>
    <t>ACD5</t>
  </si>
  <si>
    <t>Mystery of the Missing Crew</t>
  </si>
  <si>
    <t>ACD6</t>
  </si>
  <si>
    <t>Secret of the Lizard People</t>
  </si>
  <si>
    <t>ACD7</t>
  </si>
  <si>
    <t>Starfall</t>
  </si>
  <si>
    <t>ACD8</t>
  </si>
  <si>
    <t>Brad Strickland and Barbara Strickland</t>
  </si>
  <si>
    <t>Nova Command</t>
  </si>
  <si>
    <t>ACD9</t>
  </si>
  <si>
    <t>Loyalties</t>
  </si>
  <si>
    <t>ACD10</t>
  </si>
  <si>
    <t>Patricia Barnes-Svarney</t>
  </si>
  <si>
    <t>Crossfire</t>
  </si>
  <si>
    <t>ACD11</t>
  </si>
  <si>
    <t>Breakaway</t>
  </si>
  <si>
    <t>ACD12</t>
  </si>
  <si>
    <t>Bobbi JG Weiss and David Cosy Weiss</t>
  </si>
  <si>
    <t>The Haunted Starship</t>
  </si>
  <si>
    <t>ACD13</t>
  </si>
  <si>
    <t>Deceptions</t>
  </si>
  <si>
    <t>ACD14</t>
  </si>
  <si>
    <t>The Star Ghost</t>
  </si>
  <si>
    <t>DS9Y1</t>
  </si>
  <si>
    <t>Brad Strickland</t>
  </si>
  <si>
    <t>DS9 Youth</t>
  </si>
  <si>
    <t>Stowaways</t>
  </si>
  <si>
    <t>DS9Y2</t>
  </si>
  <si>
    <t>Prisoners of Peace</t>
  </si>
  <si>
    <t>DS9Y3</t>
  </si>
  <si>
    <t>The Pet</t>
  </si>
  <si>
    <t>DS9Y4</t>
  </si>
  <si>
    <t>Mel Gilden and Ted Pedersen</t>
  </si>
  <si>
    <t>Arcade</t>
  </si>
  <si>
    <t>DS9Y5</t>
  </si>
  <si>
    <t>Diana G. Gallagher</t>
  </si>
  <si>
    <t>Field Trip</t>
  </si>
  <si>
    <t>DS9Y6</t>
  </si>
  <si>
    <t>Gypsy World</t>
  </si>
  <si>
    <t>DS9Y7</t>
  </si>
  <si>
    <t>Ted Pedersen</t>
  </si>
  <si>
    <t>Highest Score</t>
  </si>
  <si>
    <t>DS9Y8</t>
  </si>
  <si>
    <t>Kem Antilles (Kevin J. Anderson &amp; Rebecca Moesta)</t>
  </si>
  <si>
    <t>Cardassian Imps</t>
  </si>
  <si>
    <t>DS9Y9</t>
  </si>
  <si>
    <t>Space Camp</t>
  </si>
  <si>
    <t>DS9Y10</t>
  </si>
  <si>
    <t>Day of Honor: Honor Bound</t>
  </si>
  <si>
    <t>DS9Y11</t>
  </si>
  <si>
    <t>Trapped in Time</t>
  </si>
  <si>
    <t>DS9Y12</t>
  </si>
  <si>
    <t>Crisis on Vulcan</t>
  </si>
  <si>
    <t>TOSY1</t>
  </si>
  <si>
    <t>TOS Youth</t>
  </si>
  <si>
    <t>Aftershock</t>
  </si>
  <si>
    <t>TOSY2</t>
  </si>
  <si>
    <t>Cadet Kirk</t>
  </si>
  <si>
    <t>TOSY3</t>
  </si>
  <si>
    <t>Lifeline</t>
  </si>
  <si>
    <t>VOYY1</t>
  </si>
  <si>
    <t>Bobbi JG Weiss and David Cody Weiss</t>
  </si>
  <si>
    <t>VOY Youth</t>
  </si>
  <si>
    <t>The Chance Factor</t>
  </si>
  <si>
    <t>VOYY2</t>
  </si>
  <si>
    <t>Diana G. Gallagher and Martin R. Burke</t>
  </si>
  <si>
    <t>Quarantine</t>
  </si>
  <si>
    <t>VOYY3</t>
  </si>
  <si>
    <t>The Delta Anomaly</t>
  </si>
  <si>
    <t>SFA1</t>
  </si>
  <si>
    <t>Rick Barba</t>
  </si>
  <si>
    <t>The Edge</t>
  </si>
  <si>
    <t>SFA2</t>
  </si>
  <si>
    <t>The Gemini Agent</t>
  </si>
  <si>
    <t>SFA3</t>
  </si>
  <si>
    <t>The Assasination Game</t>
  </si>
  <si>
    <t>SFA4</t>
  </si>
  <si>
    <t>Alan Gratz</t>
  </si>
  <si>
    <t>Row</t>
  </si>
  <si>
    <t>Part 1 framing story set before The Wrath of Khan; Part 2 framing story set before 'Where No Man Has Gone Before', 2045, 2264 &amp; 2284</t>
  </si>
  <si>
    <t>Month</t>
  </si>
  <si>
    <t>Framing story after 'The City on the Edge of Forever', main plot before original series, 2243, 2267</t>
  </si>
  <si>
    <t>W. A. 'Bill' McCay and E. L. 'Eloise' Flood</t>
  </si>
  <si>
    <t>Requiem</t>
  </si>
  <si>
    <t>TAS</t>
  </si>
  <si>
    <t>Armin Shimerman &amp; David R. George III, with Eric A. Stillwell (writer of 'Yesterday's Enterprise')</t>
  </si>
  <si>
    <t>MOV</t>
  </si>
  <si>
    <t>BDL</t>
  </si>
  <si>
    <t>BNB</t>
  </si>
  <si>
    <t>CPT</t>
  </si>
  <si>
    <t>DKP</t>
  </si>
  <si>
    <t>DOM</t>
  </si>
  <si>
    <t>DTI</t>
  </si>
  <si>
    <t>FAL</t>
  </si>
  <si>
    <t>IKS</t>
  </si>
  <si>
    <t>INV</t>
  </si>
  <si>
    <t>SGZ</t>
  </si>
  <si>
    <t>SHV</t>
  </si>
  <si>
    <t>SNE</t>
  </si>
  <si>
    <t>TLE</t>
  </si>
  <si>
    <t>TYP</t>
  </si>
  <si>
    <t>D. W. 'Prof' Smith (Dean Wesley Smith)</t>
  </si>
  <si>
    <t>A Less Perfect Union, Places of Exile, Seeds of Dissent, Includes a sample comic story from Uchu - Star Trek: The Manga</t>
  </si>
  <si>
    <t>The Chimes at Midnight, A Gutted World, Brave New World</t>
  </si>
  <si>
    <t>The Embrace of Cold, Honor in the Night, The Tears of Eridanus</t>
  </si>
  <si>
    <t>DS9 'relaunch' reprint omnibus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</si>
</sst>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&quot; &quot;yyyy"/>
    <numFmt numFmtId="165" formatCode="&quot; &quot;mmm&quot; &quot;yyyy"/>
  </numFmts>
  <fonts count="17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i/>
      <sz val="11"/>
      <color rgb="FF252525"/>
      <name val="Arial"/>
      <family val="2"/>
    </font>
    <font>
      <sz val="11"/>
      <color rgb="FF252525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0"/>
      <color rgb="FF252525"/>
      <name val="Arial"/>
      <family val="2"/>
    </font>
    <font>
      <i/>
      <sz val="10"/>
      <color rgb="FF252525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D966"/>
        <bgColor rgb="FFFFD966"/>
      </patternFill>
    </fill>
    <fill>
      <patternFill patternType="solid">
        <fgColor rgb="FFC9DAF8"/>
        <bgColor rgb="FFC9DAF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6" fillId="0" borderId="0"/>
  </cellStyleXfs>
  <cellXfs count="151">
    <xf numFmtId="0" fontId="0" fillId="0" borderId="0" xfId="0" applyFont="1" applyAlignment="1"/>
    <xf numFmtId="0" fontId="1" fillId="0" borderId="0" xfId="0" applyFont="1" applyAlignment="1">
      <alignment wrapText="1"/>
    </xf>
    <xf numFmtId="1" fontId="2" fillId="0" borderId="0" xfId="0" applyNumberFormat="1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1" fontId="1" fillId="0" borderId="0" xfId="0" applyNumberFormat="1" applyFont="1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" fillId="0" borderId="0" xfId="0" applyFont="1"/>
    <xf numFmtId="0" fontId="3" fillId="2" borderId="0" xfId="0" applyFont="1" applyFill="1" applyAlignment="1">
      <alignment horizontal="left" wrapText="1"/>
    </xf>
    <xf numFmtId="1" fontId="2" fillId="0" borderId="0" xfId="0" applyNumberFormat="1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/>
    <xf numFmtId="1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165" fontId="2" fillId="0" borderId="1" xfId="0" applyNumberFormat="1" applyFont="1" applyBorder="1" applyAlignment="1">
      <alignment wrapText="1"/>
    </xf>
    <xf numFmtId="0" fontId="4" fillId="2" borderId="0" xfId="0" applyFont="1" applyFill="1" applyAlignment="1">
      <alignment horizontal="left" wrapText="1"/>
    </xf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wrapText="1"/>
    </xf>
    <xf numFmtId="164" fontId="2" fillId="0" borderId="0" xfId="0" applyNumberFormat="1" applyFont="1" applyAlignment="1"/>
    <xf numFmtId="1" fontId="5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165" fontId="5" fillId="0" borderId="1" xfId="0" applyNumberFormat="1" applyFont="1" applyBorder="1" applyAlignment="1">
      <alignment wrapText="1"/>
    </xf>
    <xf numFmtId="0" fontId="5" fillId="2" borderId="0" xfId="0" applyFont="1" applyFill="1" applyAlignment="1">
      <alignment wrapText="1"/>
    </xf>
    <xf numFmtId="0" fontId="5" fillId="0" borderId="1" xfId="0" applyFont="1" applyBorder="1" applyAlignment="1"/>
    <xf numFmtId="0" fontId="5" fillId="0" borderId="1" xfId="0" applyFont="1" applyBorder="1" applyAlignment="1">
      <alignment horizontal="center"/>
    </xf>
    <xf numFmtId="0" fontId="6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1" fontId="6" fillId="0" borderId="0" xfId="0" applyNumberFormat="1" applyFont="1" applyAlignment="1"/>
    <xf numFmtId="0" fontId="2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2" borderId="0" xfId="0" applyFont="1" applyFill="1" applyAlignment="1">
      <alignment horizontal="left" wrapText="1"/>
    </xf>
    <xf numFmtId="0" fontId="2" fillId="0" borderId="1" xfId="0" applyFont="1" applyBorder="1" applyAlignment="1">
      <alignment wrapText="1"/>
    </xf>
    <xf numFmtId="0" fontId="5" fillId="2" borderId="0" xfId="0" applyFont="1" applyFill="1" applyAlignment="1">
      <alignment horizontal="left" wrapText="1"/>
    </xf>
    <xf numFmtId="164" fontId="2" fillId="0" borderId="1" xfId="0" applyNumberFormat="1" applyFont="1" applyBorder="1" applyAlignment="1">
      <alignment wrapText="1"/>
    </xf>
    <xf numFmtId="0" fontId="9" fillId="2" borderId="0" xfId="0" applyFont="1" applyFill="1" applyAlignment="1">
      <alignment horizontal="left" wrapText="1"/>
    </xf>
    <xf numFmtId="1" fontId="8" fillId="0" borderId="0" xfId="0" applyNumberFormat="1" applyFont="1" applyAlignment="1">
      <alignment wrapText="1"/>
    </xf>
    <xf numFmtId="0" fontId="8" fillId="2" borderId="0" xfId="0" applyFont="1" applyFill="1" applyAlignment="1">
      <alignment horizontal="left" wrapText="1"/>
    </xf>
    <xf numFmtId="1" fontId="6" fillId="0" borderId="0" xfId="0" applyNumberFormat="1" applyFont="1" applyAlignment="1">
      <alignment wrapText="1"/>
    </xf>
    <xf numFmtId="0" fontId="6" fillId="0" borderId="0" xfId="0" applyFont="1" applyAlignment="1"/>
    <xf numFmtId="1" fontId="6" fillId="0" borderId="0" xfId="0" applyNumberFormat="1" applyFont="1" applyAlignment="1"/>
    <xf numFmtId="165" fontId="2" fillId="0" borderId="1" xfId="0" applyNumberFormat="1" applyFont="1" applyBorder="1" applyAlignment="1">
      <alignment wrapText="1"/>
    </xf>
    <xf numFmtId="0" fontId="10" fillId="3" borderId="1" xfId="0" applyFont="1" applyFill="1" applyBorder="1" applyAlignment="1"/>
    <xf numFmtId="0" fontId="11" fillId="2" borderId="1" xfId="0" applyFont="1" applyFill="1" applyBorder="1" applyAlignment="1">
      <alignment horizontal="left"/>
    </xf>
    <xf numFmtId="1" fontId="11" fillId="2" borderId="1" xfId="0" applyNumberFormat="1" applyFont="1" applyFill="1" applyBorder="1" applyAlignment="1">
      <alignment horizontal="left"/>
    </xf>
    <xf numFmtId="0" fontId="10" fillId="2" borderId="1" xfId="0" applyFont="1" applyFill="1" applyBorder="1" applyAlignment="1"/>
    <xf numFmtId="165" fontId="11" fillId="2" borderId="1" xfId="0" applyNumberFormat="1" applyFont="1" applyFill="1" applyBorder="1" applyAlignment="1">
      <alignment horizontal="right"/>
    </xf>
    <xf numFmtId="0" fontId="10" fillId="0" borderId="1" xfId="0" applyFont="1" applyBorder="1" applyAlignment="1"/>
    <xf numFmtId="0" fontId="10" fillId="4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wrapText="1"/>
    </xf>
    <xf numFmtId="0" fontId="5" fillId="0" borderId="0" xfId="0" applyFont="1" applyAlignment="1">
      <alignment horizontal="right"/>
    </xf>
    <xf numFmtId="1" fontId="3" fillId="2" borderId="1" xfId="0" applyNumberFormat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center" wrapText="1"/>
    </xf>
    <xf numFmtId="0" fontId="5" fillId="0" borderId="0" xfId="0" applyFont="1" applyAlignment="1">
      <alignment horizontal="right"/>
    </xf>
    <xf numFmtId="165" fontId="3" fillId="2" borderId="1" xfId="0" applyNumberFormat="1" applyFont="1" applyFill="1" applyBorder="1" applyAlignment="1">
      <alignment horizontal="right" wrapText="1"/>
    </xf>
    <xf numFmtId="14" fontId="2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7" fillId="5" borderId="0" xfId="0" applyFont="1" applyFill="1" applyAlignment="1">
      <alignment wrapText="1"/>
    </xf>
    <xf numFmtId="1" fontId="7" fillId="5" borderId="0" xfId="0" applyNumberFormat="1" applyFont="1" applyFill="1" applyAlignment="1">
      <alignment wrapText="1"/>
    </xf>
    <xf numFmtId="0" fontId="7" fillId="5" borderId="0" xfId="0" applyFont="1" applyFill="1" applyAlignment="1">
      <alignment horizontal="center" wrapText="1"/>
    </xf>
    <xf numFmtId="164" fontId="3" fillId="2" borderId="1" xfId="0" applyNumberFormat="1" applyFont="1" applyFill="1" applyBorder="1" applyAlignment="1">
      <alignment horizontal="left" wrapText="1"/>
    </xf>
    <xf numFmtId="0" fontId="2" fillId="0" borderId="0" xfId="0" applyFont="1"/>
    <xf numFmtId="0" fontId="8" fillId="0" borderId="0" xfId="0" applyFont="1" applyAlignment="1">
      <alignment horizontal="left" wrapText="1"/>
    </xf>
    <xf numFmtId="0" fontId="6" fillId="2" borderId="0" xfId="0" applyFont="1" applyFill="1" applyAlignment="1">
      <alignment wrapText="1"/>
    </xf>
    <xf numFmtId="0" fontId="3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2" fillId="0" borderId="0" xfId="0" applyFont="1" applyAlignment="1"/>
    <xf numFmtId="165" fontId="2" fillId="0" borderId="1" xfId="0" applyNumberFormat="1" applyFont="1" applyBorder="1" applyAlignment="1">
      <alignment horizontal="right" wrapText="1"/>
    </xf>
    <xf numFmtId="165" fontId="2" fillId="0" borderId="0" xfId="0" applyNumberFormat="1" applyFont="1" applyAlignment="1"/>
    <xf numFmtId="0" fontId="6" fillId="0" borderId="0" xfId="0" applyFont="1" applyAlignment="1"/>
    <xf numFmtId="0" fontId="6" fillId="0" borderId="0" xfId="0" applyFont="1" applyAlignment="1"/>
    <xf numFmtId="165" fontId="2" fillId="0" borderId="0" xfId="0" applyNumberFormat="1" applyFont="1"/>
    <xf numFmtId="0" fontId="7" fillId="5" borderId="0" xfId="0" applyFont="1" applyFill="1" applyAlignment="1">
      <alignment wrapText="1"/>
    </xf>
    <xf numFmtId="0" fontId="2" fillId="0" borderId="0" xfId="0" applyFont="1" applyAlignment="1"/>
    <xf numFmtId="0" fontId="5" fillId="2" borderId="0" xfId="0" applyFont="1" applyFill="1" applyAlignment="1">
      <alignment horizontal="left"/>
    </xf>
    <xf numFmtId="0" fontId="2" fillId="5" borderId="0" xfId="0" applyFont="1" applyFill="1" applyAlignment="1">
      <alignment horizontal="center" wrapText="1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2" xfId="0" applyFont="1" applyBorder="1" applyAlignment="1"/>
    <xf numFmtId="1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/>
    <xf numFmtId="0" fontId="2" fillId="0" borderId="3" xfId="0" applyFont="1" applyBorder="1" applyAlignment="1">
      <alignment horizontal="center"/>
    </xf>
    <xf numFmtId="0" fontId="12" fillId="5" borderId="0" xfId="0" applyFont="1" applyFill="1" applyAlignment="1">
      <alignment horizontal="left" wrapText="1"/>
    </xf>
    <xf numFmtId="1" fontId="12" fillId="5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2" fillId="5" borderId="0" xfId="0" applyFont="1" applyFill="1"/>
    <xf numFmtId="1" fontId="12" fillId="5" borderId="0" xfId="0" applyNumberFormat="1" applyFont="1" applyFill="1" applyAlignment="1">
      <alignment horizontal="left" wrapText="1"/>
    </xf>
    <xf numFmtId="0" fontId="2" fillId="5" borderId="0" xfId="0" applyFont="1" applyFill="1" applyAlignment="1">
      <alignment wrapText="1"/>
    </xf>
    <xf numFmtId="1" fontId="2" fillId="5" borderId="0" xfId="0" applyNumberFormat="1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7" fillId="0" borderId="0" xfId="0" applyFont="1"/>
    <xf numFmtId="0" fontId="9" fillId="0" borderId="0" xfId="0" applyFont="1" applyAlignment="1">
      <alignment wrapText="1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/>
    <xf numFmtId="0" fontId="5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3" fillId="2" borderId="0" xfId="0" applyFont="1" applyFill="1" applyAlignment="1">
      <alignment horizontal="center" wrapText="1"/>
    </xf>
    <xf numFmtId="0" fontId="7" fillId="0" borderId="0" xfId="0" applyFont="1"/>
    <xf numFmtId="0" fontId="9" fillId="2" borderId="0" xfId="0" applyFont="1" applyFill="1" applyAlignment="1">
      <alignment horizontal="left"/>
    </xf>
    <xf numFmtId="1" fontId="2" fillId="0" borderId="0" xfId="0" applyNumberFormat="1" applyFont="1" applyAlignment="1">
      <alignment wrapText="1"/>
    </xf>
    <xf numFmtId="0" fontId="2" fillId="0" borderId="0" xfId="0" applyFont="1"/>
    <xf numFmtId="0" fontId="3" fillId="2" borderId="0" xfId="0" applyFont="1" applyFill="1" applyAlignment="1">
      <alignment horizontal="left"/>
    </xf>
    <xf numFmtId="1" fontId="2" fillId="5" borderId="0" xfId="0" applyNumberFormat="1" applyFont="1" applyFill="1" applyAlignment="1">
      <alignment wrapText="1"/>
    </xf>
    <xf numFmtId="0" fontId="2" fillId="5" borderId="0" xfId="0" applyFont="1" applyFill="1" applyAlignment="1">
      <alignment wrapText="1"/>
    </xf>
    <xf numFmtId="1" fontId="12" fillId="5" borderId="0" xfId="0" applyNumberFormat="1" applyFont="1" applyFill="1" applyAlignment="1">
      <alignment horizontal="right" wrapText="1"/>
    </xf>
    <xf numFmtId="0" fontId="12" fillId="2" borderId="0" xfId="0" applyFont="1" applyFill="1" applyAlignment="1">
      <alignment horizontal="left" wrapText="1"/>
    </xf>
    <xf numFmtId="1" fontId="5" fillId="0" borderId="0" xfId="0" applyNumberFormat="1" applyFont="1" applyAlignment="1"/>
    <xf numFmtId="0" fontId="5" fillId="0" borderId="0" xfId="0" applyFont="1" applyAlignment="1"/>
    <xf numFmtId="0" fontId="12" fillId="5" borderId="0" xfId="0" applyFont="1" applyFill="1" applyAlignment="1">
      <alignment horizontal="center" wrapText="1"/>
    </xf>
    <xf numFmtId="1" fontId="9" fillId="5" borderId="0" xfId="0" applyNumberFormat="1" applyFont="1" applyFill="1"/>
    <xf numFmtId="1" fontId="9" fillId="5" borderId="0" xfId="0" applyNumberFormat="1" applyFont="1" applyFill="1" applyAlignment="1">
      <alignment wrapText="1"/>
    </xf>
    <xf numFmtId="0" fontId="5" fillId="5" borderId="0" xfId="0" applyFont="1" applyFill="1" applyAlignment="1">
      <alignment wrapText="1"/>
    </xf>
    <xf numFmtId="1" fontId="9" fillId="0" borderId="0" xfId="0" applyNumberFormat="1" applyFont="1"/>
    <xf numFmtId="1" fontId="9" fillId="0" borderId="0" xfId="0" applyNumberFormat="1" applyFont="1" applyAlignment="1"/>
    <xf numFmtId="1" fontId="5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1" fontId="0" fillId="0" borderId="0" xfId="0" applyNumberFormat="1" applyFont="1" applyAlignment="1"/>
    <xf numFmtId="1" fontId="13" fillId="0" borderId="0" xfId="0" applyNumberFormat="1" applyFont="1" applyAlignment="1"/>
    <xf numFmtId="0" fontId="15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164" fontId="13" fillId="0" borderId="0" xfId="0" applyNumberFormat="1" applyFont="1" applyAlignment="1"/>
    <xf numFmtId="0" fontId="14" fillId="0" borderId="0" xfId="0" applyFont="1" applyAlignment="1">
      <alignment wrapText="1"/>
    </xf>
    <xf numFmtId="0" fontId="2" fillId="0" borderId="0" xfId="0" applyNumberFormat="1" applyFont="1" applyAlignment="1"/>
    <xf numFmtId="0" fontId="0" fillId="0" borderId="0" xfId="0" applyNumberFormat="1" applyFont="1" applyAlignment="1"/>
    <xf numFmtId="0" fontId="5" fillId="2" borderId="0" xfId="0" applyNumberFormat="1" applyFont="1" applyFill="1" applyAlignment="1">
      <alignment horizontal="left"/>
    </xf>
    <xf numFmtId="1" fontId="5" fillId="2" borderId="0" xfId="0" applyNumberFormat="1" applyFont="1" applyFill="1" applyAlignment="1">
      <alignment horizontal="left"/>
    </xf>
    <xf numFmtId="1" fontId="5" fillId="2" borderId="0" xfId="0" applyNumberFormat="1" applyFont="1" applyFill="1" applyAlignment="1">
      <alignment horizontal="right"/>
    </xf>
    <xf numFmtId="0" fontId="2" fillId="0" borderId="0" xfId="0" applyNumberFormat="1" applyFont="1"/>
    <xf numFmtId="0" fontId="2" fillId="5" borderId="0" xfId="0" applyNumberFormat="1" applyFont="1" applyFill="1" applyAlignment="1">
      <alignment wrapText="1"/>
    </xf>
    <xf numFmtId="0" fontId="5" fillId="0" borderId="0" xfId="0" applyNumberFormat="1" applyFont="1" applyAlignment="1"/>
    <xf numFmtId="0" fontId="12" fillId="5" borderId="0" xfId="0" applyNumberFormat="1" applyFont="1" applyFill="1" applyAlignment="1">
      <alignment horizontal="right" wrapText="1"/>
    </xf>
    <xf numFmtId="1" fontId="5" fillId="0" borderId="0" xfId="0" applyNumberFormat="1" applyFont="1" applyAlignment="1">
      <alignment wrapText="1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2">
    <cellStyle name="Normal" xfId="0" builtinId="0"/>
    <cellStyle name="Normal 2" xfId="1"/>
  </cellStyles>
  <dxfs count="149"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EA9999"/>
          <bgColor rgb="FFEA9999"/>
        </patternFill>
      </fill>
      <border>
        <left/>
        <right/>
        <top/>
        <bottom/>
      </border>
    </dxf>
    <dxf>
      <fill>
        <patternFill patternType="solid">
          <fgColor rgb="FFF4CCCC"/>
          <bgColor rgb="FFF4CCCC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ont>
        <color rgb="FFF3F3F3"/>
      </font>
      <fill>
        <patternFill patternType="solid">
          <fgColor rgb="FF434343"/>
          <bgColor rgb="FF434343"/>
        </patternFill>
      </fill>
      <border>
        <left/>
        <right/>
        <top/>
        <bottom/>
      </border>
    </dxf>
    <dxf>
      <fill>
        <patternFill patternType="solid">
          <fgColor rgb="FFA64D79"/>
          <bgColor rgb="FFA64D79"/>
        </patternFill>
      </fill>
      <border>
        <left/>
        <right/>
        <top/>
        <bottom/>
      </border>
    </dxf>
    <dxf>
      <fill>
        <patternFill patternType="solid">
          <fgColor rgb="FF9FC5E8"/>
          <bgColor rgb="FF9FC5E8"/>
        </patternFill>
      </fill>
      <border>
        <left/>
        <right/>
        <top/>
        <bottom/>
      </border>
    </dxf>
    <dxf>
      <fill>
        <patternFill patternType="solid">
          <fgColor rgb="FFB6D7A8"/>
          <bgColor rgb="FFB6D7A8"/>
        </patternFill>
      </fill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96"/>
  <sheetViews>
    <sheetView workbookViewId="0">
      <pane ySplit="3" topLeftCell="A4" activePane="bottomLeft" state="frozen"/>
      <selection pane="bottomLeft" activeCell="B5" sqref="B5"/>
    </sheetView>
  </sheetViews>
  <sheetFormatPr defaultColWidth="14.44140625" defaultRowHeight="15.75" customHeight="1" x14ac:dyDescent="0.25"/>
  <cols>
    <col min="1" max="1" width="40" customWidth="1"/>
    <col min="2" max="2" width="6.33203125" customWidth="1"/>
    <col min="3" max="3" width="10.88671875" customWidth="1"/>
    <col min="4" max="4" width="8" customWidth="1"/>
    <col min="6" max="6" width="8.88671875" customWidth="1"/>
    <col min="8" max="8" width="19.44140625" customWidth="1"/>
    <col min="9" max="9" width="43.88671875" customWidth="1"/>
    <col min="10" max="10" width="7" customWidth="1"/>
    <col min="11" max="11" width="8.44140625" customWidth="1"/>
  </cols>
  <sheetData>
    <row r="1" spans="1:31" ht="15.75" customHeight="1" x14ac:dyDescent="0.25">
      <c r="A1" s="1" t="s">
        <v>0</v>
      </c>
      <c r="B1" s="2"/>
      <c r="C1" s="3"/>
      <c r="D1" s="4"/>
      <c r="E1" s="5"/>
      <c r="H1" s="4"/>
      <c r="I1" s="4"/>
      <c r="K1" s="6"/>
    </row>
    <row r="2" spans="1:31" ht="15.75" customHeight="1" x14ac:dyDescent="0.25">
      <c r="A2" s="4"/>
      <c r="B2" s="2"/>
      <c r="C2" s="3"/>
      <c r="D2" s="4"/>
      <c r="E2" s="5"/>
      <c r="H2" s="4"/>
      <c r="I2" s="4"/>
      <c r="K2" s="6"/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0" t="s">
        <v>6</v>
      </c>
      <c r="F3" s="1" t="s">
        <v>7</v>
      </c>
      <c r="G3" s="9" t="s">
        <v>8</v>
      </c>
      <c r="H3" s="1" t="s">
        <v>9</v>
      </c>
      <c r="I3" s="1" t="s">
        <v>10</v>
      </c>
      <c r="J3" s="9" t="s">
        <v>11</v>
      </c>
      <c r="K3" s="11" t="s">
        <v>12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 ht="15.75" customHeight="1" x14ac:dyDescent="0.25">
      <c r="A4" s="16" t="str">
        <f>DOH!A8</f>
        <v>Day of Honor - Honor Bound</v>
      </c>
      <c r="B4" s="19">
        <f>DOH!B8</f>
        <v>1997</v>
      </c>
      <c r="C4" s="20">
        <f>DOH!C8</f>
        <v>0</v>
      </c>
      <c r="D4" s="16">
        <f>DOH!D8</f>
        <v>0</v>
      </c>
      <c r="E4" s="21" t="e">
        <f>DOH!#REF!</f>
        <v>#REF!</v>
      </c>
      <c r="F4" s="16" t="str">
        <f>DOH!F8</f>
        <v>DOH5</v>
      </c>
      <c r="G4" s="16">
        <f>DOH!G8</f>
        <v>0</v>
      </c>
      <c r="H4" s="16" t="str">
        <f>DOH!H8</f>
        <v>Diane Gallagher</v>
      </c>
      <c r="I4" s="16" t="str">
        <f>DOH!I8</f>
        <v>DS9</v>
      </c>
      <c r="J4" s="23" t="s">
        <v>45</v>
      </c>
      <c r="K4" s="24">
        <v>1</v>
      </c>
    </row>
    <row r="5" spans="1:31" ht="15.75" customHeight="1" x14ac:dyDescent="0.25">
      <c r="A5" s="16" t="str">
        <f>'DS9'!A66</f>
        <v>Fearful Symmetry</v>
      </c>
      <c r="B5" s="19">
        <f>'DS9'!B66</f>
        <v>2008</v>
      </c>
      <c r="C5" s="20">
        <f>'DS9'!C66</f>
        <v>0</v>
      </c>
      <c r="D5" s="16">
        <f>'DS9'!D66</f>
        <v>0</v>
      </c>
      <c r="E5" s="21" t="e">
        <f>'DS9'!#REF!</f>
        <v>#REF!</v>
      </c>
      <c r="F5" s="16">
        <f>'DS9'!F66</f>
        <v>0</v>
      </c>
      <c r="G5" s="16">
        <f>'DS9'!G66</f>
        <v>0</v>
      </c>
      <c r="H5" s="16" t="str">
        <f>'DS9'!H66</f>
        <v>Olivia Woods</v>
      </c>
      <c r="I5" s="16">
        <f>'DS9'!I66</f>
        <v>0</v>
      </c>
      <c r="J5" s="23" t="s">
        <v>57</v>
      </c>
      <c r="K5" s="24">
        <v>1</v>
      </c>
    </row>
    <row r="6" spans="1:31" ht="15.75" customHeight="1" x14ac:dyDescent="0.25">
      <c r="A6" s="25" t="str">
        <f>'DS9'!A80</f>
        <v>Force and Motion</v>
      </c>
      <c r="B6" s="27">
        <f>'DS9'!B80</f>
        <v>2016</v>
      </c>
      <c r="C6" s="28">
        <f>'DS9'!C80</f>
        <v>0</v>
      </c>
      <c r="D6" s="25">
        <f>'DS9'!D80</f>
        <v>0</v>
      </c>
      <c r="E6" s="29" t="e">
        <f>'DS9'!#REF!</f>
        <v>#REF!</v>
      </c>
      <c r="F6" s="25">
        <f>'DS9'!F80</f>
        <v>0</v>
      </c>
      <c r="G6" s="25">
        <f>'DS9'!G80</f>
        <v>0</v>
      </c>
      <c r="H6" s="25" t="str">
        <f>'DS9'!H80</f>
        <v>Jeffrey Lang</v>
      </c>
      <c r="I6" s="25">
        <f>'DS9'!I80</f>
        <v>0</v>
      </c>
      <c r="J6" s="31" t="s">
        <v>57</v>
      </c>
      <c r="K6" s="32">
        <v>1</v>
      </c>
    </row>
    <row r="7" spans="1:31" ht="15.75" customHeight="1" x14ac:dyDescent="0.25">
      <c r="A7" s="16" t="str">
        <f>'DS9'!A74</f>
        <v>Lust's Latinum Lost (and Found)</v>
      </c>
      <c r="B7" s="19">
        <f>'DS9'!B74</f>
        <v>2014</v>
      </c>
      <c r="C7" s="20">
        <f>'DS9'!C74</f>
        <v>0</v>
      </c>
      <c r="D7" s="16">
        <f>'DS9'!D74</f>
        <v>0</v>
      </c>
      <c r="E7" s="21" t="e">
        <f>'DS9'!#REF!</f>
        <v>#REF!</v>
      </c>
      <c r="F7" s="16">
        <f>'DS9'!F74</f>
        <v>0</v>
      </c>
      <c r="G7" s="16">
        <f>'DS9'!G74</f>
        <v>0</v>
      </c>
      <c r="H7" s="16" t="str">
        <f>'DS9'!H74</f>
        <v>Paula M. Block and Terry J. Erdmann</v>
      </c>
      <c r="I7" s="16">
        <f>'DS9'!I74</f>
        <v>0</v>
      </c>
      <c r="J7" s="23" t="s">
        <v>57</v>
      </c>
      <c r="K7" s="24">
        <v>1</v>
      </c>
    </row>
    <row r="8" spans="1:31" ht="15.75" customHeight="1" x14ac:dyDescent="0.25">
      <c r="A8" s="16" t="str">
        <f>'DS9'!A78</f>
        <v>Section 31 - Control</v>
      </c>
      <c r="B8" s="19">
        <f>'DS9'!B78</f>
        <v>2015</v>
      </c>
      <c r="C8" s="20">
        <f>'DS9'!C78</f>
        <v>0</v>
      </c>
      <c r="D8" s="16">
        <f>'DS9'!D78</f>
        <v>0</v>
      </c>
      <c r="E8" s="21" t="e">
        <f>'DS9'!#REF!</f>
        <v>#REF!</v>
      </c>
      <c r="F8" s="16" t="str">
        <f>'DS9'!F78</f>
        <v>S31_6</v>
      </c>
      <c r="G8" s="16">
        <f>'DS9'!G78</f>
        <v>0</v>
      </c>
      <c r="H8" s="16" t="str">
        <f>'DS9'!H78</f>
        <v>David Mack</v>
      </c>
      <c r="I8" s="16" t="str">
        <f>'DS9'!I78</f>
        <v>DS9</v>
      </c>
      <c r="J8" s="23" t="s">
        <v>57</v>
      </c>
      <c r="K8" s="24">
        <v>1</v>
      </c>
    </row>
    <row r="9" spans="1:31" ht="15.75" customHeight="1" x14ac:dyDescent="0.25">
      <c r="A9" s="16" t="str">
        <f>'DS9'!A68</f>
        <v>The Never Ending Sacrifice</v>
      </c>
      <c r="B9" s="19">
        <f>'DS9'!B68</f>
        <v>2009</v>
      </c>
      <c r="C9" s="20">
        <f>'DS9'!C68</f>
        <v>0</v>
      </c>
      <c r="D9" s="16">
        <f>'DS9'!D68</f>
        <v>0</v>
      </c>
      <c r="E9" s="21" t="e">
        <f>'DS9'!#REF!</f>
        <v>#REF!</v>
      </c>
      <c r="F9" s="16">
        <f>'DS9'!F68</f>
        <v>0</v>
      </c>
      <c r="G9" s="16">
        <f>'DS9'!G68</f>
        <v>0</v>
      </c>
      <c r="H9" s="16" t="str">
        <f>'DS9'!H68</f>
        <v>Una McCormack</v>
      </c>
      <c r="I9" s="16">
        <f>'DS9'!I68</f>
        <v>0</v>
      </c>
      <c r="J9" s="23" t="s">
        <v>57</v>
      </c>
      <c r="K9" s="24">
        <v>1</v>
      </c>
    </row>
    <row r="10" spans="1:31" ht="15.75" customHeight="1" x14ac:dyDescent="0.25">
      <c r="A10" s="16" t="str">
        <f>'DS9'!A67</f>
        <v>The Soul Key</v>
      </c>
      <c r="B10" s="19">
        <f>'DS9'!B67</f>
        <v>2009</v>
      </c>
      <c r="C10" s="20">
        <f>'DS9'!C67</f>
        <v>0</v>
      </c>
      <c r="D10" s="16">
        <f>'DS9'!D67</f>
        <v>0</v>
      </c>
      <c r="E10" s="21" t="e">
        <f>'DS9'!#REF!</f>
        <v>#REF!</v>
      </c>
      <c r="F10" s="16">
        <f>'DS9'!F67</f>
        <v>0</v>
      </c>
      <c r="G10" s="16">
        <f>'DS9'!G67</f>
        <v>0</v>
      </c>
      <c r="H10" s="16" t="str">
        <f>'DS9'!H67</f>
        <v>Olivia Woods</v>
      </c>
      <c r="I10" s="16">
        <f>'DS9'!I67</f>
        <v>0</v>
      </c>
      <c r="J10" s="23" t="s">
        <v>57</v>
      </c>
      <c r="K10" s="24">
        <v>1</v>
      </c>
    </row>
    <row r="11" spans="1:31" ht="15.75" customHeight="1" x14ac:dyDescent="0.25">
      <c r="A11" s="16" t="str">
        <f>'DS9'!A38</f>
        <v>What You Leave Behind †</v>
      </c>
      <c r="B11" s="19">
        <f>'DS9'!B38</f>
        <v>1999</v>
      </c>
      <c r="C11" s="20">
        <f>'DS9'!C38</f>
        <v>0</v>
      </c>
      <c r="D11" s="16">
        <f>'DS9'!D38</f>
        <v>0</v>
      </c>
      <c r="E11" s="21" t="e">
        <f>'DS9'!#REF!</f>
        <v>#REF!</v>
      </c>
      <c r="F11" s="16">
        <f>'DS9'!F38</f>
        <v>0</v>
      </c>
      <c r="G11" s="16">
        <f>'DS9'!G38</f>
        <v>0</v>
      </c>
      <c r="H11" s="16" t="str">
        <f>'DS9'!H38</f>
        <v>Diane Carey</v>
      </c>
      <c r="I11" s="16" t="str">
        <f>'DS9'!I38</f>
        <v>Movie script or episode novelization</v>
      </c>
      <c r="J11" s="23" t="s">
        <v>57</v>
      </c>
      <c r="K11" s="24">
        <v>1</v>
      </c>
    </row>
    <row r="12" spans="1:31" ht="15.75" customHeight="1" x14ac:dyDescent="0.25">
      <c r="A12" s="16" t="str">
        <f>ENT!A4</f>
        <v>Broken Bow †</v>
      </c>
      <c r="B12" s="19">
        <f>ENT!B4</f>
        <v>2001</v>
      </c>
      <c r="C12" s="20">
        <f>ENT!C4</f>
        <v>0</v>
      </c>
      <c r="D12" s="16">
        <f>ENT!D4</f>
        <v>0</v>
      </c>
      <c r="E12" s="21" t="e">
        <f>ENT!#REF!</f>
        <v>#REF!</v>
      </c>
      <c r="F12" s="16">
        <f>ENT!F4</f>
        <v>0</v>
      </c>
      <c r="G12" s="16">
        <f>ENT!G4</f>
        <v>0</v>
      </c>
      <c r="H12" s="16" t="str">
        <f>ENT!H4</f>
        <v>Diane Carey</v>
      </c>
      <c r="I12" s="16" t="str">
        <f>ENT!I4</f>
        <v>Movie script or episode novelization</v>
      </c>
      <c r="J12" s="23" t="s">
        <v>126</v>
      </c>
      <c r="K12" s="24">
        <v>1</v>
      </c>
    </row>
    <row r="13" spans="1:31" ht="15.75" customHeight="1" x14ac:dyDescent="0.25">
      <c r="A13" s="16" t="str">
        <f>ENT!A16</f>
        <v>Kobayashi Maru</v>
      </c>
      <c r="B13" s="19">
        <f>ENT!B16</f>
        <v>2008</v>
      </c>
      <c r="C13" s="20">
        <f>ENT!C16</f>
        <v>0</v>
      </c>
      <c r="D13" s="16">
        <f>ENT!D16</f>
        <v>0</v>
      </c>
      <c r="E13" s="21" t="e">
        <f>ENT!#REF!</f>
        <v>#REF!</v>
      </c>
      <c r="F13" s="16">
        <f>ENT!F16</f>
        <v>0</v>
      </c>
      <c r="G13" s="16">
        <f>ENT!G16</f>
        <v>0</v>
      </c>
      <c r="H13" s="16" t="str">
        <f>ENT!H16</f>
        <v>Andy Mangels &amp; Michael A. Martin</v>
      </c>
      <c r="I13" s="16">
        <f>ENT!I16</f>
        <v>0</v>
      </c>
      <c r="J13" s="23" t="s">
        <v>126</v>
      </c>
      <c r="K13" s="24">
        <v>1</v>
      </c>
    </row>
    <row r="14" spans="1:31" ht="15.75" customHeight="1" x14ac:dyDescent="0.25">
      <c r="A14" s="16" t="str">
        <f>ENT!A19</f>
        <v>Rise of the Federation: A Choice of Futures</v>
      </c>
      <c r="B14" s="19">
        <f>ENT!B19</f>
        <v>2013</v>
      </c>
      <c r="C14" s="20">
        <f>ENT!C19</f>
        <v>0</v>
      </c>
      <c r="D14" s="16">
        <f>ENT!D19</f>
        <v>0</v>
      </c>
      <c r="E14" s="21" t="e">
        <f>ENT!#REF!</f>
        <v>#REF!</v>
      </c>
      <c r="F14" s="16">
        <f>ENT!F19</f>
        <v>0</v>
      </c>
      <c r="G14" s="16">
        <f>ENT!G19</f>
        <v>0</v>
      </c>
      <c r="H14" s="16" t="str">
        <f>ENT!H19</f>
        <v>Christopher L. Bennett</v>
      </c>
      <c r="I14" s="16">
        <f>ENT!I19</f>
        <v>0</v>
      </c>
      <c r="J14" s="23" t="s">
        <v>126</v>
      </c>
      <c r="K14" s="24">
        <v>1</v>
      </c>
    </row>
    <row r="15" spans="1:31" ht="15.75" customHeight="1" x14ac:dyDescent="0.25">
      <c r="A15" s="16" t="str">
        <f>ENT!A22</f>
        <v>Rise of the Federation: Live by the Code</v>
      </c>
      <c r="B15" s="19">
        <f>ENT!B22</f>
        <v>2016</v>
      </c>
      <c r="C15" s="20">
        <f>ENT!C22</f>
        <v>0</v>
      </c>
      <c r="D15" s="16">
        <f>ENT!D22</f>
        <v>0</v>
      </c>
      <c r="E15" s="21" t="e">
        <f>ENT!#REF!</f>
        <v>#REF!</v>
      </c>
      <c r="F15" s="16">
        <f>ENT!F22</f>
        <v>0</v>
      </c>
      <c r="G15" s="16">
        <f>ENT!G22</f>
        <v>0</v>
      </c>
      <c r="H15" s="16" t="str">
        <f>ENT!H22</f>
        <v>Christopher L. Bennett</v>
      </c>
      <c r="I15" s="16">
        <f>ENT!I22</f>
        <v>0</v>
      </c>
      <c r="J15" s="23" t="s">
        <v>126</v>
      </c>
      <c r="K15" s="24">
        <v>1</v>
      </c>
    </row>
    <row r="16" spans="1:31" ht="15.75" customHeight="1" x14ac:dyDescent="0.25">
      <c r="A16" s="16" t="str">
        <f>ENT!A21</f>
        <v>Rise of the Federation: Uncertain Logic</v>
      </c>
      <c r="B16" s="19">
        <f>ENT!B21</f>
        <v>2015</v>
      </c>
      <c r="C16" s="20">
        <f>ENT!C21</f>
        <v>0</v>
      </c>
      <c r="D16" s="16">
        <f>ENT!D21</f>
        <v>0</v>
      </c>
      <c r="E16" s="21" t="e">
        <f>ENT!#REF!</f>
        <v>#REF!</v>
      </c>
      <c r="F16" s="16">
        <f>ENT!F21</f>
        <v>0</v>
      </c>
      <c r="G16" s="16">
        <f>ENT!G21</f>
        <v>0</v>
      </c>
      <c r="H16" s="16" t="str">
        <f>ENT!H21</f>
        <v>Christopher L. Bennett</v>
      </c>
      <c r="I16" s="16">
        <f>ENT!I21</f>
        <v>0</v>
      </c>
      <c r="J16" s="23" t="s">
        <v>126</v>
      </c>
      <c r="K16" s="24">
        <v>1</v>
      </c>
    </row>
    <row r="17" spans="1:11" ht="15.75" customHeight="1" x14ac:dyDescent="0.25">
      <c r="A17" s="16" t="str">
        <f>ENT!A8</f>
        <v>What Price Honor?</v>
      </c>
      <c r="B17" s="19">
        <f>ENT!B8</f>
        <v>2002</v>
      </c>
      <c r="C17" s="20">
        <f>ENT!C8</f>
        <v>0</v>
      </c>
      <c r="D17" s="16">
        <f>ENT!D8</f>
        <v>0</v>
      </c>
      <c r="E17" s="21" t="e">
        <f>ENT!#REF!</f>
        <v>#REF!</v>
      </c>
      <c r="F17" s="16">
        <f>ENT!F8</f>
        <v>0</v>
      </c>
      <c r="G17" s="16">
        <f>ENT!G8</f>
        <v>0</v>
      </c>
      <c r="H17" s="16" t="str">
        <f>ENT!H8</f>
        <v>Dave Stern</v>
      </c>
      <c r="I17" s="16">
        <f>ENT!I8</f>
        <v>0</v>
      </c>
      <c r="J17" s="23" t="s">
        <v>126</v>
      </c>
      <c r="K17" s="24">
        <v>1</v>
      </c>
    </row>
    <row r="18" spans="1:11" ht="15.75" customHeight="1" x14ac:dyDescent="0.25">
      <c r="A18" s="16" t="str">
        <f>GAT!A11</f>
        <v>Gateways Epilogue - Starfleed Corps of Engineers</v>
      </c>
      <c r="B18" s="19">
        <f>GAT!B11</f>
        <v>2001</v>
      </c>
      <c r="C18" s="20" t="str">
        <f>GAT!C11</f>
        <v>??</v>
      </c>
      <c r="D18" s="16">
        <f>GAT!D11</f>
        <v>0</v>
      </c>
      <c r="E18" s="44">
        <f>GAT!E11</f>
        <v>0</v>
      </c>
      <c r="F18" s="16" t="str">
        <f>GAT!F11</f>
        <v>GAT8</v>
      </c>
      <c r="G18" s="16" t="str">
        <f>GAT!G11</f>
        <v xml:space="preserve"> </v>
      </c>
      <c r="H18" s="16">
        <f>GAT!H11</f>
        <v>0</v>
      </c>
      <c r="I18" s="16" t="str">
        <f>GAT!I11</f>
        <v>epilogue story; see Starfleet Corps of Engineers Vol. 10</v>
      </c>
      <c r="J18" s="23" t="s">
        <v>175</v>
      </c>
      <c r="K18" s="24">
        <v>1</v>
      </c>
    </row>
    <row r="19" spans="1:11" ht="15.75" customHeight="1" x14ac:dyDescent="0.25">
      <c r="A19" s="16" t="str">
        <f>MIR!A6</f>
        <v>Mirror Universe: Shards and Shadows</v>
      </c>
      <c r="B19" s="19">
        <f>MIR!B6</f>
        <v>2009</v>
      </c>
      <c r="C19" s="20">
        <f>MIR!C6</f>
        <v>0</v>
      </c>
      <c r="D19" s="16">
        <f>MIR!D6</f>
        <v>0</v>
      </c>
      <c r="E19" s="44">
        <f>MIR!E6</f>
        <v>0</v>
      </c>
      <c r="F19" s="16">
        <f>MIR!F6</f>
        <v>0</v>
      </c>
      <c r="G19" s="16">
        <f>MIR!G6</f>
        <v>0</v>
      </c>
      <c r="H19" s="16" t="str">
        <f>MIR!H6</f>
        <v>(12 short stories by various authors)</v>
      </c>
      <c r="I19" s="16" t="str">
        <f>MIR!I6</f>
        <v>(12 short stories by various authors)</v>
      </c>
      <c r="J19" s="23" t="s">
        <v>183</v>
      </c>
      <c r="K19" s="24">
        <v>1</v>
      </c>
    </row>
    <row r="20" spans="1:11" ht="15.75" customHeight="1" x14ac:dyDescent="0.25">
      <c r="A20" s="16" t="str">
        <f>MIR!A11</f>
        <v>Myriad Universes: Shattered Light</v>
      </c>
      <c r="B20" s="19">
        <f>MIR!B11</f>
        <v>2010</v>
      </c>
      <c r="C20" s="20">
        <f>MIR!C11</f>
        <v>0</v>
      </c>
      <c r="D20" s="16">
        <f>MIR!D11</f>
        <v>0</v>
      </c>
      <c r="E20" s="44">
        <f>MIR!E11</f>
        <v>0</v>
      </c>
      <c r="F20" s="16">
        <f>MIR!F11</f>
        <v>0</v>
      </c>
      <c r="G20" s="16">
        <f>MIR!G11</f>
        <v>0</v>
      </c>
      <c r="H20" s="16" t="str">
        <f>MIR!H11</f>
        <v>David R. George III, Scott Pearson, Steve Mollmann &amp; Michael Schuster</v>
      </c>
      <c r="I20" s="16" t="str">
        <f>MIR!I11</f>
        <v>The Embrace of Cold, Honor in the Night, The Tears of Eridanus</v>
      </c>
      <c r="J20" s="23" t="s">
        <v>183</v>
      </c>
      <c r="K20" s="24">
        <v>1</v>
      </c>
    </row>
    <row r="21" spans="1:11" ht="15.75" customHeight="1" x14ac:dyDescent="0.25">
      <c r="A21" s="16" t="str">
        <f>Movies!A15</f>
        <v>Star Trek (alternate timeline)</v>
      </c>
      <c r="B21" s="19">
        <f>Movies!B15</f>
        <v>2009</v>
      </c>
      <c r="C21" s="20">
        <f>Movies!C15</f>
        <v>0</v>
      </c>
      <c r="D21" s="16">
        <f>Movies!D15</f>
        <v>0</v>
      </c>
      <c r="E21" s="46" t="e">
        <f>Movies!#REF!</f>
        <v>#REF!</v>
      </c>
      <c r="F21" s="16" t="str">
        <f>Movies!F15</f>
        <v>STM11</v>
      </c>
      <c r="G21" s="16">
        <f>Movies!G15</f>
        <v>0</v>
      </c>
      <c r="H21" s="16" t="str">
        <f>Movies!H15</f>
        <v>Alan Dean Foster</v>
      </c>
      <c r="I21" s="16" t="str">
        <f>Movies!I15</f>
        <v>Movie script or episode novelization</v>
      </c>
      <c r="J21" s="23" t="s">
        <v>201</v>
      </c>
      <c r="K21" s="24">
        <v>1</v>
      </c>
    </row>
    <row r="22" spans="1:11" ht="15.75" customHeight="1" x14ac:dyDescent="0.25">
      <c r="A22" s="16" t="str">
        <f>NFT!A21</f>
        <v>No Limits</v>
      </c>
      <c r="B22" s="19">
        <f>NFT!B21</f>
        <v>2003</v>
      </c>
      <c r="C22" s="20">
        <f>NFT!C21</f>
        <v>0</v>
      </c>
      <c r="D22" s="16">
        <f>NFT!D21</f>
        <v>0</v>
      </c>
      <c r="E22" s="21">
        <f>NFT!E21</f>
        <v>10</v>
      </c>
      <c r="F22" s="16">
        <f>NFT!F21</f>
        <v>0</v>
      </c>
      <c r="G22" s="16">
        <f>NFT!G21</f>
        <v>0</v>
      </c>
      <c r="H22" s="16" t="str">
        <f>NFT!H21</f>
        <v>various (short story collection)</v>
      </c>
      <c r="I22" s="16">
        <f>NFT!I21</f>
        <v>0</v>
      </c>
      <c r="J22" s="23" t="s">
        <v>215</v>
      </c>
      <c r="K22" s="24">
        <v>1</v>
      </c>
    </row>
    <row r="23" spans="1:11" ht="15.75" customHeight="1" x14ac:dyDescent="0.25">
      <c r="A23" s="16" t="str">
        <f>'S31'!A9</f>
        <v>Section 31 - Control</v>
      </c>
      <c r="B23" s="19">
        <f>'S31'!B9</f>
        <v>2015</v>
      </c>
      <c r="C23" s="20">
        <f>'S31'!C9</f>
        <v>0</v>
      </c>
      <c r="D23" s="16">
        <f>'S31'!D9</f>
        <v>0</v>
      </c>
      <c r="E23" s="21">
        <f>'S31'!E9</f>
        <v>0</v>
      </c>
      <c r="F23" s="16" t="str">
        <f>'S31'!F9</f>
        <v>S31_6</v>
      </c>
      <c r="G23" s="16">
        <f>'S31'!G9</f>
        <v>0</v>
      </c>
      <c r="H23" s="16" t="str">
        <f>'S31'!H9</f>
        <v>David Mack</v>
      </c>
      <c r="I23" s="16" t="str">
        <f>'S31'!I9</f>
        <v>DS9</v>
      </c>
      <c r="J23" s="23" t="s">
        <v>229</v>
      </c>
      <c r="K23" s="24">
        <v>1</v>
      </c>
    </row>
    <row r="24" spans="1:11" ht="15.75" customHeight="1" x14ac:dyDescent="0.25">
      <c r="A24" s="16" t="str">
        <f>SCE!A11</f>
        <v>SCE - Aftermath</v>
      </c>
      <c r="B24" s="19">
        <f>SCE!B11</f>
        <v>2007</v>
      </c>
      <c r="C24" s="20">
        <f>SCE!C11</f>
        <v>0</v>
      </c>
      <c r="D24" s="16">
        <f>SCE!D11</f>
        <v>0</v>
      </c>
      <c r="E24" s="44">
        <f>SCE!E11</f>
        <v>0</v>
      </c>
      <c r="F24" s="16" t="str">
        <f>SCE!F11</f>
        <v>SCE8</v>
      </c>
      <c r="G24" s="16">
        <f>SCE!G11</f>
        <v>0</v>
      </c>
      <c r="H24" s="16" t="str">
        <f>SCE!H11</f>
        <v>Christopher L. Bennett, Randall N. Bills, Loren L. Coleman, Robert Greenberger, Andy Mangels, Michael A. Martin &amp;Aaron Rosenberg</v>
      </c>
      <c r="I24" s="16" t="str">
        <f>SCE!I11</f>
        <v>Originally e-Book</v>
      </c>
      <c r="J24" s="23" t="s">
        <v>235</v>
      </c>
      <c r="K24" s="24">
        <v>1</v>
      </c>
    </row>
    <row r="25" spans="1:11" ht="118.8" x14ac:dyDescent="0.25">
      <c r="A25" s="16" t="str">
        <f>SCE!A13</f>
        <v>SCE - Creative Couplings</v>
      </c>
      <c r="B25" s="19">
        <f>SCE!B13</f>
        <v>2008</v>
      </c>
      <c r="C25" s="20">
        <f>SCE!C13</f>
        <v>0</v>
      </c>
      <c r="D25" s="16">
        <f>SCE!D13</f>
        <v>0</v>
      </c>
      <c r="E25" s="44">
        <f>SCE!E13</f>
        <v>0</v>
      </c>
      <c r="F25" s="16" t="str">
        <f>SCE!F13</f>
        <v>SCE10</v>
      </c>
      <c r="G25" s="16">
        <f>SCE!G13</f>
        <v>0</v>
      </c>
      <c r="H25" s="16" t="str">
        <f>SCE!H13</f>
        <v>John S. Drew, Dayton Ward, Kevin Dilmore, Glenn Greenberg, J. Steven York, Christina F. York, Glenn Hauman, Aaron Rosenberg &amp; David Mack</v>
      </c>
      <c r="I25" s="16" t="str">
        <f>SCE!I13</f>
        <v>Originally e-Book</v>
      </c>
      <c r="J25" s="23" t="s">
        <v>235</v>
      </c>
      <c r="K25" s="24">
        <v>1</v>
      </c>
    </row>
    <row r="26" spans="1:11" ht="79.2" x14ac:dyDescent="0.25">
      <c r="A26" s="16" t="str">
        <f>SCE!A12</f>
        <v>SCE - Grand Designs</v>
      </c>
      <c r="B26" s="19">
        <f>SCE!B12</f>
        <v>2007</v>
      </c>
      <c r="C26" s="20">
        <f>SCE!C12</f>
        <v>0</v>
      </c>
      <c r="D26" s="16">
        <f>SCE!D12</f>
        <v>0</v>
      </c>
      <c r="E26" s="44">
        <f>SCE!E12</f>
        <v>0</v>
      </c>
      <c r="F26" s="16" t="str">
        <f>SCE!F12</f>
        <v>SCE9</v>
      </c>
      <c r="G26" s="16">
        <f>SCE!G12</f>
        <v>0</v>
      </c>
      <c r="H26" s="16" t="str">
        <f>SCE!H12</f>
        <v>Allyn Gibson, Kevin Killiany, Dayton Ward, Kevin Dilmore, David Mack, Dave Galanter &amp; Paul Kupperberg</v>
      </c>
      <c r="I26" s="16" t="str">
        <f>SCE!I12</f>
        <v>Originally e-Book</v>
      </c>
      <c r="J26" s="23" t="s">
        <v>235</v>
      </c>
      <c r="K26" s="24">
        <v>1</v>
      </c>
    </row>
    <row r="27" spans="1:11" ht="52.8" x14ac:dyDescent="0.25">
      <c r="A27" s="16" t="str">
        <f>SCE!A15</f>
        <v>SCE - Out of the Cocoon</v>
      </c>
      <c r="B27" s="19">
        <f>SCE!B15</f>
        <v>2010</v>
      </c>
      <c r="C27" s="20">
        <f>SCE!C15</f>
        <v>0</v>
      </c>
      <c r="D27" s="16">
        <f>SCE!D15</f>
        <v>0</v>
      </c>
      <c r="E27" s="44">
        <f>SCE!E15</f>
        <v>0</v>
      </c>
      <c r="F27" s="16" t="str">
        <f>SCE!F15</f>
        <v>SCE12</v>
      </c>
      <c r="G27" s="16">
        <f>SCE!G15</f>
        <v>0</v>
      </c>
      <c r="H27" s="16" t="str">
        <f>SCE!H15</f>
        <v>William Leisner, Kevin Killiany, Phaedra M. Weldon, Robert T. Jeschonek</v>
      </c>
      <c r="I27" s="16" t="str">
        <f>SCE!I15</f>
        <v>Originally e-Book</v>
      </c>
      <c r="J27" s="23" t="s">
        <v>235</v>
      </c>
      <c r="K27" s="24">
        <v>1</v>
      </c>
    </row>
    <row r="28" spans="1:11" ht="92.4" x14ac:dyDescent="0.25">
      <c r="A28" s="16" t="str">
        <f>SCE!A16</f>
        <v>SCE - What's Past</v>
      </c>
      <c r="B28" s="19">
        <f>SCE!B16</f>
        <v>2010</v>
      </c>
      <c r="C28" s="20">
        <f>SCE!C16</f>
        <v>0</v>
      </c>
      <c r="D28" s="16">
        <f>SCE!D16</f>
        <v>0</v>
      </c>
      <c r="E28" s="44">
        <f>SCE!E16</f>
        <v>0</v>
      </c>
      <c r="F28" s="16" t="str">
        <f>SCE!F16</f>
        <v>SCE13</v>
      </c>
      <c r="G28" s="16">
        <f>SCE!G16</f>
        <v>0</v>
      </c>
      <c r="H28" s="16" t="str">
        <f>SCE!H16</f>
        <v>Terri Osborne, Steve Mollmann, Michael Schuster, Richard C. White, Dayton Ward, Kevin Dilmore, Heather Jarman,Keith R. A. DeCandido</v>
      </c>
      <c r="I28" s="16" t="str">
        <f>SCE!I16</f>
        <v>Originally e-Book</v>
      </c>
      <c r="J28" s="23" t="s">
        <v>235</v>
      </c>
      <c r="K28" s="24">
        <v>1</v>
      </c>
    </row>
    <row r="29" spans="1:11" ht="66" x14ac:dyDescent="0.25">
      <c r="A29" s="16" t="str">
        <f>SCE!A14</f>
        <v>SCE - Wounds</v>
      </c>
      <c r="B29" s="19">
        <f>SCE!B14</f>
        <v>2008</v>
      </c>
      <c r="C29" s="20">
        <f>SCE!C14</f>
        <v>0</v>
      </c>
      <c r="D29" s="16">
        <f>SCE!D14</f>
        <v>0</v>
      </c>
      <c r="E29" s="44">
        <f>SCE!E14</f>
        <v>0</v>
      </c>
      <c r="F29" s="16" t="str">
        <f>SCE!F14</f>
        <v>SCE11</v>
      </c>
      <c r="G29" s="16">
        <f>SCE!G14</f>
        <v>0</v>
      </c>
      <c r="H29" s="16" t="str">
        <f>SCE!H14</f>
        <v>Ilsa J. Bick, Keith R. A. DeCandido, John J. Ordover, Terri Osborne &amp; Cory Rushton</v>
      </c>
      <c r="I29" s="16" t="str">
        <f>SCE!I14</f>
        <v>Originally e-Book</v>
      </c>
      <c r="J29" s="23" t="s">
        <v>235</v>
      </c>
      <c r="K29" s="24">
        <v>1</v>
      </c>
    </row>
    <row r="30" spans="1:11" ht="13.2" x14ac:dyDescent="0.25">
      <c r="A30" s="16" t="str">
        <f>SKR!A6</f>
        <v>Seekers - Long Shot</v>
      </c>
      <c r="B30" s="19">
        <f>SKR!B6</f>
        <v>2015</v>
      </c>
      <c r="C30" s="20">
        <f>SKR!C6</f>
        <v>0</v>
      </c>
      <c r="D30" s="16">
        <f>SKR!D6</f>
        <v>0</v>
      </c>
      <c r="E30" s="21">
        <f>SKR!E6</f>
        <v>7</v>
      </c>
      <c r="F30" s="16" t="str">
        <f>SKR!F6</f>
        <v>SKR3</v>
      </c>
      <c r="G30" s="16" t="str">
        <f>SKR!G6</f>
        <v>Pocket Books</v>
      </c>
      <c r="H30" s="16" t="str">
        <f>SKR!H6</f>
        <v>David Mack</v>
      </c>
      <c r="I30" s="16">
        <f>SKR!I6</f>
        <v>0</v>
      </c>
      <c r="J30" s="23" t="s">
        <v>279</v>
      </c>
      <c r="K30" s="24">
        <v>1</v>
      </c>
    </row>
    <row r="31" spans="1:11" ht="13.2" x14ac:dyDescent="0.25">
      <c r="A31" s="16" t="str">
        <f>SKR!A7</f>
        <v>Seekers - All That's Left</v>
      </c>
      <c r="B31" s="19">
        <f>SKR!B7</f>
        <v>2015</v>
      </c>
      <c r="C31" s="20">
        <f>SKR!C7</f>
        <v>0</v>
      </c>
      <c r="D31" s="16">
        <f>SKR!D7</f>
        <v>0</v>
      </c>
      <c r="E31" s="21">
        <f>SKR!E7</f>
        <v>10</v>
      </c>
      <c r="F31" s="16" t="str">
        <f>SKR!F7</f>
        <v>SKR4</v>
      </c>
      <c r="G31" s="16" t="str">
        <f>SKR!G7</f>
        <v>Pocket Books</v>
      </c>
      <c r="H31" s="16" t="str">
        <f>SKR!H7</f>
        <v>Dayton Ward</v>
      </c>
      <c r="I31" s="16">
        <f>SKR!I7</f>
        <v>0</v>
      </c>
      <c r="J31" s="23" t="s">
        <v>279</v>
      </c>
      <c r="K31" s="24">
        <v>1</v>
      </c>
    </row>
    <row r="32" spans="1:11" ht="13.2" x14ac:dyDescent="0.25">
      <c r="A32" s="16" t="str">
        <f>TIT!A7</f>
        <v>Sword of Damocles</v>
      </c>
      <c r="B32" s="19">
        <f>TIT!B7</f>
        <v>0</v>
      </c>
      <c r="C32" s="20">
        <f>TIT!C7</f>
        <v>0</v>
      </c>
      <c r="D32" s="16">
        <f>TIT!D7</f>
        <v>0</v>
      </c>
      <c r="E32" s="21">
        <f>TIT!E7</f>
        <v>12</v>
      </c>
      <c r="F32" s="16" t="str">
        <f>TIT!F7</f>
        <v>TIT4</v>
      </c>
      <c r="G32" s="16">
        <f>TIT!G7</f>
        <v>0</v>
      </c>
      <c r="H32" s="16" t="str">
        <f>TIT!H7</f>
        <v>Geoffrey Thorne</v>
      </c>
      <c r="I32" s="16">
        <f>TIT!I7</f>
        <v>0</v>
      </c>
      <c r="J32" s="23" t="s">
        <v>295</v>
      </c>
      <c r="K32" s="24">
        <v>1</v>
      </c>
    </row>
    <row r="33" spans="1:11" ht="13.2" x14ac:dyDescent="0.25">
      <c r="A33" s="16" t="str">
        <f>TIT!A12</f>
        <v>Synthesis</v>
      </c>
      <c r="B33" s="19">
        <f>TIT!B12</f>
        <v>0</v>
      </c>
      <c r="C33" s="20">
        <f>TIT!C12</f>
        <v>0</v>
      </c>
      <c r="D33" s="16">
        <f>TIT!D12</f>
        <v>0</v>
      </c>
      <c r="E33" s="21">
        <f>TIT!E12</f>
        <v>10</v>
      </c>
      <c r="F33" s="16" t="str">
        <f>TIT!F12</f>
        <v>TIT6</v>
      </c>
      <c r="G33" s="16">
        <f>TIT!G12</f>
        <v>0</v>
      </c>
      <c r="H33" s="16" t="str">
        <f>TIT!H12</f>
        <v>James Swallow</v>
      </c>
      <c r="I33" s="16">
        <f>TIT!I12</f>
        <v>0</v>
      </c>
      <c r="J33" s="23" t="s">
        <v>295</v>
      </c>
      <c r="K33" s="24">
        <v>1</v>
      </c>
    </row>
    <row r="34" spans="1:11" ht="13.2" x14ac:dyDescent="0.25">
      <c r="A34" s="16" t="str">
        <f>TNG!A155</f>
        <v>Armageddon's Arrow</v>
      </c>
      <c r="B34" s="19">
        <f>TNG!B155</f>
        <v>2015</v>
      </c>
      <c r="C34" s="20">
        <f>TNG!C155</f>
        <v>0</v>
      </c>
      <c r="D34" s="16">
        <f>TNG!D155</f>
        <v>0</v>
      </c>
      <c r="E34" s="53" t="e">
        <f>TNG!#REF!</f>
        <v>#REF!</v>
      </c>
      <c r="F34" s="16">
        <f>TNG!F155</f>
        <v>0</v>
      </c>
      <c r="G34" s="16">
        <f>TNG!G155</f>
        <v>0</v>
      </c>
      <c r="H34" s="16" t="str">
        <f>TNG!H155</f>
        <v>Dayton Ward</v>
      </c>
      <c r="I34" s="16">
        <f>TNG!I155</f>
        <v>0</v>
      </c>
      <c r="J34" s="23" t="s">
        <v>317</v>
      </c>
      <c r="K34" s="24">
        <v>1</v>
      </c>
    </row>
    <row r="35" spans="1:11" ht="13.2" x14ac:dyDescent="0.25">
      <c r="A35" s="16" t="str">
        <f>TNG!A113</f>
        <v>Immortal Coil</v>
      </c>
      <c r="B35" s="19">
        <f>TNG!B113</f>
        <v>2002</v>
      </c>
      <c r="C35" s="20">
        <f>TNG!C113</f>
        <v>0</v>
      </c>
      <c r="D35" s="16">
        <f>TNG!D113</f>
        <v>0</v>
      </c>
      <c r="E35" s="53" t="e">
        <f>TNG!#REF!</f>
        <v>#REF!</v>
      </c>
      <c r="F35" s="16">
        <f>TNG!F113</f>
        <v>0</v>
      </c>
      <c r="G35" s="16">
        <f>TNG!G113</f>
        <v>0</v>
      </c>
      <c r="H35" s="16" t="str">
        <f>TNG!H113</f>
        <v>Jeffrey Lang</v>
      </c>
      <c r="I35" s="16">
        <f>TNG!I113</f>
        <v>0</v>
      </c>
      <c r="J35" s="23" t="s">
        <v>317</v>
      </c>
      <c r="K35" s="24">
        <v>1</v>
      </c>
    </row>
    <row r="36" spans="1:11" ht="13.2" x14ac:dyDescent="0.25">
      <c r="A36" s="25" t="str">
        <f>TNG!A172</f>
        <v>Prey, Book I</v>
      </c>
      <c r="B36" s="27">
        <f>TNG!B172</f>
        <v>2016</v>
      </c>
      <c r="C36" s="54">
        <f>TNG!C172</f>
        <v>0</v>
      </c>
      <c r="D36" s="25">
        <f>TNG!D172</f>
        <v>0</v>
      </c>
      <c r="E36" s="29" t="e">
        <f>TNG!#REF!</f>
        <v>#REF!</v>
      </c>
      <c r="F36" s="25" t="str">
        <f>TNG!F172</f>
        <v>PREY_1</v>
      </c>
      <c r="G36" s="25">
        <f>TNG!G172</f>
        <v>0</v>
      </c>
      <c r="H36" s="25" t="str">
        <f>TNG!H172</f>
        <v>John Jackson Miller</v>
      </c>
      <c r="I36" s="25">
        <f>TNG!I172</f>
        <v>0</v>
      </c>
      <c r="J36" s="31" t="s">
        <v>317</v>
      </c>
      <c r="K36" s="32">
        <v>1</v>
      </c>
    </row>
    <row r="37" spans="1:11" ht="13.2" x14ac:dyDescent="0.25">
      <c r="A37" s="25" t="str">
        <f>TNG!A173</f>
        <v>Prey, Book II</v>
      </c>
      <c r="B37" s="27">
        <f>TNG!B173</f>
        <v>2016</v>
      </c>
      <c r="C37" s="54">
        <f>TNG!C173</f>
        <v>0</v>
      </c>
      <c r="D37" s="25">
        <f>TNG!D173</f>
        <v>0</v>
      </c>
      <c r="E37" s="29" t="e">
        <f>TNG!#REF!</f>
        <v>#REF!</v>
      </c>
      <c r="F37" s="25" t="str">
        <f>TNG!F173</f>
        <v>PREY_2</v>
      </c>
      <c r="G37" s="25">
        <f>TNG!G173</f>
        <v>0</v>
      </c>
      <c r="H37" s="25" t="str">
        <f>TNG!H173</f>
        <v>John Jackson Miller</v>
      </c>
      <c r="I37" s="25">
        <f>TNG!I173</f>
        <v>0</v>
      </c>
      <c r="J37" s="31" t="s">
        <v>317</v>
      </c>
      <c r="K37" s="32">
        <v>1</v>
      </c>
    </row>
    <row r="38" spans="1:11" ht="13.2" x14ac:dyDescent="0.25">
      <c r="A38" s="25" t="str">
        <f>TNG!A174</f>
        <v>Prey, Book III</v>
      </c>
      <c r="B38" s="27">
        <f>TNG!B174</f>
        <v>2016</v>
      </c>
      <c r="C38" s="54">
        <f>TNG!C174</f>
        <v>0</v>
      </c>
      <c r="D38" s="25">
        <f>TNG!D174</f>
        <v>0</v>
      </c>
      <c r="E38" s="29" t="e">
        <f>TNG!#REF!</f>
        <v>#REF!</v>
      </c>
      <c r="F38" s="25" t="str">
        <f>TNG!F174</f>
        <v>PREY_3</v>
      </c>
      <c r="G38" s="25">
        <f>TNG!G174</f>
        <v>0</v>
      </c>
      <c r="H38" s="25" t="str">
        <f>TNG!H174</f>
        <v>John Jackson Miller</v>
      </c>
      <c r="I38" s="25">
        <f>TNG!I174</f>
        <v>0</v>
      </c>
      <c r="J38" s="31" t="s">
        <v>317</v>
      </c>
      <c r="K38" s="32">
        <v>1</v>
      </c>
    </row>
    <row r="39" spans="1:11" ht="13.2" x14ac:dyDescent="0.25">
      <c r="A39" s="16" t="str">
        <f>TNG!A56</f>
        <v>Star Trek Generations † ‡ 1</v>
      </c>
      <c r="B39" s="19">
        <f>TNG!B56</f>
        <v>1994</v>
      </c>
      <c r="C39" s="20">
        <f>TNG!C56</f>
        <v>0</v>
      </c>
      <c r="D39" s="16">
        <f>TNG!D56</f>
        <v>0</v>
      </c>
      <c r="E39" s="53" t="e">
        <f>TNG!#REF!</f>
        <v>#REF!</v>
      </c>
      <c r="F39" s="16" t="str">
        <f>TNG!F56</f>
        <v>STM7</v>
      </c>
      <c r="G39" s="16">
        <f>TNG!G56</f>
        <v>0</v>
      </c>
      <c r="H39" s="16" t="str">
        <f>TNG!H56</f>
        <v>J. M. Dillard</v>
      </c>
      <c r="I39" s="16" t="str">
        <f>TNG!I56</f>
        <v>Movie script or episode novelization</v>
      </c>
      <c r="J39" s="23" t="s">
        <v>317</v>
      </c>
      <c r="K39" s="24">
        <v>1</v>
      </c>
    </row>
    <row r="40" spans="1:11" ht="13.2" x14ac:dyDescent="0.25">
      <c r="A40" s="16" t="str">
        <f>TNG!A73</f>
        <v>Star Trek: First Contact † ‡</v>
      </c>
      <c r="B40" s="19">
        <f>TNG!B73</f>
        <v>1996</v>
      </c>
      <c r="C40" s="20">
        <f>TNG!C73</f>
        <v>0</v>
      </c>
      <c r="D40" s="16">
        <f>TNG!D73</f>
        <v>0</v>
      </c>
      <c r="E40" s="53" t="e">
        <f>TNG!#REF!</f>
        <v>#REF!</v>
      </c>
      <c r="F40" s="16" t="str">
        <f>TNG!F73</f>
        <v>STM8</v>
      </c>
      <c r="G40" s="16">
        <f>TNG!G73</f>
        <v>0</v>
      </c>
      <c r="H40" s="16" t="str">
        <f>TNG!H73</f>
        <v>J. M. Dillard</v>
      </c>
      <c r="I40" s="16" t="str">
        <f>TNG!I73</f>
        <v>Movie script or episode novelization</v>
      </c>
      <c r="J40" s="23" t="s">
        <v>317</v>
      </c>
      <c r="K40" s="24">
        <v>1</v>
      </c>
    </row>
    <row r="41" spans="1:11" ht="13.2" x14ac:dyDescent="0.25">
      <c r="A41" s="16" t="str">
        <f>TNG!A87</f>
        <v>Star Trek: Insurrection † ‡</v>
      </c>
      <c r="B41" s="19">
        <f>TNG!B87</f>
        <v>1998</v>
      </c>
      <c r="C41" s="20">
        <f>TNG!C87</f>
        <v>0</v>
      </c>
      <c r="D41" s="16">
        <f>TNG!D87</f>
        <v>0</v>
      </c>
      <c r="E41" s="53" t="e">
        <f>TNG!#REF!</f>
        <v>#REF!</v>
      </c>
      <c r="F41" s="16" t="str">
        <f>TNG!F87</f>
        <v>STM9</v>
      </c>
      <c r="G41" s="16">
        <f>TNG!G87</f>
        <v>0</v>
      </c>
      <c r="H41" s="16" t="str">
        <f>TNG!H87</f>
        <v>J. M. Dillard</v>
      </c>
      <c r="I41" s="16" t="str">
        <f>TNG!I87</f>
        <v>Movie script or episode novelization</v>
      </c>
      <c r="J41" s="23" t="s">
        <v>317</v>
      </c>
      <c r="K41" s="24">
        <v>1</v>
      </c>
    </row>
    <row r="42" spans="1:11" ht="13.2" x14ac:dyDescent="0.25">
      <c r="A42" s="16" t="str">
        <f>TNG!A117</f>
        <v>Star Trek: Nemesis † ‡</v>
      </c>
      <c r="B42" s="19">
        <f>TNG!B117</f>
        <v>2002</v>
      </c>
      <c r="C42" s="20">
        <f>TNG!C117</f>
        <v>0</v>
      </c>
      <c r="D42" s="16">
        <f>TNG!D117</f>
        <v>0</v>
      </c>
      <c r="E42" s="53" t="e">
        <f>TNG!#REF!</f>
        <v>#REF!</v>
      </c>
      <c r="F42" s="16" t="str">
        <f>TNG!F117</f>
        <v>STM10</v>
      </c>
      <c r="G42" s="16">
        <f>TNG!G117</f>
        <v>0</v>
      </c>
      <c r="H42" s="16" t="str">
        <f>TNG!H117</f>
        <v>J. M. Dillard</v>
      </c>
      <c r="I42" s="16" t="str">
        <f>TNG!I117</f>
        <v>Movie script or episode novelization</v>
      </c>
      <c r="J42" s="23" t="s">
        <v>317</v>
      </c>
      <c r="K42" s="24">
        <v>1</v>
      </c>
    </row>
    <row r="43" spans="1:11" ht="13.2" x14ac:dyDescent="0.25">
      <c r="A43" s="55" t="str">
        <f>TOS!A247</f>
        <v>Best Defense, Legacies, Book II</v>
      </c>
      <c r="B43" s="56">
        <f>TOS!B247</f>
        <v>2016</v>
      </c>
      <c r="C43" s="54">
        <f>TOS!C247</f>
        <v>0</v>
      </c>
      <c r="D43" s="57">
        <f>TOS!D247</f>
        <v>0</v>
      </c>
      <c r="E43" s="58">
        <f>TOS!E247</f>
        <v>7</v>
      </c>
      <c r="F43" s="57" t="str">
        <f>TOS!F247</f>
        <v>TOSLEG2</v>
      </c>
      <c r="G43" s="57">
        <f>TOS!G247</f>
        <v>0</v>
      </c>
      <c r="H43" s="55" t="str">
        <f>TOS!H247</f>
        <v>David Mack</v>
      </c>
      <c r="I43" s="57" t="str">
        <f>TOS!I247</f>
        <v>Legacies, Book II</v>
      </c>
      <c r="J43" s="59" t="s">
        <v>455</v>
      </c>
      <c r="K43" s="60">
        <v>1</v>
      </c>
    </row>
    <row r="44" spans="1:11" ht="13.2" x14ac:dyDescent="0.25">
      <c r="A44" s="55" t="str">
        <f>TOS!A246</f>
        <v>Captain to Captain, Legacies, Book I</v>
      </c>
      <c r="B44" s="56">
        <f>TOS!B246</f>
        <v>2016</v>
      </c>
      <c r="C44" s="54">
        <f>TOS!C246</f>
        <v>0</v>
      </c>
      <c r="D44" s="57">
        <f>TOS!D246</f>
        <v>0</v>
      </c>
      <c r="E44" s="58">
        <f>TOS!E246</f>
        <v>6</v>
      </c>
      <c r="F44" s="57" t="str">
        <f>TOS!F246</f>
        <v>TOSLEG1</v>
      </c>
      <c r="G44" s="57">
        <f>TOS!G246</f>
        <v>0</v>
      </c>
      <c r="H44" s="55" t="str">
        <f>TOS!H246</f>
        <v>Greg Cox</v>
      </c>
      <c r="I44" s="57" t="str">
        <f>TOS!I246</f>
        <v>Legacies, Book I</v>
      </c>
      <c r="J44" s="59" t="s">
        <v>455</v>
      </c>
      <c r="K44" s="60">
        <v>1</v>
      </c>
    </row>
    <row r="45" spans="1:11" ht="13.2" x14ac:dyDescent="0.25">
      <c r="A45" s="55" t="str">
        <f>TOS!A242</f>
        <v>Child of Two Worlds</v>
      </c>
      <c r="B45" s="56">
        <f>TOS!B242</f>
        <v>2015</v>
      </c>
      <c r="C45" s="54">
        <f>TOS!C242</f>
        <v>0</v>
      </c>
      <c r="D45" s="57">
        <f>TOS!D242</f>
        <v>0</v>
      </c>
      <c r="E45" s="58">
        <f>TOS!E242</f>
        <v>11</v>
      </c>
      <c r="F45" s="57">
        <f>TOS!F242</f>
        <v>0</v>
      </c>
      <c r="G45" s="57">
        <f>TOS!G242</f>
        <v>0</v>
      </c>
      <c r="H45" s="55" t="str">
        <f>TOS!H242</f>
        <v>Greg Cox</v>
      </c>
      <c r="I45" s="57">
        <f>TOS!I242</f>
        <v>0</v>
      </c>
      <c r="J45" s="59" t="s">
        <v>455</v>
      </c>
      <c r="K45" s="60">
        <v>1</v>
      </c>
    </row>
    <row r="46" spans="1:11" ht="14.4" x14ac:dyDescent="0.3">
      <c r="A46" s="61" t="str">
        <f>TOS!A234</f>
        <v>Crisis of Consciousness</v>
      </c>
      <c r="B46" s="63">
        <f>TOS!B234</f>
        <v>2015</v>
      </c>
      <c r="C46" s="64">
        <f>TOS!C234</f>
        <v>0</v>
      </c>
      <c r="D46" s="61">
        <f>TOS!D234</f>
        <v>0</v>
      </c>
      <c r="E46" s="66">
        <f>TOS!E234</f>
        <v>4</v>
      </c>
      <c r="F46" s="61">
        <f>TOS!F234</f>
        <v>0</v>
      </c>
      <c r="G46" s="61" t="str">
        <f>TOS!G234</f>
        <v>Pocket Books</v>
      </c>
      <c r="H46" s="63" t="str">
        <f>TOS!H234</f>
        <v>Dave Galanter</v>
      </c>
      <c r="I46" s="61">
        <f>TOS!I234</f>
        <v>0</v>
      </c>
      <c r="J46" s="23" t="s">
        <v>455</v>
      </c>
      <c r="K46" s="24">
        <v>1</v>
      </c>
    </row>
    <row r="47" spans="1:11" ht="14.4" x14ac:dyDescent="0.3">
      <c r="A47" s="61" t="str">
        <f>TOS!A231</f>
        <v>Foul Deeds Will Rise</v>
      </c>
      <c r="B47" s="63">
        <f>TOS!B231</f>
        <v>2014</v>
      </c>
      <c r="C47" s="64">
        <f>TOS!C231</f>
        <v>0</v>
      </c>
      <c r="D47" s="61">
        <f>TOS!D231</f>
        <v>0</v>
      </c>
      <c r="E47" s="66">
        <f>TOS!E231</f>
        <v>11</v>
      </c>
      <c r="F47" s="61">
        <f>TOS!F231</f>
        <v>0</v>
      </c>
      <c r="G47" s="61" t="str">
        <f>TOS!G231</f>
        <v>Pocket Books</v>
      </c>
      <c r="H47" s="63" t="str">
        <f>TOS!H231</f>
        <v>Greg Cox</v>
      </c>
      <c r="I47" s="61">
        <f>TOS!I231</f>
        <v>0</v>
      </c>
      <c r="J47" s="23" t="s">
        <v>455</v>
      </c>
      <c r="K47" s="24">
        <v>1</v>
      </c>
    </row>
    <row r="48" spans="1:11" ht="14.4" x14ac:dyDescent="0.3">
      <c r="A48" s="61" t="str">
        <f>TOS!A214</f>
        <v>Inception</v>
      </c>
      <c r="B48" s="63">
        <f>TOS!B214</f>
        <v>2010</v>
      </c>
      <c r="C48" s="64">
        <f>TOS!C214</f>
        <v>0</v>
      </c>
      <c r="D48" s="61">
        <f>TOS!D214</f>
        <v>0</v>
      </c>
      <c r="E48" s="66">
        <f>TOS!E214</f>
        <v>1</v>
      </c>
      <c r="F48" s="61">
        <f>TOS!F214</f>
        <v>0</v>
      </c>
      <c r="G48" s="61" t="str">
        <f>TOS!G214</f>
        <v>Pocket Books</v>
      </c>
      <c r="H48" s="63" t="str">
        <f>TOS!H214</f>
        <v>S.D. Perry</v>
      </c>
      <c r="I48" s="61">
        <f>TOS!I214</f>
        <v>0</v>
      </c>
      <c r="J48" s="23" t="s">
        <v>455</v>
      </c>
      <c r="K48" s="24">
        <v>1</v>
      </c>
    </row>
    <row r="49" spans="1:11" ht="13.2" x14ac:dyDescent="0.25">
      <c r="A49" s="55" t="str">
        <f>TOS!A248</f>
        <v>Purgatory's Key, Legacies, Book III</v>
      </c>
      <c r="B49" s="56">
        <f>TOS!B248</f>
        <v>2016</v>
      </c>
      <c r="C49" s="54">
        <f>TOS!C248</f>
        <v>0</v>
      </c>
      <c r="D49" s="57">
        <f>TOS!D248</f>
        <v>0</v>
      </c>
      <c r="E49" s="58">
        <f>TOS!E248</f>
        <v>8</v>
      </c>
      <c r="F49" s="57" t="str">
        <f>TOS!F248</f>
        <v>TOSLEG3</v>
      </c>
      <c r="G49" s="57">
        <f>TOS!G248</f>
        <v>0</v>
      </c>
      <c r="H49" s="55" t="str">
        <f>TOS!H248</f>
        <v>Dayton Ward, Kevin Dilmore</v>
      </c>
      <c r="I49" s="57" t="str">
        <f>TOS!I248</f>
        <v>Legacies, Book III</v>
      </c>
      <c r="J49" s="59" t="s">
        <v>455</v>
      </c>
      <c r="K49" s="60">
        <v>1</v>
      </c>
    </row>
    <row r="50" spans="1:11" ht="14.4" x14ac:dyDescent="0.3">
      <c r="A50" s="61" t="str">
        <f>TOS!A232</f>
        <v>Savage Trade</v>
      </c>
      <c r="B50" s="63">
        <f>TOS!B232</f>
        <v>2015</v>
      </c>
      <c r="C50" s="64">
        <f>TOS!C232</f>
        <v>0</v>
      </c>
      <c r="D50" s="61">
        <f>TOS!D232</f>
        <v>0</v>
      </c>
      <c r="E50" s="66">
        <f>TOS!E232</f>
        <v>2</v>
      </c>
      <c r="F50" s="61">
        <f>TOS!F232</f>
        <v>0</v>
      </c>
      <c r="G50" s="61" t="str">
        <f>TOS!G232</f>
        <v>Pocket Books</v>
      </c>
      <c r="H50" s="63" t="str">
        <f>TOS!H232</f>
        <v>Tony Daniel</v>
      </c>
      <c r="I50" s="61">
        <f>TOS!I232</f>
        <v>0</v>
      </c>
      <c r="J50" s="23" t="s">
        <v>455</v>
      </c>
      <c r="K50" s="24">
        <v>1</v>
      </c>
    </row>
    <row r="51" spans="1:11" ht="14.4" x14ac:dyDescent="0.3">
      <c r="A51" s="61" t="str">
        <f>TOS!A229</f>
        <v>Serpents in the Garden</v>
      </c>
      <c r="B51" s="63">
        <f>TOS!B229</f>
        <v>2014</v>
      </c>
      <c r="C51" s="64">
        <f>TOS!C229</f>
        <v>0</v>
      </c>
      <c r="D51" s="61">
        <f>TOS!D229</f>
        <v>0</v>
      </c>
      <c r="E51" s="66">
        <f>TOS!E229</f>
        <v>4</v>
      </c>
      <c r="F51" s="61">
        <f>TOS!F229</f>
        <v>0</v>
      </c>
      <c r="G51" s="61" t="str">
        <f>TOS!G229</f>
        <v>Pocket Books</v>
      </c>
      <c r="H51" s="63" t="str">
        <f>TOS!H229</f>
        <v>Jeff Mariotte</v>
      </c>
      <c r="I51" s="61">
        <f>TOS!I229</f>
        <v>0</v>
      </c>
      <c r="J51" s="23" t="s">
        <v>455</v>
      </c>
      <c r="K51" s="24">
        <v>1</v>
      </c>
    </row>
    <row r="52" spans="1:11" ht="14.4" x14ac:dyDescent="0.3">
      <c r="A52" s="61" t="str">
        <f>TOS!A216</f>
        <v>The Children of Kings</v>
      </c>
      <c r="B52" s="63">
        <f>TOS!B216</f>
        <v>2010</v>
      </c>
      <c r="C52" s="64">
        <f>TOS!C216</f>
        <v>0</v>
      </c>
      <c r="D52" s="61">
        <f>TOS!D216</f>
        <v>0</v>
      </c>
      <c r="E52" s="66">
        <f>TOS!E216</f>
        <v>5</v>
      </c>
      <c r="F52" s="61">
        <f>TOS!F216</f>
        <v>0</v>
      </c>
      <c r="G52" s="61" t="str">
        <f>TOS!G216</f>
        <v>Pocket Books</v>
      </c>
      <c r="H52" s="63" t="str">
        <f>TOS!H216</f>
        <v>Dave Stern</v>
      </c>
      <c r="I52" s="61">
        <f>TOS!I216</f>
        <v>0</v>
      </c>
      <c r="J52" s="23" t="s">
        <v>455</v>
      </c>
      <c r="K52" s="24">
        <v>1</v>
      </c>
    </row>
    <row r="53" spans="1:11" ht="13.2" x14ac:dyDescent="0.25">
      <c r="A53" s="55" t="str">
        <f>TOS!A249</f>
        <v>The Face of the Unknown</v>
      </c>
      <c r="B53" s="56">
        <f>TOS!B249</f>
        <v>2016</v>
      </c>
      <c r="C53" s="54">
        <f>TOS!C249</f>
        <v>0</v>
      </c>
      <c r="D53" s="57">
        <f>TOS!D249</f>
        <v>0</v>
      </c>
      <c r="E53" s="58">
        <f>TOS!E249</f>
        <v>12</v>
      </c>
      <c r="F53" s="57">
        <f>TOS!F249</f>
        <v>0</v>
      </c>
      <c r="G53" s="57">
        <f>TOS!G249</f>
        <v>0</v>
      </c>
      <c r="H53" s="55" t="str">
        <f>TOS!H249</f>
        <v>Christopher L. Bennett</v>
      </c>
      <c r="I53" s="57">
        <f>TOS!I249</f>
        <v>0</v>
      </c>
      <c r="J53" s="59" t="s">
        <v>455</v>
      </c>
      <c r="K53" s="60">
        <v>1</v>
      </c>
    </row>
    <row r="54" spans="1:11" ht="13.2" x14ac:dyDescent="0.25">
      <c r="A54" s="55" t="str">
        <f>TOS!A244</f>
        <v>The Latter Fire</v>
      </c>
      <c r="B54" s="56">
        <f>TOS!B244</f>
        <v>2016</v>
      </c>
      <c r="C54" s="54">
        <f>TOS!C244</f>
        <v>0</v>
      </c>
      <c r="D54" s="57">
        <f>TOS!D244</f>
        <v>0</v>
      </c>
      <c r="E54" s="58">
        <f>TOS!E244</f>
        <v>2</v>
      </c>
      <c r="F54" s="57">
        <f>TOS!F244</f>
        <v>0</v>
      </c>
      <c r="G54" s="57">
        <f>TOS!G244</f>
        <v>0</v>
      </c>
      <c r="H54" s="55" t="str">
        <f>TOS!H244</f>
        <v>James Swallow</v>
      </c>
      <c r="I54" s="57">
        <f>TOS!I244</f>
        <v>0</v>
      </c>
      <c r="J54" s="59" t="s">
        <v>455</v>
      </c>
      <c r="K54" s="60">
        <v>1</v>
      </c>
    </row>
    <row r="55" spans="1:11" ht="14.4" x14ac:dyDescent="0.3">
      <c r="A55" s="61" t="str">
        <f>TOS!A230</f>
        <v>The More Things Change</v>
      </c>
      <c r="B55" s="63">
        <f>TOS!B230</f>
        <v>2014</v>
      </c>
      <c r="C55" s="64">
        <f>TOS!C230</f>
        <v>0</v>
      </c>
      <c r="D55" s="61">
        <f>TOS!D230</f>
        <v>0</v>
      </c>
      <c r="E55" s="66">
        <f>TOS!E230</f>
        <v>6</v>
      </c>
      <c r="F55" s="61">
        <f>TOS!F230</f>
        <v>0</v>
      </c>
      <c r="G55" s="61" t="str">
        <f>TOS!G230</f>
        <v>Pocket Books</v>
      </c>
      <c r="H55" s="63" t="str">
        <f>TOS!H230</f>
        <v>Scott Pearson</v>
      </c>
      <c r="I55" s="61">
        <f>TOS!I230</f>
        <v>0</v>
      </c>
      <c r="J55" s="23" t="s">
        <v>455</v>
      </c>
      <c r="K55" s="24">
        <v>1</v>
      </c>
    </row>
    <row r="56" spans="1:11" ht="14.4" x14ac:dyDescent="0.3">
      <c r="A56" s="61" t="str">
        <f>TOS!A213</f>
        <v>Troublesome Minds</v>
      </c>
      <c r="B56" s="63">
        <f>TOS!B213</f>
        <v>2009</v>
      </c>
      <c r="C56" s="64">
        <f>TOS!C213</f>
        <v>0</v>
      </c>
      <c r="D56" s="61">
        <f>TOS!D213</f>
        <v>0</v>
      </c>
      <c r="E56" s="66">
        <f>TOS!E213</f>
        <v>5</v>
      </c>
      <c r="F56" s="61">
        <f>TOS!F213</f>
        <v>0</v>
      </c>
      <c r="G56" s="61" t="str">
        <f>TOS!G213</f>
        <v>Pocket Books</v>
      </c>
      <c r="H56" s="63" t="str">
        <f>TOS!H213</f>
        <v>Dave Galanter</v>
      </c>
      <c r="I56" s="61">
        <f>TOS!I213</f>
        <v>0</v>
      </c>
      <c r="J56" s="23" t="s">
        <v>455</v>
      </c>
      <c r="K56" s="24">
        <v>1</v>
      </c>
    </row>
    <row r="57" spans="1:11" ht="39.6" x14ac:dyDescent="0.25">
      <c r="A57" s="16" t="str">
        <f>VAN!A10</f>
        <v>What Judgments Come</v>
      </c>
      <c r="B57" s="19">
        <f>VAN!B10</f>
        <v>2011</v>
      </c>
      <c r="C57" s="20">
        <f>VAN!C10</f>
        <v>0</v>
      </c>
      <c r="D57" s="16">
        <f>VAN!D10</f>
        <v>0</v>
      </c>
      <c r="E57" s="21">
        <f>VAN!E10</f>
        <v>9</v>
      </c>
      <c r="F57" s="16" t="str">
        <f>VAN!F10</f>
        <v>VAN7</v>
      </c>
      <c r="G57" s="16">
        <f>VAN!G10</f>
        <v>0</v>
      </c>
      <c r="H57" s="16" t="str">
        <f>VAN!H10</f>
        <v>Dayton Ward and Kevin Dilmore</v>
      </c>
      <c r="I57" s="16">
        <f>VAN!I10</f>
        <v>0</v>
      </c>
      <c r="J57" s="23" t="s">
        <v>769</v>
      </c>
      <c r="K57" s="24">
        <v>1</v>
      </c>
    </row>
    <row r="58" spans="1:11" ht="13.2" x14ac:dyDescent="0.25">
      <c r="A58" s="16" t="str">
        <f>VOY!A51</f>
        <v>Acts of Contrition</v>
      </c>
      <c r="B58" s="19">
        <f>VOY!B51</f>
        <v>2014</v>
      </c>
      <c r="C58" s="20">
        <f>VOY!C51</f>
        <v>0</v>
      </c>
      <c r="D58" s="16">
        <f>VOY!D51</f>
        <v>0</v>
      </c>
      <c r="E58" s="21" t="e">
        <f>VOY!#REF!</f>
        <v>#REF!</v>
      </c>
      <c r="F58" s="16">
        <f>VOY!F51</f>
        <v>0</v>
      </c>
      <c r="G58" s="16">
        <f>VOY!G51</f>
        <v>0</v>
      </c>
      <c r="H58" s="16" t="str">
        <f>VOY!H51</f>
        <v>Kirsten Beyer</v>
      </c>
      <c r="I58" s="16">
        <f>VOY!I51</f>
        <v>0</v>
      </c>
      <c r="J58" s="23" t="s">
        <v>778</v>
      </c>
      <c r="K58" s="24">
        <v>1</v>
      </c>
    </row>
    <row r="59" spans="1:11" ht="26.4" x14ac:dyDescent="0.25">
      <c r="A59" s="16" t="str">
        <f>VOY!A38</f>
        <v>Distant Shores</v>
      </c>
      <c r="B59" s="19">
        <f>VOY!B38</f>
        <v>2005</v>
      </c>
      <c r="C59" s="20">
        <f>VOY!C38</f>
        <v>0</v>
      </c>
      <c r="D59" s="16">
        <f>VOY!D38</f>
        <v>0</v>
      </c>
      <c r="E59" s="21" t="e">
        <f>VOY!#REF!</f>
        <v>#REF!</v>
      </c>
      <c r="F59" s="16">
        <f>VOY!F38</f>
        <v>0</v>
      </c>
      <c r="G59" s="16">
        <f>VOY!G38</f>
        <v>0</v>
      </c>
      <c r="H59" s="16" t="str">
        <f>VOY!H38</f>
        <v>various (short story collection)</v>
      </c>
      <c r="I59" s="16">
        <f>VOY!I38</f>
        <v>0</v>
      </c>
      <c r="J59" s="23" t="s">
        <v>778</v>
      </c>
      <c r="K59" s="24">
        <v>1</v>
      </c>
    </row>
    <row r="60" spans="1:11" ht="13.2" x14ac:dyDescent="0.25">
      <c r="A60" s="16" t="str">
        <f>VOY!A45</f>
        <v>Spirit Walk - Enemy of My Enemy</v>
      </c>
      <c r="B60" s="19">
        <f>VOY!B45</f>
        <v>2004</v>
      </c>
      <c r="C60" s="20">
        <f>VOY!C45</f>
        <v>0</v>
      </c>
      <c r="D60" s="16">
        <f>VOY!D45</f>
        <v>0</v>
      </c>
      <c r="E60" s="21" t="e">
        <f>VOY!#REF!</f>
        <v>#REF!</v>
      </c>
      <c r="F60" s="16">
        <f>VOY!F45</f>
        <v>0</v>
      </c>
      <c r="G60" s="16">
        <f>VOY!G45</f>
        <v>0</v>
      </c>
      <c r="H60" s="16" t="str">
        <f>VOY!H45</f>
        <v>Christie Golden</v>
      </c>
      <c r="I60" s="16" t="str">
        <f>VOY!I45</f>
        <v>Spirit Walk Book Two</v>
      </c>
      <c r="J60" s="23" t="s">
        <v>778</v>
      </c>
      <c r="K60" s="24">
        <v>1</v>
      </c>
    </row>
    <row r="61" spans="1:11" ht="13.2" x14ac:dyDescent="0.25">
      <c r="A61" s="16" t="str">
        <f>VOY!A44</f>
        <v>Spirit Walk - Old Wounds</v>
      </c>
      <c r="B61" s="19">
        <f>VOY!B44</f>
        <v>2004</v>
      </c>
      <c r="C61" s="20">
        <f>VOY!C44</f>
        <v>0</v>
      </c>
      <c r="D61" s="16">
        <f>VOY!D44</f>
        <v>0</v>
      </c>
      <c r="E61" s="21" t="e">
        <f>VOY!#REF!</f>
        <v>#REF!</v>
      </c>
      <c r="F61" s="16">
        <f>VOY!F44</f>
        <v>0</v>
      </c>
      <c r="G61" s="16">
        <f>VOY!G44</f>
        <v>0</v>
      </c>
      <c r="H61" s="16" t="str">
        <f>VOY!H44</f>
        <v>Christie Golden</v>
      </c>
      <c r="I61" s="16" t="str">
        <f>VOY!I44</f>
        <v>Spirit Walk Book One</v>
      </c>
      <c r="J61" s="23" t="s">
        <v>778</v>
      </c>
      <c r="K61" s="24">
        <v>1</v>
      </c>
    </row>
    <row r="62" spans="1:11" ht="13.2" x14ac:dyDescent="0.25">
      <c r="A62" s="16" t="str">
        <f>DST!A8</f>
        <v>Destiny Omnibus</v>
      </c>
      <c r="B62" s="19">
        <f>DST!B8</f>
        <v>2012</v>
      </c>
      <c r="C62" s="20">
        <f>DST!C8</f>
        <v>0</v>
      </c>
      <c r="D62" s="16">
        <f>DST!D8</f>
        <v>0</v>
      </c>
      <c r="E62" s="53">
        <f>DST!E8</f>
        <v>3</v>
      </c>
      <c r="F62" s="16">
        <f>DST!F8</f>
        <v>0</v>
      </c>
      <c r="G62" s="16">
        <f>DST!G8</f>
        <v>0</v>
      </c>
      <c r="H62" s="16" t="str">
        <f>DST!H8</f>
        <v>David Mack</v>
      </c>
      <c r="I62" s="16" t="str">
        <f>DST!I8</f>
        <v>Destiny Omnibus - all of the above</v>
      </c>
      <c r="J62" s="23" t="s">
        <v>800</v>
      </c>
      <c r="K62" s="24">
        <v>2</v>
      </c>
    </row>
    <row r="63" spans="1:11" ht="26.4" x14ac:dyDescent="0.25">
      <c r="A63" s="16" t="str">
        <f>MISC!A23</f>
        <v>Seven Deadly Sins</v>
      </c>
      <c r="B63" s="19">
        <f>MISC!B23</f>
        <v>2010</v>
      </c>
      <c r="C63" s="20">
        <f>MISC!C23</f>
        <v>0</v>
      </c>
      <c r="D63" s="16">
        <f>MISC!D23</f>
        <v>0</v>
      </c>
      <c r="E63" s="21">
        <f>MISC!E23</f>
        <v>3</v>
      </c>
      <c r="F63" s="16">
        <f>MISC!F23</f>
        <v>0</v>
      </c>
      <c r="G63" s="16">
        <f>MISC!G23</f>
        <v>0</v>
      </c>
      <c r="H63" s="16" t="str">
        <f>MISC!H23</f>
        <v>edited by Margaret Clark</v>
      </c>
      <c r="I63" s="16">
        <f>MISC!I23</f>
        <v>0</v>
      </c>
      <c r="J63" s="23" t="s">
        <v>804</v>
      </c>
      <c r="K63" s="24">
        <v>2</v>
      </c>
    </row>
    <row r="64" spans="1:11" ht="13.2" x14ac:dyDescent="0.25">
      <c r="A64" s="16" t="str">
        <f>TNG!A132</f>
        <v>Resistance</v>
      </c>
      <c r="B64" s="19">
        <f>TNG!B132</f>
        <v>2007</v>
      </c>
      <c r="C64" s="20">
        <f>TNG!C132</f>
        <v>0</v>
      </c>
      <c r="D64" s="16">
        <f>TNG!D132</f>
        <v>0</v>
      </c>
      <c r="E64" s="53" t="e">
        <f>TNG!#REF!</f>
        <v>#REF!</v>
      </c>
      <c r="F64" s="16">
        <f>TNG!F132</f>
        <v>0</v>
      </c>
      <c r="G64" s="16">
        <f>TNG!G132</f>
        <v>0</v>
      </c>
      <c r="H64" s="16" t="str">
        <f>TNG!H132</f>
        <v>J. M. Dillard</v>
      </c>
      <c r="I64" s="16" t="str">
        <f>TNG!I132</f>
        <v>My copy is Water damaged!</v>
      </c>
      <c r="J64" s="23" t="s">
        <v>317</v>
      </c>
      <c r="K64" s="24">
        <v>2</v>
      </c>
    </row>
    <row r="65" spans="1:11" ht="14.4" x14ac:dyDescent="0.3">
      <c r="A65" s="61" t="str">
        <f>TOS!A21</f>
        <v>Classic Episodes Three</v>
      </c>
      <c r="B65" s="63">
        <f>TOS!B21</f>
        <v>0</v>
      </c>
      <c r="C65" s="64">
        <f>TOS!C21</f>
        <v>0</v>
      </c>
      <c r="D65" s="61">
        <f>TOS!D21</f>
        <v>0</v>
      </c>
      <c r="E65" s="72">
        <f>TOS!E21</f>
        <v>0</v>
      </c>
      <c r="F65" s="61" t="str">
        <f>TOS!F21</f>
        <v>CLE3</v>
      </c>
      <c r="G65" s="61">
        <f>TOS!G21</f>
        <v>0</v>
      </c>
      <c r="H65" s="61">
        <f>TOS!H21</f>
        <v>0</v>
      </c>
      <c r="I65" s="61">
        <f>TOS!I21</f>
        <v>0</v>
      </c>
      <c r="J65" s="23" t="s">
        <v>455</v>
      </c>
      <c r="K65" s="24">
        <v>2</v>
      </c>
    </row>
    <row r="66" spans="1:11" ht="43.2" x14ac:dyDescent="0.3">
      <c r="A66" s="61" t="str">
        <f>TOS!A18</f>
        <v>Mission to Horatius</v>
      </c>
      <c r="B66" s="63">
        <f>TOS!B18</f>
        <v>1999</v>
      </c>
      <c r="C66" s="64">
        <f>TOS!C18</f>
        <v>0</v>
      </c>
      <c r="D66" s="61">
        <f>TOS!D18</f>
        <v>0</v>
      </c>
      <c r="E66" s="61">
        <f>TOS!E18</f>
        <v>0</v>
      </c>
      <c r="F66" s="61">
        <f>TOS!F18</f>
        <v>0</v>
      </c>
      <c r="G66" s="61" t="str">
        <f>TOS!G18</f>
        <v>Pocket Books</v>
      </c>
      <c r="H66" s="61" t="str">
        <f>TOS!H18</f>
        <v>Mack Reynolds</v>
      </c>
      <c r="I66" s="61" t="str">
        <f>TOS!I18</f>
        <v>Facsimile edition published in 1999 by Pocket Books, with an introduction by John Ordover (ISBN 0-671-02812-X)</v>
      </c>
      <c r="J66" s="23" t="s">
        <v>455</v>
      </c>
      <c r="K66" s="24">
        <v>2</v>
      </c>
    </row>
    <row r="67" spans="1:11" ht="28.8" x14ac:dyDescent="0.3">
      <c r="A67" s="61" t="str">
        <f>TOS!A42</f>
        <v>Star Trek II Distress Call</v>
      </c>
      <c r="B67" s="63">
        <f>TOS!B42</f>
        <v>1982</v>
      </c>
      <c r="C67" s="64">
        <f>TOS!C42</f>
        <v>0</v>
      </c>
      <c r="D67" s="61">
        <f>TOS!D42</f>
        <v>0</v>
      </c>
      <c r="E67" s="72">
        <f>TOS!E42</f>
        <v>0</v>
      </c>
      <c r="F67" s="61">
        <f>TOS!F42</f>
        <v>0</v>
      </c>
      <c r="G67" s="61" t="str">
        <f>TOS!G42</f>
        <v>Wanderer Books</v>
      </c>
      <c r="H67" s="61" t="str">
        <f>TOS!H42</f>
        <v>William Rotsler</v>
      </c>
      <c r="I67" s="61">
        <f>TOS!I42</f>
        <v>0</v>
      </c>
      <c r="J67" s="23" t="s">
        <v>455</v>
      </c>
      <c r="K67" s="24">
        <v>2</v>
      </c>
    </row>
    <row r="68" spans="1:11" ht="28.8" x14ac:dyDescent="0.3">
      <c r="A68" s="61" t="str">
        <f>TOS!A41</f>
        <v>Star Trek II Short Stories</v>
      </c>
      <c r="B68" s="63">
        <f>TOS!B41</f>
        <v>1982</v>
      </c>
      <c r="C68" s="64">
        <f>TOS!C41</f>
        <v>0</v>
      </c>
      <c r="D68" s="61">
        <f>TOS!D41</f>
        <v>0</v>
      </c>
      <c r="E68" s="72">
        <f>TOS!E41</f>
        <v>0</v>
      </c>
      <c r="F68" s="61">
        <f>TOS!F41</f>
        <v>0</v>
      </c>
      <c r="G68" s="61" t="str">
        <f>TOS!G41</f>
        <v>Wanderer Books</v>
      </c>
      <c r="H68" s="61" t="str">
        <f>TOS!H41</f>
        <v>William Rotsler</v>
      </c>
      <c r="I68" s="61">
        <f>TOS!I41</f>
        <v>0</v>
      </c>
      <c r="J68" s="23" t="s">
        <v>455</v>
      </c>
      <c r="K68" s="24">
        <v>2</v>
      </c>
    </row>
    <row r="69" spans="1:11" ht="28.8" x14ac:dyDescent="0.3">
      <c r="A69" s="61" t="str">
        <f>TOS!A43</f>
        <v>Star Trek III Short Stories</v>
      </c>
      <c r="B69" s="63">
        <f>TOS!B43</f>
        <v>1984</v>
      </c>
      <c r="C69" s="64">
        <f>TOS!C43</f>
        <v>0</v>
      </c>
      <c r="D69" s="61">
        <f>TOS!D43</f>
        <v>0</v>
      </c>
      <c r="E69" s="72">
        <f>TOS!E43</f>
        <v>0</v>
      </c>
      <c r="F69" s="61">
        <f>TOS!F43</f>
        <v>0</v>
      </c>
      <c r="G69" s="61" t="str">
        <f>TOS!G43</f>
        <v>Wanderer Books</v>
      </c>
      <c r="H69" s="61" t="str">
        <f>TOS!H43</f>
        <v>William Rotsler</v>
      </c>
      <c r="I69" s="61">
        <f>TOS!I43</f>
        <v>0</v>
      </c>
      <c r="J69" s="23" t="s">
        <v>455</v>
      </c>
      <c r="K69" s="24">
        <v>2</v>
      </c>
    </row>
    <row r="70" spans="1:11" ht="28.8" x14ac:dyDescent="0.3">
      <c r="A70" s="61" t="str">
        <f>TOS!A44</f>
        <v>Star Trek III Vulcan Treasure</v>
      </c>
      <c r="B70" s="63">
        <f>TOS!B44</f>
        <v>1984</v>
      </c>
      <c r="C70" s="64">
        <f>TOS!C44</f>
        <v>0</v>
      </c>
      <c r="D70" s="61">
        <f>TOS!D44</f>
        <v>0</v>
      </c>
      <c r="E70" s="72">
        <f>TOS!E44</f>
        <v>0</v>
      </c>
      <c r="F70" s="61">
        <f>TOS!F44</f>
        <v>0</v>
      </c>
      <c r="G70" s="61" t="str">
        <f>TOS!G44</f>
        <v>Wanderer Books</v>
      </c>
      <c r="H70" s="61" t="str">
        <f>TOS!H44</f>
        <v>William Rotsler</v>
      </c>
      <c r="I70" s="61">
        <f>TOS!I44</f>
        <v>0</v>
      </c>
      <c r="J70" s="23" t="s">
        <v>455</v>
      </c>
      <c r="K70" s="24">
        <v>2</v>
      </c>
    </row>
    <row r="71" spans="1:11" ht="28.8" x14ac:dyDescent="0.3">
      <c r="A71" s="61" t="str">
        <f>TOS!A45</f>
        <v>Star Trek: Voyage to Adventure</v>
      </c>
      <c r="B71" s="63">
        <f>TOS!B45</f>
        <v>1984</v>
      </c>
      <c r="C71" s="64">
        <f>TOS!C45</f>
        <v>0</v>
      </c>
      <c r="D71" s="61">
        <f>TOS!D45</f>
        <v>0</v>
      </c>
      <c r="E71" s="72">
        <f>TOS!E45</f>
        <v>0</v>
      </c>
      <c r="F71" s="61">
        <f>TOS!F45</f>
        <v>0</v>
      </c>
      <c r="G71" s="61" t="str">
        <f>TOS!G45</f>
        <v>Archway Paperback</v>
      </c>
      <c r="H71" s="61" t="str">
        <f>TOS!H45</f>
        <v>Michael J. Dodge</v>
      </c>
      <c r="I71" s="61">
        <f>TOS!I45</f>
        <v>0</v>
      </c>
      <c r="J71" s="23" t="s">
        <v>455</v>
      </c>
      <c r="K71" s="24">
        <v>2</v>
      </c>
    </row>
    <row r="72" spans="1:11" ht="13.2" x14ac:dyDescent="0.25">
      <c r="A72" s="16" t="str">
        <f>VAN!A11</f>
        <v>Storming Heaven</v>
      </c>
      <c r="B72" s="19">
        <f>VAN!B11</f>
        <v>2012</v>
      </c>
      <c r="C72" s="20" t="str">
        <f>VAN!C11</f>
        <v>?</v>
      </c>
      <c r="D72" s="16">
        <f>VAN!D11</f>
        <v>0</v>
      </c>
      <c r="E72" s="21">
        <f>VAN!E11</f>
        <v>3</v>
      </c>
      <c r="F72" s="16" t="str">
        <f>VAN!F11</f>
        <v>VAN8</v>
      </c>
      <c r="G72" s="16">
        <f>VAN!G11</f>
        <v>0</v>
      </c>
      <c r="H72" s="16" t="str">
        <f>VAN!H11</f>
        <v>David Mack</v>
      </c>
      <c r="I72" s="16" t="str">
        <f>VAN!I11</f>
        <v>WATER DAMAGED</v>
      </c>
      <c r="J72" s="23" t="s">
        <v>769</v>
      </c>
      <c r="K72" s="24">
        <v>2</v>
      </c>
    </row>
    <row r="73" spans="1:11" ht="26.4" x14ac:dyDescent="0.25">
      <c r="A73" s="16" t="str">
        <f>YTH!A15</f>
        <v>Breakaway</v>
      </c>
      <c r="B73" s="19">
        <f>YTH!B15</f>
        <v>1997</v>
      </c>
      <c r="C73" s="20">
        <f>YTH!C15</f>
        <v>0</v>
      </c>
      <c r="D73" s="16">
        <f>YTH!D15</f>
        <v>0</v>
      </c>
      <c r="E73" s="21">
        <f>YTH!E15</f>
        <v>0</v>
      </c>
      <c r="F73" s="16" t="str">
        <f>YTH!F15</f>
        <v>ACD12</v>
      </c>
      <c r="G73" s="16">
        <f>YTH!G15</f>
        <v>0</v>
      </c>
      <c r="H73" s="16" t="str">
        <f>YTH!H15</f>
        <v>Bobbi JG Weiss and David Cosy Weiss</v>
      </c>
      <c r="I73" s="16" t="str">
        <f>YTH!I15</f>
        <v>TNG Starfleet Academy</v>
      </c>
      <c r="J73" s="23" t="s">
        <v>809</v>
      </c>
      <c r="K73" s="24">
        <v>2</v>
      </c>
    </row>
    <row r="74" spans="1:11" ht="13.2" x14ac:dyDescent="0.25">
      <c r="A74" s="16" t="str">
        <f>YTH!A26</f>
        <v>Cardassian Imps</v>
      </c>
      <c r="B74" s="19">
        <f>YTH!B26</f>
        <v>1997</v>
      </c>
      <c r="C74" s="20">
        <f>YTH!C26</f>
        <v>0</v>
      </c>
      <c r="D74" s="16">
        <f>YTH!D26</f>
        <v>0</v>
      </c>
      <c r="E74" s="21">
        <f>YTH!E26</f>
        <v>0</v>
      </c>
      <c r="F74" s="16" t="str">
        <f>YTH!F26</f>
        <v>DS9Y9</v>
      </c>
      <c r="G74" s="16">
        <f>YTH!G26</f>
        <v>0</v>
      </c>
      <c r="H74" s="16" t="str">
        <f>YTH!H26</f>
        <v>Mel Gilden</v>
      </c>
      <c r="I74" s="16" t="str">
        <f>YTH!I26</f>
        <v>DS9 Youth</v>
      </c>
      <c r="J74" s="23" t="s">
        <v>809</v>
      </c>
      <c r="K74" s="24">
        <v>2</v>
      </c>
    </row>
    <row r="75" spans="1:11" ht="13.2" x14ac:dyDescent="0.25">
      <c r="A75" s="16" t="str">
        <f>YTH!A24</f>
        <v>Gypsy World</v>
      </c>
      <c r="B75" s="19">
        <f>YTH!B24</f>
        <v>1996</v>
      </c>
      <c r="C75" s="20">
        <f>YTH!C24</f>
        <v>0</v>
      </c>
      <c r="D75" s="16">
        <f>YTH!D24</f>
        <v>0</v>
      </c>
      <c r="E75" s="21">
        <f>YTH!E24</f>
        <v>0</v>
      </c>
      <c r="F75" s="16" t="str">
        <f>YTH!F24</f>
        <v>DS9Y7</v>
      </c>
      <c r="G75" s="16">
        <f>YTH!G24</f>
        <v>0</v>
      </c>
      <c r="H75" s="16" t="str">
        <f>YTH!H24</f>
        <v>Ted Pedersen</v>
      </c>
      <c r="I75" s="16" t="str">
        <f>YTH!I24</f>
        <v>DS9 Youth</v>
      </c>
      <c r="J75" s="23" t="s">
        <v>809</v>
      </c>
      <c r="K75" s="24">
        <v>2</v>
      </c>
    </row>
    <row r="76" spans="1:11" ht="39.6" x14ac:dyDescent="0.25">
      <c r="A76" s="16" t="str">
        <f>YTH!A25</f>
        <v>Highest Score</v>
      </c>
      <c r="B76" s="19">
        <f>YTH!B25</f>
        <v>1996</v>
      </c>
      <c r="C76" s="20">
        <f>YTH!C25</f>
        <v>0</v>
      </c>
      <c r="D76" s="16">
        <f>YTH!D25</f>
        <v>0</v>
      </c>
      <c r="E76" s="21">
        <f>YTH!E25</f>
        <v>0</v>
      </c>
      <c r="F76" s="16" t="str">
        <f>YTH!F25</f>
        <v>DS9Y8</v>
      </c>
      <c r="G76" s="16">
        <f>YTH!G25</f>
        <v>0</v>
      </c>
      <c r="H76" s="16" t="str">
        <f>YTH!H25</f>
        <v>Kem Antilles (Kevin J. Anderson &amp; Rebecca Moesta)</v>
      </c>
      <c r="I76" s="16" t="str">
        <f>YTH!I25</f>
        <v>DS9 Youth</v>
      </c>
      <c r="J76" s="23" t="s">
        <v>809</v>
      </c>
      <c r="K76" s="24">
        <v>2</v>
      </c>
    </row>
    <row r="77" spans="1:11" ht="26.4" x14ac:dyDescent="0.25">
      <c r="A77" s="16" t="str">
        <f>YTH!A13</f>
        <v>Loyalties</v>
      </c>
      <c r="B77" s="19">
        <f>YTH!B13</f>
        <v>1996</v>
      </c>
      <c r="C77" s="20">
        <f>YTH!C13</f>
        <v>0</v>
      </c>
      <c r="D77" s="16">
        <f>YTH!D13</f>
        <v>0</v>
      </c>
      <c r="E77" s="21">
        <f>YTH!E13</f>
        <v>0</v>
      </c>
      <c r="F77" s="16" t="str">
        <f>YTH!F13</f>
        <v>ACD10</v>
      </c>
      <c r="G77" s="16">
        <f>YTH!G13</f>
        <v>0</v>
      </c>
      <c r="H77" s="16" t="str">
        <f>YTH!H13</f>
        <v>Patricia Barnes-Svarney</v>
      </c>
      <c r="I77" s="16" t="str">
        <f>YTH!I13</f>
        <v>TNG Starfleet Academy</v>
      </c>
      <c r="J77" s="23" t="s">
        <v>809</v>
      </c>
      <c r="K77" s="24">
        <v>2</v>
      </c>
    </row>
    <row r="78" spans="1:11" ht="26.4" x14ac:dyDescent="0.25">
      <c r="A78" s="16" t="str">
        <f>YTH!A12</f>
        <v>Nova Command</v>
      </c>
      <c r="B78" s="19">
        <f>YTH!B12</f>
        <v>1995</v>
      </c>
      <c r="C78" s="20">
        <f>YTH!C12</f>
        <v>0</v>
      </c>
      <c r="D78" s="16">
        <f>YTH!D12</f>
        <v>0</v>
      </c>
      <c r="E78" s="21">
        <f>YTH!E12</f>
        <v>0</v>
      </c>
      <c r="F78" s="16" t="str">
        <f>YTH!F12</f>
        <v>ACD9</v>
      </c>
      <c r="G78" s="16">
        <f>YTH!G12</f>
        <v>0</v>
      </c>
      <c r="H78" s="16" t="str">
        <f>YTH!H12</f>
        <v>Brad Strickland and Barbara Strickland</v>
      </c>
      <c r="I78" s="16" t="str">
        <f>YTH!I12</f>
        <v>TNG Starfleet Academy</v>
      </c>
      <c r="J78" s="23" t="s">
        <v>809</v>
      </c>
      <c r="K78" s="24">
        <v>2</v>
      </c>
    </row>
    <row r="79" spans="1:11" ht="13.2" x14ac:dyDescent="0.25">
      <c r="A79" s="16" t="str">
        <f>YTH!A27</f>
        <v>Space Camp</v>
      </c>
      <c r="B79" s="19">
        <f>YTH!B27</f>
        <v>1997</v>
      </c>
      <c r="C79" s="20">
        <f>YTH!C27</f>
        <v>0</v>
      </c>
      <c r="D79" s="16">
        <f>YTH!D27</f>
        <v>0</v>
      </c>
      <c r="E79" s="21">
        <f>YTH!E27</f>
        <v>0</v>
      </c>
      <c r="F79" s="16" t="str">
        <f>YTH!F27</f>
        <v>DS9Y10</v>
      </c>
      <c r="G79" s="16">
        <f>YTH!G27</f>
        <v>0</v>
      </c>
      <c r="H79" s="16" t="str">
        <f>YTH!H27</f>
        <v>Ted Pedersen</v>
      </c>
      <c r="I79" s="16" t="str">
        <f>YTH!I27</f>
        <v>DS9 Youth</v>
      </c>
      <c r="J79" s="23" t="s">
        <v>809</v>
      </c>
      <c r="K79" s="24">
        <v>2</v>
      </c>
    </row>
    <row r="80" spans="1:11" ht="13.2" x14ac:dyDescent="0.25">
      <c r="A80" s="16" t="str">
        <f>YTH!A39</f>
        <v>The Assasination Game</v>
      </c>
      <c r="B80" s="19">
        <f>YTH!B39</f>
        <v>2012</v>
      </c>
      <c r="C80" s="20">
        <f>YTH!C39</f>
        <v>0</v>
      </c>
      <c r="D80" s="16">
        <f>YTH!D39</f>
        <v>0</v>
      </c>
      <c r="E80" s="21">
        <f>YTH!E39</f>
        <v>6</v>
      </c>
      <c r="F80" s="16" t="str">
        <f>YTH!F39</f>
        <v>SFA4</v>
      </c>
      <c r="G80" s="16">
        <f>YTH!G39</f>
        <v>0</v>
      </c>
      <c r="H80" s="16" t="str">
        <f>YTH!H39</f>
        <v>Alan Gratz</v>
      </c>
      <c r="I80" s="16" t="str">
        <f>YTH!I39</f>
        <v>Starfleet Academy</v>
      </c>
      <c r="J80" s="23" t="s">
        <v>809</v>
      </c>
      <c r="K80" s="24">
        <v>2</v>
      </c>
    </row>
    <row r="81" spans="1:11" ht="13.2" x14ac:dyDescent="0.25">
      <c r="A81" s="16" t="str">
        <f>YTH!A36</f>
        <v>The Delta Anomaly</v>
      </c>
      <c r="B81" s="19">
        <f>YTH!B36</f>
        <v>2010</v>
      </c>
      <c r="C81" s="20">
        <f>YTH!C36</f>
        <v>0</v>
      </c>
      <c r="D81" s="16">
        <f>YTH!D36</f>
        <v>0</v>
      </c>
      <c r="E81" s="21">
        <f>YTH!E36</f>
        <v>11</v>
      </c>
      <c r="F81" s="16" t="str">
        <f>YTH!F36</f>
        <v>SFA1</v>
      </c>
      <c r="G81" s="16">
        <f>YTH!G36</f>
        <v>0</v>
      </c>
      <c r="H81" s="16" t="str">
        <f>YTH!H36</f>
        <v>Rick Barba</v>
      </c>
      <c r="I81" s="16" t="str">
        <f>YTH!I36</f>
        <v>Starfleet Academy</v>
      </c>
      <c r="J81" s="23" t="s">
        <v>809</v>
      </c>
      <c r="K81" s="24">
        <v>2</v>
      </c>
    </row>
    <row r="82" spans="1:11" ht="13.2" x14ac:dyDescent="0.25">
      <c r="A82" s="16" t="str">
        <f>YTH!A37</f>
        <v>The Edge</v>
      </c>
      <c r="B82" s="19">
        <f>YTH!B37</f>
        <v>2011</v>
      </c>
      <c r="C82" s="20">
        <f>YTH!C37</f>
        <v>0</v>
      </c>
      <c r="D82" s="16">
        <f>YTH!D37</f>
        <v>0</v>
      </c>
      <c r="E82" s="21">
        <f>YTH!E37</f>
        <v>1</v>
      </c>
      <c r="F82" s="16" t="str">
        <f>YTH!F37</f>
        <v>SFA2</v>
      </c>
      <c r="G82" s="16">
        <f>YTH!G37</f>
        <v>0</v>
      </c>
      <c r="H82" s="16" t="str">
        <f>YTH!H37</f>
        <v>Rudy Josephs</v>
      </c>
      <c r="I82" s="16" t="str">
        <f>YTH!I37</f>
        <v>Starfleet Academy</v>
      </c>
      <c r="J82" s="23" t="s">
        <v>809</v>
      </c>
      <c r="K82" s="24">
        <v>2</v>
      </c>
    </row>
    <row r="83" spans="1:11" ht="13.2" x14ac:dyDescent="0.25">
      <c r="A83" s="16" t="str">
        <f>YTH!A38</f>
        <v>The Gemini Agent</v>
      </c>
      <c r="B83" s="19">
        <f>YTH!B38</f>
        <v>2011</v>
      </c>
      <c r="C83" s="20">
        <f>YTH!C38</f>
        <v>0</v>
      </c>
      <c r="D83" s="16">
        <f>YTH!D38</f>
        <v>0</v>
      </c>
      <c r="E83" s="21">
        <f>YTH!E38</f>
        <v>6</v>
      </c>
      <c r="F83" s="16" t="str">
        <f>YTH!F38</f>
        <v>SFA3</v>
      </c>
      <c r="G83" s="16">
        <f>YTH!G38</f>
        <v>0</v>
      </c>
      <c r="H83" s="16" t="str">
        <f>YTH!H38</f>
        <v>Rick Barba</v>
      </c>
      <c r="I83" s="16" t="str">
        <f>YTH!I38</f>
        <v>Starfleet Academy</v>
      </c>
      <c r="J83" s="23" t="s">
        <v>809</v>
      </c>
      <c r="K83" s="24">
        <v>2</v>
      </c>
    </row>
    <row r="84" spans="1:11" ht="13.2" x14ac:dyDescent="0.25">
      <c r="A84" s="16" t="str">
        <f>YTH!A16</f>
        <v>The Haunted Starship</v>
      </c>
      <c r="B84" s="19">
        <f>YTH!B16</f>
        <v>1997</v>
      </c>
      <c r="C84" s="20">
        <f>YTH!C16</f>
        <v>0</v>
      </c>
      <c r="D84" s="16">
        <f>YTH!D16</f>
        <v>0</v>
      </c>
      <c r="E84" s="21">
        <f>YTH!E16</f>
        <v>0</v>
      </c>
      <c r="F84" s="16" t="str">
        <f>YTH!F16</f>
        <v>ACD13</v>
      </c>
      <c r="G84" s="16">
        <f>YTH!G16</f>
        <v>0</v>
      </c>
      <c r="H84" s="16" t="str">
        <f>YTH!H16</f>
        <v>Brad Ferguson</v>
      </c>
      <c r="I84" s="16" t="str">
        <f>YTH!I16</f>
        <v>TNG Starfleet Academy</v>
      </c>
      <c r="J84" s="23" t="s">
        <v>809</v>
      </c>
      <c r="K84" s="24">
        <v>2</v>
      </c>
    </row>
    <row r="85" spans="1:11" ht="13.2" x14ac:dyDescent="0.25">
      <c r="A85" s="16" t="str">
        <f>YTH!A29</f>
        <v>Trapped in Time</v>
      </c>
      <c r="B85" s="19">
        <f>YTH!B29</f>
        <v>1998</v>
      </c>
      <c r="C85" s="20">
        <f>YTH!C29</f>
        <v>0</v>
      </c>
      <c r="D85" s="16">
        <f>YTH!D29</f>
        <v>0</v>
      </c>
      <c r="E85" s="21">
        <f>YTH!E29</f>
        <v>0</v>
      </c>
      <c r="F85" s="16" t="str">
        <f>YTH!F29</f>
        <v>DS9Y12</v>
      </c>
      <c r="G85" s="16">
        <f>YTH!G29</f>
        <v>0</v>
      </c>
      <c r="H85" s="16" t="str">
        <f>YTH!H29</f>
        <v>Ted Pedersen</v>
      </c>
      <c r="I85" s="16" t="str">
        <f>YTH!I29</f>
        <v>DS9 Youth</v>
      </c>
      <c r="J85" s="23" t="s">
        <v>809</v>
      </c>
      <c r="K85" s="24">
        <v>2</v>
      </c>
    </row>
    <row r="86" spans="1:11" ht="26.4" x14ac:dyDescent="0.25">
      <c r="A86" s="16" t="str">
        <f>BEST!A4</f>
        <v>The Best of Trek #1</v>
      </c>
      <c r="B86" s="19">
        <f>BEST!B4</f>
        <v>1978</v>
      </c>
      <c r="C86" s="20">
        <f>BEST!C4</f>
        <v>0</v>
      </c>
      <c r="D86" s="16">
        <f>BEST!D4</f>
        <v>0</v>
      </c>
      <c r="E86" s="79" t="e">
        <f>BEST!#REF!</f>
        <v>#REF!</v>
      </c>
      <c r="F86" s="16" t="str">
        <f>BEST!F4</f>
        <v>BEST1</v>
      </c>
      <c r="G86" s="16" t="str">
        <f>BEST!G4</f>
        <v>Penguin Books - ROC</v>
      </c>
      <c r="H86" s="16" t="str">
        <f>BEST!H4</f>
        <v>ed. Walter Irwin &amp; G.B. Love</v>
      </c>
      <c r="I86" s="16">
        <f>BEST!I4</f>
        <v>0</v>
      </c>
      <c r="J86" s="23" t="s">
        <v>852</v>
      </c>
      <c r="K86" s="24">
        <v>3</v>
      </c>
    </row>
    <row r="87" spans="1:11" ht="26.4" x14ac:dyDescent="0.25">
      <c r="A87" s="16" t="str">
        <f>BEST!A14</f>
        <v>The Best of Trek #11</v>
      </c>
      <c r="B87" s="19">
        <f>BEST!B14</f>
        <v>1986</v>
      </c>
      <c r="C87" s="20">
        <f>BEST!C14</f>
        <v>0</v>
      </c>
      <c r="D87" s="16">
        <f>BEST!D14</f>
        <v>0</v>
      </c>
      <c r="E87" s="79" t="e">
        <f>BEST!#REF!</f>
        <v>#REF!</v>
      </c>
      <c r="F87" s="16" t="str">
        <f>BEST!F14</f>
        <v>BEST11</v>
      </c>
      <c r="G87" s="16" t="str">
        <f>BEST!G14</f>
        <v>Penguin Books - ROC</v>
      </c>
      <c r="H87" s="16" t="str">
        <f>BEST!H14</f>
        <v>ed. Walter Irwin &amp; G.B. Love</v>
      </c>
      <c r="I87" s="16">
        <f>BEST!I14</f>
        <v>0</v>
      </c>
      <c r="J87" s="23" t="s">
        <v>852</v>
      </c>
      <c r="K87" s="24">
        <v>3</v>
      </c>
    </row>
    <row r="88" spans="1:11" ht="26.4" x14ac:dyDescent="0.25">
      <c r="A88" s="16" t="str">
        <f>BEST!A15</f>
        <v>The Best of Trek #12</v>
      </c>
      <c r="B88" s="19">
        <f>BEST!B15</f>
        <v>1987</v>
      </c>
      <c r="C88" s="20">
        <f>BEST!C15</f>
        <v>0</v>
      </c>
      <c r="D88" s="16">
        <f>BEST!D15</f>
        <v>0</v>
      </c>
      <c r="E88" s="79" t="e">
        <f>BEST!#REF!</f>
        <v>#REF!</v>
      </c>
      <c r="F88" s="16" t="str">
        <f>BEST!F15</f>
        <v>BEST12</v>
      </c>
      <c r="G88" s="16" t="str">
        <f>BEST!G15</f>
        <v>Penguin Books - ROC</v>
      </c>
      <c r="H88" s="16" t="str">
        <f>BEST!H15</f>
        <v>ed. Walter Irwin &amp; G.B. Love</v>
      </c>
      <c r="I88" s="16">
        <f>BEST!I15</f>
        <v>0</v>
      </c>
      <c r="J88" s="23" t="s">
        <v>852</v>
      </c>
      <c r="K88" s="24">
        <v>3</v>
      </c>
    </row>
    <row r="89" spans="1:11" ht="26.4" x14ac:dyDescent="0.25">
      <c r="A89" s="16" t="str">
        <f>BEST!A17</f>
        <v>The Best of Trek #14</v>
      </c>
      <c r="B89" s="19">
        <f>BEST!B17</f>
        <v>1988</v>
      </c>
      <c r="C89" s="20">
        <f>BEST!C17</f>
        <v>0</v>
      </c>
      <c r="D89" s="16">
        <f>BEST!D17</f>
        <v>0</v>
      </c>
      <c r="E89" s="79" t="e">
        <f>BEST!#REF!</f>
        <v>#REF!</v>
      </c>
      <c r="F89" s="16" t="str">
        <f>BEST!F17</f>
        <v>BEST14</v>
      </c>
      <c r="G89" s="16" t="str">
        <f>BEST!G17</f>
        <v>Penguin Books - ROC</v>
      </c>
      <c r="H89" s="16" t="str">
        <f>BEST!H17</f>
        <v>ed. Walter Irwin &amp; G.B. Love</v>
      </c>
      <c r="I89" s="16">
        <f>BEST!I17</f>
        <v>0</v>
      </c>
      <c r="J89" s="23" t="s">
        <v>852</v>
      </c>
      <c r="K89" s="24">
        <v>3</v>
      </c>
    </row>
    <row r="90" spans="1:11" ht="26.4" x14ac:dyDescent="0.25">
      <c r="A90" s="16" t="str">
        <f>BEST!A19</f>
        <v>The Best of Trek #16</v>
      </c>
      <c r="B90" s="19">
        <f>BEST!B19</f>
        <v>1991</v>
      </c>
      <c r="C90" s="20">
        <f>BEST!C19</f>
        <v>0</v>
      </c>
      <c r="D90" s="16">
        <f>BEST!D19</f>
        <v>0</v>
      </c>
      <c r="E90" s="79" t="e">
        <f>BEST!#REF!</f>
        <v>#REF!</v>
      </c>
      <c r="F90" s="16" t="str">
        <f>BEST!F19</f>
        <v>BEST16</v>
      </c>
      <c r="G90" s="16" t="str">
        <f>BEST!G19</f>
        <v>Penguin Books - ROC</v>
      </c>
      <c r="H90" s="16" t="str">
        <f>BEST!H19</f>
        <v>ed. Walter Irwin &amp; G.B. Love</v>
      </c>
      <c r="I90" s="16">
        <f>BEST!I19</f>
        <v>0</v>
      </c>
      <c r="J90" s="23" t="s">
        <v>852</v>
      </c>
      <c r="K90" s="24">
        <v>3</v>
      </c>
    </row>
    <row r="91" spans="1:11" ht="26.4" x14ac:dyDescent="0.25">
      <c r="A91" s="16" t="str">
        <f>BEST!A20</f>
        <v>The Best of Trek #17</v>
      </c>
      <c r="B91" s="19">
        <f>BEST!B20</f>
        <v>1994</v>
      </c>
      <c r="C91" s="20">
        <f>BEST!C20</f>
        <v>0</v>
      </c>
      <c r="D91" s="16">
        <f>BEST!D20</f>
        <v>0</v>
      </c>
      <c r="E91" s="79" t="e">
        <f>BEST!#REF!</f>
        <v>#REF!</v>
      </c>
      <c r="F91" s="16" t="str">
        <f>BEST!F20</f>
        <v>BEST17</v>
      </c>
      <c r="G91" s="16" t="str">
        <f>BEST!G20</f>
        <v>Penguin Books - ROC</v>
      </c>
      <c r="H91" s="16" t="str">
        <f>BEST!H20</f>
        <v>ed. Walter Irwin &amp; G.B. Love</v>
      </c>
      <c r="I91" s="16">
        <f>BEST!I20</f>
        <v>0</v>
      </c>
      <c r="J91" s="23" t="s">
        <v>852</v>
      </c>
      <c r="K91" s="24">
        <v>3</v>
      </c>
    </row>
    <row r="92" spans="1:11" ht="26.4" x14ac:dyDescent="0.25">
      <c r="A92" s="16" t="str">
        <f>BEST!A21</f>
        <v>The Best of Trek #18</v>
      </c>
      <c r="B92" s="19">
        <f>BEST!B21</f>
        <v>1996</v>
      </c>
      <c r="C92" s="20">
        <f>BEST!C21</f>
        <v>0</v>
      </c>
      <c r="D92" s="16">
        <f>BEST!D21</f>
        <v>0</v>
      </c>
      <c r="E92" s="79" t="e">
        <f>BEST!#REF!</f>
        <v>#REF!</v>
      </c>
      <c r="F92" s="16" t="str">
        <f>BEST!F21</f>
        <v>BEST18</v>
      </c>
      <c r="G92" s="16" t="str">
        <f>BEST!G21</f>
        <v>Penguin Books - ROC</v>
      </c>
      <c r="H92" s="16" t="str">
        <f>BEST!H21</f>
        <v>ed. Walter Irwin &amp; G.B. Love</v>
      </c>
      <c r="I92" s="16">
        <f>BEST!I21</f>
        <v>0</v>
      </c>
      <c r="J92" s="23" t="s">
        <v>852</v>
      </c>
      <c r="K92" s="24">
        <v>3</v>
      </c>
    </row>
    <row r="93" spans="1:11" ht="26.4" x14ac:dyDescent="0.25">
      <c r="A93" s="16" t="str">
        <f>BEST!A5</f>
        <v>The Best of Trek #2</v>
      </c>
      <c r="B93" s="19">
        <f>BEST!B5</f>
        <v>1980</v>
      </c>
      <c r="C93" s="20">
        <f>BEST!C5</f>
        <v>0</v>
      </c>
      <c r="D93" s="16">
        <f>BEST!D5</f>
        <v>0</v>
      </c>
      <c r="E93" s="79" t="e">
        <f>BEST!#REF!</f>
        <v>#REF!</v>
      </c>
      <c r="F93" s="16" t="str">
        <f>BEST!F5</f>
        <v>BEST2</v>
      </c>
      <c r="G93" s="16" t="str">
        <f>BEST!G5</f>
        <v>Penguin Books - ROC</v>
      </c>
      <c r="H93" s="16" t="str">
        <f>BEST!H5</f>
        <v>ed. Walter Irwin &amp; G.B. Love</v>
      </c>
      <c r="I93" s="16">
        <f>BEST!I5</f>
        <v>0</v>
      </c>
      <c r="J93" s="23" t="s">
        <v>852</v>
      </c>
      <c r="K93" s="24">
        <v>3</v>
      </c>
    </row>
    <row r="94" spans="1:11" ht="26.4" x14ac:dyDescent="0.25">
      <c r="A94" s="16" t="str">
        <f>BEST!A6</f>
        <v>The Best of Trek #3</v>
      </c>
      <c r="B94" s="19">
        <f>BEST!B6</f>
        <v>1981</v>
      </c>
      <c r="C94" s="20">
        <f>BEST!C6</f>
        <v>0</v>
      </c>
      <c r="D94" s="16">
        <f>BEST!D6</f>
        <v>0</v>
      </c>
      <c r="E94" s="79" t="e">
        <f>BEST!#REF!</f>
        <v>#REF!</v>
      </c>
      <c r="F94" s="16" t="str">
        <f>BEST!F6</f>
        <v>BEST3</v>
      </c>
      <c r="G94" s="16" t="str">
        <f>BEST!G6</f>
        <v>Penguin Books - ROC</v>
      </c>
      <c r="H94" s="16" t="str">
        <f>BEST!H6</f>
        <v>ed. Walter Irwin &amp; G.B. Love</v>
      </c>
      <c r="I94" s="16">
        <f>BEST!I6</f>
        <v>0</v>
      </c>
      <c r="J94" s="23" t="s">
        <v>852</v>
      </c>
      <c r="K94" s="24">
        <v>3</v>
      </c>
    </row>
    <row r="95" spans="1:11" ht="26.4" x14ac:dyDescent="0.25">
      <c r="A95" s="16" t="str">
        <f>BEST!A7</f>
        <v>The Best of Trek #4</v>
      </c>
      <c r="B95" s="19">
        <f>BEST!B7</f>
        <v>1981</v>
      </c>
      <c r="C95" s="20">
        <f>BEST!C7</f>
        <v>0</v>
      </c>
      <c r="D95" s="16">
        <f>BEST!D7</f>
        <v>0</v>
      </c>
      <c r="E95" s="79" t="e">
        <f>BEST!#REF!</f>
        <v>#REF!</v>
      </c>
      <c r="F95" s="16" t="str">
        <f>BEST!F7</f>
        <v>BEST4</v>
      </c>
      <c r="G95" s="16" t="str">
        <f>BEST!G7</f>
        <v>Penguin Books - ROC</v>
      </c>
      <c r="H95" s="16" t="str">
        <f>BEST!H7</f>
        <v>ed. Walter Irwin &amp; G.B. Love</v>
      </c>
      <c r="I95" s="16">
        <f>BEST!I7</f>
        <v>0</v>
      </c>
      <c r="J95" s="23" t="s">
        <v>852</v>
      </c>
      <c r="K95" s="24">
        <v>3</v>
      </c>
    </row>
    <row r="96" spans="1:11" ht="26.4" x14ac:dyDescent="0.25">
      <c r="A96" s="16" t="str">
        <f>BEST!A8</f>
        <v>The Best of Trek #5</v>
      </c>
      <c r="B96" s="19">
        <f>BEST!B8</f>
        <v>1982</v>
      </c>
      <c r="C96" s="20">
        <f>BEST!C8</f>
        <v>0</v>
      </c>
      <c r="D96" s="16">
        <f>BEST!D8</f>
        <v>0</v>
      </c>
      <c r="E96" s="79" t="e">
        <f>BEST!#REF!</f>
        <v>#REF!</v>
      </c>
      <c r="F96" s="16" t="str">
        <f>BEST!F8</f>
        <v>BEST5</v>
      </c>
      <c r="G96" s="16" t="str">
        <f>BEST!G8</f>
        <v>Penguin Books - ROC</v>
      </c>
      <c r="H96" s="16" t="str">
        <f>BEST!H8</f>
        <v>ed. Walter Irwin &amp; G.B. Love</v>
      </c>
      <c r="I96" s="16">
        <f>BEST!I8</f>
        <v>0</v>
      </c>
      <c r="J96" s="23" t="s">
        <v>852</v>
      </c>
      <c r="K96" s="24">
        <v>3</v>
      </c>
    </row>
    <row r="97" spans="1:11" ht="26.4" x14ac:dyDescent="0.25">
      <c r="A97" s="16" t="str">
        <f>BEST!A9</f>
        <v>The Best of Trek #6</v>
      </c>
      <c r="B97" s="19">
        <f>BEST!B9</f>
        <v>1983</v>
      </c>
      <c r="C97" s="20">
        <f>BEST!C9</f>
        <v>0</v>
      </c>
      <c r="D97" s="16">
        <f>BEST!D9</f>
        <v>0</v>
      </c>
      <c r="E97" s="79" t="e">
        <f>BEST!#REF!</f>
        <v>#REF!</v>
      </c>
      <c r="F97" s="16" t="str">
        <f>BEST!F9</f>
        <v>BEST6</v>
      </c>
      <c r="G97" s="16" t="str">
        <f>BEST!G9</f>
        <v>Penguin Books - ROC</v>
      </c>
      <c r="H97" s="16" t="str">
        <f>BEST!H9</f>
        <v>ed. Walter Irwin &amp; G.B. Love</v>
      </c>
      <c r="I97" s="16">
        <f>BEST!I9</f>
        <v>0</v>
      </c>
      <c r="J97" s="23" t="s">
        <v>852</v>
      </c>
      <c r="K97" s="24">
        <v>3</v>
      </c>
    </row>
    <row r="98" spans="1:11" ht="26.4" x14ac:dyDescent="0.25">
      <c r="A98" s="16" t="str">
        <f>BEST!A10</f>
        <v>The Best of Trek #7</v>
      </c>
      <c r="B98" s="19">
        <f>BEST!B10</f>
        <v>1984</v>
      </c>
      <c r="C98" s="20">
        <f>BEST!C10</f>
        <v>0</v>
      </c>
      <c r="D98" s="16">
        <f>BEST!D10</f>
        <v>0</v>
      </c>
      <c r="E98" s="79" t="e">
        <f>BEST!#REF!</f>
        <v>#REF!</v>
      </c>
      <c r="F98" s="16" t="str">
        <f>BEST!F10</f>
        <v>BEST7</v>
      </c>
      <c r="G98" s="16" t="str">
        <f>BEST!G10</f>
        <v>Penguin Books - ROC</v>
      </c>
      <c r="H98" s="16" t="str">
        <f>BEST!H10</f>
        <v>ed. Walter Irwin &amp; G.B. Love</v>
      </c>
      <c r="I98" s="16">
        <f>BEST!I10</f>
        <v>0</v>
      </c>
      <c r="J98" s="23" t="s">
        <v>852</v>
      </c>
      <c r="K98" s="24">
        <v>3</v>
      </c>
    </row>
    <row r="99" spans="1:11" ht="13.2" x14ac:dyDescent="0.25">
      <c r="A99" s="16" t="str">
        <f>'DS9'!A56</f>
        <v>Unity</v>
      </c>
      <c r="B99" s="19">
        <f>'DS9'!B56</f>
        <v>2003</v>
      </c>
      <c r="C99" s="20">
        <f>'DS9'!C56</f>
        <v>0</v>
      </c>
      <c r="D99" s="16">
        <f>'DS9'!D56</f>
        <v>0</v>
      </c>
      <c r="E99" s="21" t="e">
        <f>'DS9'!#REF!</f>
        <v>#REF!</v>
      </c>
      <c r="F99" s="16">
        <f>'DS9'!F56</f>
        <v>0</v>
      </c>
      <c r="G99" s="16">
        <f>'DS9'!G56</f>
        <v>0</v>
      </c>
      <c r="H99" s="16" t="str">
        <f>'DS9'!H56</f>
        <v>S. D. Perry</v>
      </c>
      <c r="I99" s="16" t="str">
        <f>'DS9'!I56</f>
        <v>1st printing hardcover</v>
      </c>
      <c r="J99" s="23" t="s">
        <v>57</v>
      </c>
      <c r="K99" s="24">
        <v>3</v>
      </c>
    </row>
    <row r="100" spans="1:11" ht="13.2" x14ac:dyDescent="0.25">
      <c r="A100" s="16" t="str">
        <f>'DS9'!A14</f>
        <v>Warped</v>
      </c>
      <c r="B100" s="19">
        <f>'DS9'!B14</f>
        <v>1995</v>
      </c>
      <c r="C100" s="20">
        <f>'DS9'!C14</f>
        <v>0</v>
      </c>
      <c r="D100" s="16">
        <f>'DS9'!D14</f>
        <v>0</v>
      </c>
      <c r="E100" s="21" t="e">
        <f>'DS9'!#REF!</f>
        <v>#REF!</v>
      </c>
      <c r="F100" s="16">
        <f>'DS9'!F14</f>
        <v>0</v>
      </c>
      <c r="G100" s="16">
        <f>'DS9'!G14</f>
        <v>0</v>
      </c>
      <c r="H100" s="16" t="str">
        <f>'DS9'!H14</f>
        <v>K. W. Jeter</v>
      </c>
      <c r="I100" s="16" t="str">
        <f>'DS9'!I14</f>
        <v>Warped (1st printing hardcover)</v>
      </c>
      <c r="J100" s="23" t="s">
        <v>57</v>
      </c>
      <c r="K100" s="24">
        <v>3</v>
      </c>
    </row>
    <row r="101" spans="1:11" ht="39.6" x14ac:dyDescent="0.25">
      <c r="A101" s="16" t="str">
        <f>MISC!A25</f>
        <v>Star Trek: The Amazing Stories</v>
      </c>
      <c r="B101" s="19">
        <f>MISC!B25</f>
        <v>2002</v>
      </c>
      <c r="C101" s="20">
        <f>MISC!C25</f>
        <v>0</v>
      </c>
      <c r="D101" s="16">
        <f>MISC!D25</f>
        <v>0</v>
      </c>
      <c r="E101" s="21">
        <f>MISC!E25</f>
        <v>8</v>
      </c>
      <c r="F101" s="16">
        <f>MISC!F25</f>
        <v>0</v>
      </c>
      <c r="G101" s="16">
        <f>MISC!G25</f>
        <v>0</v>
      </c>
      <c r="H101" s="16" t="str">
        <f>MISC!H25</f>
        <v>edited by John J. Ordover</v>
      </c>
      <c r="I101" s="16" t="str">
        <f>MISC!I25</f>
        <v>a collection of licensed short stories that were first published between 1998 and 2000 in the magazine Amazing Stories</v>
      </c>
      <c r="J101" s="23" t="s">
        <v>804</v>
      </c>
      <c r="K101" s="24">
        <v>3</v>
      </c>
    </row>
    <row r="102" spans="1:11" ht="52.8" x14ac:dyDescent="0.25">
      <c r="A102" s="16" t="str">
        <f>MISC!A27</f>
        <v>Star Trek: The Manga  - Uchu</v>
      </c>
      <c r="B102" s="19">
        <f>MISC!B27</f>
        <v>2008</v>
      </c>
      <c r="C102" s="20">
        <f>MISC!C27</f>
        <v>0</v>
      </c>
      <c r="D102" s="16">
        <f>MISC!D27</f>
        <v>0</v>
      </c>
      <c r="E102" s="21">
        <f>MISC!E27</f>
        <v>7</v>
      </c>
      <c r="F102" s="16">
        <f>MISC!F27</f>
        <v>0</v>
      </c>
      <c r="G102" s="16">
        <f>MISC!G27</f>
        <v>0</v>
      </c>
      <c r="H102" s="16">
        <f>MISC!H27</f>
        <v>0</v>
      </c>
      <c r="I102" s="16" t="str">
        <f>MISC!I27</f>
        <v>Star Trek: The Manga (TOS comic anthologies published by Tokyopop) -  includes an excerpt from a novella from Star Trek: Myriad Universes: Infinity's Prism</v>
      </c>
      <c r="J102" s="23" t="s">
        <v>804</v>
      </c>
      <c r="K102" s="24">
        <v>3</v>
      </c>
    </row>
    <row r="103" spans="1:11" ht="52.8" x14ac:dyDescent="0.25">
      <c r="A103" s="16" t="str">
        <f>MISC!A28</f>
        <v>Star Trek: The Manga - Kakan ni Shinkou</v>
      </c>
      <c r="B103" s="19">
        <f>MISC!B28</f>
        <v>2007</v>
      </c>
      <c r="C103" s="20">
        <f>MISC!C28</f>
        <v>0</v>
      </c>
      <c r="D103" s="16">
        <f>MISC!D28</f>
        <v>0</v>
      </c>
      <c r="E103" s="21">
        <f>MISC!E28</f>
        <v>0</v>
      </c>
      <c r="F103" s="16">
        <f>MISC!F28</f>
        <v>0</v>
      </c>
      <c r="G103" s="16">
        <f>MISC!G28</f>
        <v>0</v>
      </c>
      <c r="H103" s="16">
        <f>MISC!H28</f>
        <v>0</v>
      </c>
      <c r="I103" s="16" t="str">
        <f>MISC!I28</f>
        <v>Star Trek: The Manga (TOS comic anthologies published by Tokyopop) - includes a prose story from Star Trek: The Next Generation: The Sky's the Limit</v>
      </c>
      <c r="J103" s="23" t="s">
        <v>804</v>
      </c>
      <c r="K103" s="24">
        <v>3</v>
      </c>
    </row>
    <row r="104" spans="1:11" ht="52.8" x14ac:dyDescent="0.25">
      <c r="A104" s="16" t="str">
        <f>MISC!A29</f>
        <v>Star Trek: The Manga - Shinsei Shinsei</v>
      </c>
      <c r="B104" s="19">
        <f>MISC!B29</f>
        <v>2006</v>
      </c>
      <c r="C104" s="20">
        <f>MISC!C29</f>
        <v>0</v>
      </c>
      <c r="D104" s="16">
        <f>MISC!D29</f>
        <v>0</v>
      </c>
      <c r="E104" s="21">
        <f>MISC!E29</f>
        <v>9</v>
      </c>
      <c r="F104" s="16">
        <f>MISC!F29</f>
        <v>0</v>
      </c>
      <c r="G104" s="16">
        <f>MISC!G29</f>
        <v>0</v>
      </c>
      <c r="H104" s="16">
        <f>MISC!H29</f>
        <v>0</v>
      </c>
      <c r="I104" s="16" t="str">
        <f>MISC!I29</f>
        <v>Star Trek: The Manga (TOS comic anthologies published by Tokyopop) - commemorating Star Trek's 40th anniversary; includes a prose story from Star Trek: Constellations</v>
      </c>
      <c r="J104" s="23" t="s">
        <v>804</v>
      </c>
      <c r="K104" s="24">
        <v>3</v>
      </c>
    </row>
    <row r="105" spans="1:11" ht="26.4" x14ac:dyDescent="0.25">
      <c r="A105" s="16" t="str">
        <f>MISC!A35</f>
        <v>The Hologram's Handbook</v>
      </c>
      <c r="B105" s="19">
        <f>MISC!B35</f>
        <v>2002</v>
      </c>
      <c r="C105" s="20">
        <f>MISC!C35</f>
        <v>0</v>
      </c>
      <c r="D105" s="16">
        <f>MISC!D35</f>
        <v>0</v>
      </c>
      <c r="E105" s="44">
        <f>MISC!E35</f>
        <v>0</v>
      </c>
      <c r="F105" s="16">
        <f>MISC!F35</f>
        <v>0</v>
      </c>
      <c r="G105" s="16">
        <f>MISC!G35</f>
        <v>0</v>
      </c>
      <c r="H105" s="16" t="str">
        <f>MISC!H35</f>
        <v>Robert Picardo, with art by Jeff Yagher</v>
      </c>
      <c r="I105" s="16">
        <f>MISC!I35</f>
        <v>0</v>
      </c>
      <c r="J105" s="23" t="s">
        <v>804</v>
      </c>
      <c r="K105" s="24">
        <v>3</v>
      </c>
    </row>
    <row r="106" spans="1:11" ht="26.4" x14ac:dyDescent="0.25">
      <c r="A106" s="16" t="str">
        <f>MISC!A38</f>
        <v>These Haunted Seas</v>
      </c>
      <c r="B106" s="19">
        <f>MISC!B38</f>
        <v>2008</v>
      </c>
      <c r="C106" s="20">
        <f>MISC!C38</f>
        <v>0</v>
      </c>
      <c r="D106" s="16">
        <f>MISC!D38</f>
        <v>0</v>
      </c>
      <c r="E106" s="21">
        <f>MISC!E38</f>
        <v>6</v>
      </c>
      <c r="F106" s="16">
        <f>MISC!F38</f>
        <v>0</v>
      </c>
      <c r="G106" s="16">
        <f>MISC!G38</f>
        <v>0</v>
      </c>
      <c r="H106" s="16" t="str">
        <f>MISC!H38</f>
        <v>David R. George III and Heather Jarman</v>
      </c>
      <c r="I106" s="16" t="str">
        <f>MISC!I38</f>
        <v>DS9 Mission Gamma reprint omnibus</v>
      </c>
      <c r="J106" s="23" t="s">
        <v>804</v>
      </c>
      <c r="K106" s="24">
        <v>3</v>
      </c>
    </row>
    <row r="107" spans="1:11" ht="26.4" x14ac:dyDescent="0.25">
      <c r="A107" s="16" t="str">
        <f>MISC!A39</f>
        <v>TNG - The Manga - Bourkenshin</v>
      </c>
      <c r="B107" s="19">
        <f>MISC!B39</f>
        <v>2009</v>
      </c>
      <c r="C107" s="20">
        <f>MISC!C39</f>
        <v>0</v>
      </c>
      <c r="D107" s="16">
        <f>MISC!D39</f>
        <v>0</v>
      </c>
      <c r="E107" s="21">
        <f>MISC!E39</f>
        <v>4</v>
      </c>
      <c r="F107" s="16">
        <f>MISC!F39</f>
        <v>0</v>
      </c>
      <c r="G107" s="16">
        <f>MISC!G39</f>
        <v>0</v>
      </c>
      <c r="H107" s="16">
        <f>MISC!H39</f>
        <v>0</v>
      </c>
      <c r="I107" s="16" t="str">
        <f>MISC!I39</f>
        <v xml:space="preserve">Star Trek: TNG: The Manga (TNG comic anthologies published by Tokyopop) </v>
      </c>
      <c r="J107" s="23" t="s">
        <v>804</v>
      </c>
      <c r="K107" s="24">
        <v>3</v>
      </c>
    </row>
    <row r="108" spans="1:11" ht="52.8" x14ac:dyDescent="0.25">
      <c r="A108" s="16" t="str">
        <f>MISC!A41</f>
        <v>Twist of Faith</v>
      </c>
      <c r="B108" s="19">
        <f>MISC!B41</f>
        <v>2007</v>
      </c>
      <c r="C108" s="20">
        <f>MISC!C41</f>
        <v>0</v>
      </c>
      <c r="D108" s="16">
        <f>MISC!D41</f>
        <v>0</v>
      </c>
      <c r="E108" s="21">
        <f>MISC!E41</f>
        <v>7</v>
      </c>
      <c r="F108" s="16">
        <f>MISC!F41</f>
        <v>0</v>
      </c>
      <c r="G108" s="16">
        <f>MISC!G41</f>
        <v>0</v>
      </c>
      <c r="H108" s="16" t="str">
        <f>MISC!H41</f>
        <v>S. D. Perry, David Weddle &amp; Jeffrey Lang and Keith R. A. DeCandido</v>
      </c>
      <c r="I108" s="16" t="str">
        <f>MISC!I41</f>
        <v>DS9 'relaunch' reprint omnibus</v>
      </c>
      <c r="J108" s="23" t="s">
        <v>804</v>
      </c>
      <c r="K108" s="24">
        <v>3</v>
      </c>
    </row>
    <row r="109" spans="1:11" ht="26.4" x14ac:dyDescent="0.25">
      <c r="A109" s="16" t="str">
        <f>SNW!A16</f>
        <v>Strange New Worlds 10</v>
      </c>
      <c r="B109" s="19">
        <f>SNW!B16</f>
        <v>2007</v>
      </c>
      <c r="C109" s="20">
        <f>SNW!C16</f>
        <v>0</v>
      </c>
      <c r="D109" s="16">
        <f>SNW!D16</f>
        <v>0</v>
      </c>
      <c r="E109" s="21">
        <f>SNW!E16</f>
        <v>0</v>
      </c>
      <c r="F109" s="16" t="str">
        <f>SNW!F16</f>
        <v>SNW10</v>
      </c>
      <c r="G109" s="16" t="str">
        <f>SNW!G16</f>
        <v>Pocket Books</v>
      </c>
      <c r="H109" s="16" t="str">
        <f>SNW!H16</f>
        <v>ed. Dean Wesley Smith</v>
      </c>
      <c r="I109" s="16" t="str">
        <f>SNW!I16</f>
        <v>Annual short story writing competition</v>
      </c>
      <c r="J109" s="23" t="s">
        <v>986</v>
      </c>
      <c r="K109" s="24">
        <v>3</v>
      </c>
    </row>
    <row r="110" spans="1:11" ht="26.4" x14ac:dyDescent="0.25">
      <c r="A110" s="16" t="str">
        <f>SNW!A12</f>
        <v>Strange New Worlds 6</v>
      </c>
      <c r="B110" s="19">
        <f>SNW!B12</f>
        <v>2003</v>
      </c>
      <c r="C110" s="20">
        <f>SNW!C12</f>
        <v>0</v>
      </c>
      <c r="D110" s="16">
        <f>SNW!D12</f>
        <v>0</v>
      </c>
      <c r="E110" s="21">
        <f>SNW!E12</f>
        <v>0</v>
      </c>
      <c r="F110" s="16" t="str">
        <f>SNW!F12</f>
        <v>SNW6</v>
      </c>
      <c r="G110" s="16" t="str">
        <f>SNW!G12</f>
        <v>Pocket Books</v>
      </c>
      <c r="H110" s="16" t="str">
        <f>SNW!H12</f>
        <v>ed. Dean Wesley Smith</v>
      </c>
      <c r="I110" s="16" t="str">
        <f>SNW!I12</f>
        <v>Annual short story writing competition</v>
      </c>
      <c r="J110" s="23" t="s">
        <v>986</v>
      </c>
      <c r="K110" s="24">
        <v>3</v>
      </c>
    </row>
    <row r="111" spans="1:11" ht="26.4" x14ac:dyDescent="0.25">
      <c r="A111" s="16" t="str">
        <f>SNW!A13</f>
        <v>Strange New Worlds 7</v>
      </c>
      <c r="B111" s="19">
        <f>SNW!B13</f>
        <v>2004</v>
      </c>
      <c r="C111" s="20">
        <f>SNW!C13</f>
        <v>0</v>
      </c>
      <c r="D111" s="16">
        <f>SNW!D13</f>
        <v>0</v>
      </c>
      <c r="E111" s="21">
        <f>SNW!E13</f>
        <v>0</v>
      </c>
      <c r="F111" s="16" t="str">
        <f>SNW!F13</f>
        <v>SNW7</v>
      </c>
      <c r="G111" s="16" t="str">
        <f>SNW!G13</f>
        <v>Pocket Books</v>
      </c>
      <c r="H111" s="16" t="str">
        <f>SNW!H13</f>
        <v>ed. Dean Wesley Smith</v>
      </c>
      <c r="I111" s="16" t="str">
        <f>SNW!I13</f>
        <v>Annual short story writing competition</v>
      </c>
      <c r="J111" s="23" t="s">
        <v>986</v>
      </c>
      <c r="K111" s="24">
        <v>3</v>
      </c>
    </row>
    <row r="112" spans="1:11" ht="26.4" x14ac:dyDescent="0.25">
      <c r="A112" s="16" t="str">
        <f>SNW!A14</f>
        <v>Strange New Worlds 8</v>
      </c>
      <c r="B112" s="19">
        <f>SNW!B14</f>
        <v>2005</v>
      </c>
      <c r="C112" s="20">
        <f>SNW!C14</f>
        <v>0</v>
      </c>
      <c r="D112" s="16">
        <f>SNW!D14</f>
        <v>0</v>
      </c>
      <c r="E112" s="21">
        <f>SNW!E14</f>
        <v>0</v>
      </c>
      <c r="F112" s="16" t="str">
        <f>SNW!F14</f>
        <v>SNW8</v>
      </c>
      <c r="G112" s="16" t="str">
        <f>SNW!G14</f>
        <v>Pocket Books</v>
      </c>
      <c r="H112" s="16" t="str">
        <f>SNW!H14</f>
        <v>ed. Dean Wesley Smith</v>
      </c>
      <c r="I112" s="16" t="str">
        <f>SNW!I14</f>
        <v>Annual short story writing competition</v>
      </c>
      <c r="J112" s="23" t="s">
        <v>986</v>
      </c>
      <c r="K112" s="24">
        <v>3</v>
      </c>
    </row>
    <row r="113" spans="1:11" ht="26.4" x14ac:dyDescent="0.25">
      <c r="A113" s="16" t="str">
        <f>SNW!A15</f>
        <v>Strange New Worlds 9</v>
      </c>
      <c r="B113" s="19">
        <f>SNW!B15</f>
        <v>2006</v>
      </c>
      <c r="C113" s="20">
        <f>SNW!C15</f>
        <v>0</v>
      </c>
      <c r="D113" s="16">
        <f>SNW!D15</f>
        <v>0</v>
      </c>
      <c r="E113" s="21">
        <f>SNW!E15</f>
        <v>0</v>
      </c>
      <c r="F113" s="16" t="str">
        <f>SNW!F15</f>
        <v>SNW9</v>
      </c>
      <c r="G113" s="16" t="str">
        <f>SNW!G15</f>
        <v>Pocket Books</v>
      </c>
      <c r="H113" s="16" t="str">
        <f>SNW!H15</f>
        <v>ed. Dean Wesley Smith</v>
      </c>
      <c r="I113" s="16" t="str">
        <f>SNW!I15</f>
        <v>Annual short story writing competition</v>
      </c>
      <c r="J113" s="23" t="s">
        <v>986</v>
      </c>
      <c r="K113" s="24">
        <v>3</v>
      </c>
    </row>
    <row r="114" spans="1:11" ht="26.4" x14ac:dyDescent="0.25">
      <c r="A114" s="16" t="str">
        <f>SNW!A6</f>
        <v>Strange New Worlds II</v>
      </c>
      <c r="B114" s="19">
        <f>SNW!B6</f>
        <v>1999</v>
      </c>
      <c r="C114" s="20">
        <f>SNW!C6</f>
        <v>0</v>
      </c>
      <c r="D114" s="16">
        <f>SNW!D6</f>
        <v>0</v>
      </c>
      <c r="E114" s="21">
        <f>SNW!E6</f>
        <v>0</v>
      </c>
      <c r="F114" s="16" t="str">
        <f>SNW!F6</f>
        <v>SNW2</v>
      </c>
      <c r="G114" s="16" t="str">
        <f>SNW!G6</f>
        <v>Pocket Books</v>
      </c>
      <c r="H114" s="16" t="str">
        <f>SNW!H6</f>
        <v>ed. Dean Wesley Smith</v>
      </c>
      <c r="I114" s="16" t="str">
        <f>SNW!I6</f>
        <v>larger format</v>
      </c>
      <c r="J114" s="23" t="s">
        <v>986</v>
      </c>
      <c r="K114" s="24">
        <v>3</v>
      </c>
    </row>
    <row r="115" spans="1:11" ht="26.4" x14ac:dyDescent="0.25">
      <c r="A115" s="16" t="str">
        <f>SNW!A9</f>
        <v>Strange New Worlds III</v>
      </c>
      <c r="B115" s="19">
        <f>SNW!B9</f>
        <v>2000</v>
      </c>
      <c r="C115" s="20">
        <f>SNW!C9</f>
        <v>0</v>
      </c>
      <c r="D115" s="16">
        <f>SNW!D9</f>
        <v>0</v>
      </c>
      <c r="E115" s="21">
        <f>SNW!E9</f>
        <v>0</v>
      </c>
      <c r="F115" s="16" t="str">
        <f>SNW!F9</f>
        <v>SNW3</v>
      </c>
      <c r="G115" s="16" t="str">
        <f>SNW!G9</f>
        <v>Pocket Books</v>
      </c>
      <c r="H115" s="16" t="str">
        <f>SNW!H9</f>
        <v>ed. Dean Wesley Smith</v>
      </c>
      <c r="I115" s="16" t="str">
        <f>SNW!I9</f>
        <v>small format</v>
      </c>
      <c r="J115" s="23" t="s">
        <v>986</v>
      </c>
      <c r="K115" s="24">
        <v>3</v>
      </c>
    </row>
    <row r="116" spans="1:11" ht="26.4" x14ac:dyDescent="0.25">
      <c r="A116" s="16" t="str">
        <f>SNW!A10</f>
        <v>Strange New Worlds IV</v>
      </c>
      <c r="B116" s="19">
        <f>SNW!B10</f>
        <v>2001</v>
      </c>
      <c r="C116" s="20">
        <f>SNW!C10</f>
        <v>0</v>
      </c>
      <c r="D116" s="16">
        <f>SNW!D10</f>
        <v>0</v>
      </c>
      <c r="E116" s="21">
        <f>SNW!E10</f>
        <v>0</v>
      </c>
      <c r="F116" s="16" t="str">
        <f>SNW!F10</f>
        <v>SNW4</v>
      </c>
      <c r="G116" s="16" t="str">
        <f>SNW!G10</f>
        <v>Pocket Books</v>
      </c>
      <c r="H116" s="16" t="str">
        <f>SNW!H10</f>
        <v>ed. Dean Wesley Smith</v>
      </c>
      <c r="I116" s="16" t="str">
        <f>SNW!I10</f>
        <v>Annual short story writing competition</v>
      </c>
      <c r="J116" s="23" t="s">
        <v>986</v>
      </c>
      <c r="K116" s="24">
        <v>3</v>
      </c>
    </row>
    <row r="117" spans="1:11" ht="26.4" x14ac:dyDescent="0.25">
      <c r="A117" s="16" t="str">
        <f>SNW!A11</f>
        <v>Strange New Worlds V</v>
      </c>
      <c r="B117" s="19">
        <f>SNW!B11</f>
        <v>2002</v>
      </c>
      <c r="C117" s="20">
        <f>SNW!C11</f>
        <v>0</v>
      </c>
      <c r="D117" s="16">
        <f>SNW!D11</f>
        <v>0</v>
      </c>
      <c r="E117" s="21">
        <f>SNW!E11</f>
        <v>0</v>
      </c>
      <c r="F117" s="16" t="str">
        <f>SNW!F11</f>
        <v>SNW5</v>
      </c>
      <c r="G117" s="16" t="str">
        <f>SNW!G11</f>
        <v>Pocket Books</v>
      </c>
      <c r="H117" s="16" t="str">
        <f>SNW!H11</f>
        <v>ed. Dean Wesley Smith</v>
      </c>
      <c r="I117" s="16" t="str">
        <f>SNW!I11</f>
        <v>Annual short story writing competition</v>
      </c>
      <c r="J117" s="23" t="s">
        <v>986</v>
      </c>
      <c r="K117" s="24">
        <v>3</v>
      </c>
    </row>
    <row r="118" spans="1:11" ht="26.4" x14ac:dyDescent="0.25">
      <c r="A118" s="16" t="str">
        <f>TNG!A49</f>
        <v>All Good Things... † ‡</v>
      </c>
      <c r="B118" s="19">
        <f>TNG!B49</f>
        <v>1994</v>
      </c>
      <c r="C118" s="20">
        <f>TNG!C49</f>
        <v>0</v>
      </c>
      <c r="D118" s="16">
        <f>TNG!D49</f>
        <v>0</v>
      </c>
      <c r="E118" s="53" t="e">
        <f>TNG!#REF!</f>
        <v>#REF!</v>
      </c>
      <c r="F118" s="16">
        <f>TNG!F49</f>
        <v>0</v>
      </c>
      <c r="G118" s="16">
        <f>TNG!G49</f>
        <v>0</v>
      </c>
      <c r="H118" s="16" t="str">
        <f>TNG!H49</f>
        <v>Michael Jan Friedman</v>
      </c>
      <c r="I118" s="16" t="str">
        <f>TNG!I49</f>
        <v>Movie script or episode novelization, Hardcover first printing</v>
      </c>
      <c r="J118" s="23" t="s">
        <v>317</v>
      </c>
      <c r="K118" s="24">
        <v>3</v>
      </c>
    </row>
    <row r="119" spans="1:11" ht="13.2" x14ac:dyDescent="0.25">
      <c r="A119" s="16" t="str">
        <f>TNG!A62</f>
        <v>Crossover ‡</v>
      </c>
      <c r="B119" s="19">
        <f>TNG!B62</f>
        <v>1995</v>
      </c>
      <c r="C119" s="20">
        <f>TNG!C62</f>
        <v>0</v>
      </c>
      <c r="D119" s="16">
        <f>TNG!D62</f>
        <v>0</v>
      </c>
      <c r="E119" s="53" t="e">
        <f>TNG!#REF!</f>
        <v>#REF!</v>
      </c>
      <c r="F119" s="16">
        <f>TNG!F62</f>
        <v>0</v>
      </c>
      <c r="G119" s="16">
        <f>TNG!G62</f>
        <v>0</v>
      </c>
      <c r="H119" s="16" t="str">
        <f>TNG!H62</f>
        <v>Michael Jan Friedman</v>
      </c>
      <c r="I119" s="16" t="str">
        <f>TNG!I62</f>
        <v>Hardcover first printing</v>
      </c>
      <c r="J119" s="23" t="s">
        <v>317</v>
      </c>
      <c r="K119" s="24">
        <v>3</v>
      </c>
    </row>
    <row r="120" spans="1:11" ht="13.2" x14ac:dyDescent="0.25">
      <c r="A120" s="16" t="str">
        <f>TNG!A45</f>
        <v>Dark Mirror ‡</v>
      </c>
      <c r="B120" s="19">
        <f>TNG!B45</f>
        <v>1993</v>
      </c>
      <c r="C120" s="20">
        <f>TNG!C45</f>
        <v>0</v>
      </c>
      <c r="D120" s="16">
        <f>TNG!D45</f>
        <v>0</v>
      </c>
      <c r="E120" s="53" t="e">
        <f>TNG!#REF!</f>
        <v>#REF!</v>
      </c>
      <c r="F120" s="16">
        <f>TNG!F45</f>
        <v>0</v>
      </c>
      <c r="G120" s="16">
        <f>TNG!G45</f>
        <v>0</v>
      </c>
      <c r="H120" s="16" t="str">
        <f>TNG!H45</f>
        <v>Diane Duane</v>
      </c>
      <c r="I120" s="16" t="str">
        <f>TNG!I45</f>
        <v>Hardcover first printing</v>
      </c>
      <c r="J120" s="23" t="s">
        <v>317</v>
      </c>
      <c r="K120" s="24">
        <v>3</v>
      </c>
    </row>
    <row r="121" spans="1:11" ht="13.2" x14ac:dyDescent="0.25">
      <c r="A121" s="16" t="str">
        <f>TNG!A129</f>
        <v>Death in Winter ‡</v>
      </c>
      <c r="B121" s="19">
        <f>TNG!B129</f>
        <v>2005</v>
      </c>
      <c r="C121" s="20">
        <f>TNG!C129</f>
        <v>0</v>
      </c>
      <c r="D121" s="16">
        <f>TNG!D129</f>
        <v>0</v>
      </c>
      <c r="E121" s="53" t="e">
        <f>TNG!#REF!</f>
        <v>#REF!</v>
      </c>
      <c r="F121" s="16">
        <f>TNG!F129</f>
        <v>0</v>
      </c>
      <c r="G121" s="16">
        <f>TNG!G129</f>
        <v>0</v>
      </c>
      <c r="H121" s="16" t="str">
        <f>TNG!H129</f>
        <v>Michael Jan Friedman</v>
      </c>
      <c r="I121" s="16" t="str">
        <f>TNG!I129</f>
        <v>Hardcover first printing</v>
      </c>
      <c r="J121" s="23" t="s">
        <v>317</v>
      </c>
      <c r="K121" s="24">
        <v>3</v>
      </c>
    </row>
    <row r="122" spans="1:11" ht="13.2" x14ac:dyDescent="0.25">
      <c r="A122" s="16" t="str">
        <f>TNG!A102</f>
        <v>Genesis Wave, Book One ‡</v>
      </c>
      <c r="B122" s="19">
        <f>TNG!B102</f>
        <v>2000</v>
      </c>
      <c r="C122" s="20">
        <f>TNG!C102</f>
        <v>0</v>
      </c>
      <c r="D122" s="16">
        <f>TNG!D102</f>
        <v>0</v>
      </c>
      <c r="E122" s="53" t="e">
        <f>TNG!#REF!</f>
        <v>#REF!</v>
      </c>
      <c r="F122" s="16">
        <f>TNG!F102</f>
        <v>0</v>
      </c>
      <c r="G122" s="16">
        <f>TNG!G102</f>
        <v>0</v>
      </c>
      <c r="H122" s="16" t="str">
        <f>TNG!H102</f>
        <v>John Vornholt</v>
      </c>
      <c r="I122" s="16" t="str">
        <f>TNG!I102</f>
        <v>Hardcover first printing</v>
      </c>
      <c r="J122" s="23" t="s">
        <v>317</v>
      </c>
      <c r="K122" s="24">
        <v>3</v>
      </c>
    </row>
    <row r="123" spans="1:11" ht="13.2" x14ac:dyDescent="0.25">
      <c r="A123" s="16" t="str">
        <f>TNG!A111</f>
        <v>Genesis Wave, Book Three‡</v>
      </c>
      <c r="B123" s="19">
        <f>TNG!B111</f>
        <v>2002</v>
      </c>
      <c r="C123" s="20">
        <f>TNG!C111</f>
        <v>0</v>
      </c>
      <c r="D123" s="16">
        <f>TNG!D111</f>
        <v>0</v>
      </c>
      <c r="E123" s="53" t="e">
        <f>TNG!#REF!</f>
        <v>#REF!</v>
      </c>
      <c r="F123" s="16">
        <f>TNG!F111</f>
        <v>0</v>
      </c>
      <c r="G123" s="16">
        <f>TNG!G111</f>
        <v>0</v>
      </c>
      <c r="H123" s="16" t="str">
        <f>TNG!H111</f>
        <v>John Vornholt</v>
      </c>
      <c r="I123" s="16" t="str">
        <f>TNG!I111</f>
        <v>Hardcover first printing</v>
      </c>
      <c r="J123" s="23" t="s">
        <v>317</v>
      </c>
      <c r="K123" s="24">
        <v>3</v>
      </c>
    </row>
    <row r="124" spans="1:11" ht="13.2" x14ac:dyDescent="0.25">
      <c r="A124" s="16" t="str">
        <f>TNG!A108</f>
        <v>Genesis Wave, Book Two‡</v>
      </c>
      <c r="B124" s="19">
        <f>TNG!B108</f>
        <v>2001</v>
      </c>
      <c r="C124" s="20">
        <f>TNG!C108</f>
        <v>0</v>
      </c>
      <c r="D124" s="16">
        <f>TNG!D108</f>
        <v>0</v>
      </c>
      <c r="E124" s="53" t="e">
        <f>TNG!#REF!</f>
        <v>#REF!</v>
      </c>
      <c r="F124" s="16">
        <f>TNG!F108</f>
        <v>0</v>
      </c>
      <c r="G124" s="16">
        <f>TNG!G108</f>
        <v>0</v>
      </c>
      <c r="H124" s="16" t="str">
        <f>TNG!H108</f>
        <v>John Vornholt</v>
      </c>
      <c r="I124" s="16" t="str">
        <f>TNG!I108</f>
        <v>Hardcover first printing</v>
      </c>
      <c r="J124" s="23" t="s">
        <v>317</v>
      </c>
      <c r="K124" s="24">
        <v>3</v>
      </c>
    </row>
    <row r="125" spans="1:11" ht="39.6" x14ac:dyDescent="0.25">
      <c r="A125" s="16" t="str">
        <f>TNG!A96</f>
        <v>I, Q ‡</v>
      </c>
      <c r="B125" s="19">
        <f>TNG!B96</f>
        <v>2000</v>
      </c>
      <c r="C125" s="20">
        <f>TNG!C96</f>
        <v>0</v>
      </c>
      <c r="D125" s="16">
        <f>TNG!D96</f>
        <v>0</v>
      </c>
      <c r="E125" s="53" t="e">
        <f>TNG!#REF!</f>
        <v>#REF!</v>
      </c>
      <c r="F125" s="16">
        <f>TNG!F96</f>
        <v>0</v>
      </c>
      <c r="G125" s="16">
        <f>TNG!G96</f>
        <v>0</v>
      </c>
      <c r="H125" s="16" t="str">
        <f>TNG!H96</f>
        <v>John de Lancie and Peter David</v>
      </c>
      <c r="I125" s="16" t="str">
        <f>TNG!I96</f>
        <v>Hardcover first printing</v>
      </c>
      <c r="J125" s="23" t="s">
        <v>317</v>
      </c>
      <c r="K125" s="24">
        <v>3</v>
      </c>
    </row>
    <row r="126" spans="1:11" ht="13.2" x14ac:dyDescent="0.25">
      <c r="A126" s="16" t="str">
        <f>TNG!A32</f>
        <v>Imzadi ‡</v>
      </c>
      <c r="B126" s="19">
        <f>TNG!B32</f>
        <v>1992</v>
      </c>
      <c r="C126" s="20">
        <f>TNG!C32</f>
        <v>0</v>
      </c>
      <c r="D126" s="16">
        <f>TNG!D32</f>
        <v>0</v>
      </c>
      <c r="E126" s="53" t="e">
        <f>TNG!#REF!</f>
        <v>#REF!</v>
      </c>
      <c r="F126" s="16">
        <f>TNG!F32</f>
        <v>0</v>
      </c>
      <c r="G126" s="16">
        <f>TNG!G32</f>
        <v>0</v>
      </c>
      <c r="H126" s="16" t="str">
        <f>TNG!H32</f>
        <v>Peter David</v>
      </c>
      <c r="I126" s="16" t="str">
        <f>TNG!I32</f>
        <v>Hardcover first printing</v>
      </c>
      <c r="J126" s="23" t="s">
        <v>317</v>
      </c>
      <c r="K126" s="24">
        <v>3</v>
      </c>
    </row>
    <row r="127" spans="1:11" ht="13.2" x14ac:dyDescent="0.25">
      <c r="A127" s="16" t="str">
        <f>TNG!A68</f>
        <v>Kahless ‡</v>
      </c>
      <c r="B127" s="19">
        <f>TNG!B68</f>
        <v>1996</v>
      </c>
      <c r="C127" s="20">
        <f>TNG!C68</f>
        <v>0</v>
      </c>
      <c r="D127" s="16">
        <f>TNG!D68</f>
        <v>0</v>
      </c>
      <c r="E127" s="53" t="e">
        <f>TNG!#REF!</f>
        <v>#REF!</v>
      </c>
      <c r="F127" s="16">
        <f>TNG!F68</f>
        <v>0</v>
      </c>
      <c r="G127" s="16">
        <f>TNG!G68</f>
        <v>0</v>
      </c>
      <c r="H127" s="16" t="str">
        <f>TNG!H68</f>
        <v>Michael Jan Friedman</v>
      </c>
      <c r="I127" s="16" t="str">
        <f>TNG!I68</f>
        <v>Hardcover first printing</v>
      </c>
      <c r="J127" s="23" t="s">
        <v>317</v>
      </c>
      <c r="K127" s="24">
        <v>3</v>
      </c>
    </row>
    <row r="128" spans="1:11" ht="13.2" x14ac:dyDescent="0.25">
      <c r="A128" s="16" t="str">
        <f>TNG!A51</f>
        <v>Q-Squared ‡</v>
      </c>
      <c r="B128" s="19">
        <f>TNG!B51</f>
        <v>1994</v>
      </c>
      <c r="C128" s="20">
        <f>TNG!C51</f>
        <v>0</v>
      </c>
      <c r="D128" s="16">
        <f>TNG!D51</f>
        <v>0</v>
      </c>
      <c r="E128" s="53" t="e">
        <f>TNG!#REF!</f>
        <v>#REF!</v>
      </c>
      <c r="F128" s="16">
        <f>TNG!F51</f>
        <v>0</v>
      </c>
      <c r="G128" s="16">
        <f>TNG!G51</f>
        <v>0</v>
      </c>
      <c r="H128" s="16" t="str">
        <f>TNG!H51</f>
        <v>Peter David</v>
      </c>
      <c r="I128" s="16" t="str">
        <f>TNG!I51</f>
        <v>Hardcover first printing</v>
      </c>
      <c r="J128" s="23" t="s">
        <v>317</v>
      </c>
      <c r="K128" s="24">
        <v>3</v>
      </c>
    </row>
    <row r="129" spans="1:11" ht="13.2" x14ac:dyDescent="0.25">
      <c r="A129" s="16" t="str">
        <f>TNG!A25</f>
        <v>Reunion ‡</v>
      </c>
      <c r="B129" s="19">
        <f>TNG!B25</f>
        <v>1991</v>
      </c>
      <c r="C129" s="20">
        <f>TNG!C25</f>
        <v>0</v>
      </c>
      <c r="D129" s="16">
        <f>TNG!D25</f>
        <v>0</v>
      </c>
      <c r="E129" s="53" t="e">
        <f>TNG!#REF!</f>
        <v>#REF!</v>
      </c>
      <c r="F129" s="16">
        <f>TNG!F25</f>
        <v>0</v>
      </c>
      <c r="G129" s="16">
        <f>TNG!G25</f>
        <v>0</v>
      </c>
      <c r="H129" s="16" t="str">
        <f>TNG!H25</f>
        <v>Michael Jan Friedman</v>
      </c>
      <c r="I129" s="16" t="str">
        <f>TNG!I25</f>
        <v>Hardcover first printing</v>
      </c>
      <c r="J129" s="23" t="s">
        <v>317</v>
      </c>
      <c r="K129" s="24">
        <v>3</v>
      </c>
    </row>
    <row r="130" spans="1:11" ht="13.2" x14ac:dyDescent="0.25">
      <c r="A130" s="16" t="str">
        <f>TNG!A76</f>
        <v>Ship of the Line ‡</v>
      </c>
      <c r="B130" s="19">
        <f>TNG!B76</f>
        <v>1997</v>
      </c>
      <c r="C130" s="20">
        <f>TNG!C76</f>
        <v>0</v>
      </c>
      <c r="D130" s="16">
        <f>TNG!D76</f>
        <v>0</v>
      </c>
      <c r="E130" s="53" t="e">
        <f>TNG!#REF!</f>
        <v>#REF!</v>
      </c>
      <c r="F130" s="16">
        <f>TNG!F76</f>
        <v>0</v>
      </c>
      <c r="G130" s="16">
        <f>TNG!G76</f>
        <v>0</v>
      </c>
      <c r="H130" s="16" t="str">
        <f>TNG!H76</f>
        <v>Diane Carey</v>
      </c>
      <c r="I130" s="16" t="str">
        <f>TNG!I76</f>
        <v>Hardcover first printing</v>
      </c>
      <c r="J130" s="23" t="s">
        <v>317</v>
      </c>
      <c r="K130" s="24">
        <v>3</v>
      </c>
    </row>
    <row r="131" spans="1:11" ht="26.4" x14ac:dyDescent="0.25">
      <c r="A131" s="16" t="str">
        <f>TNG!A55</f>
        <v>Star Trek Generations † ‡ 1</v>
      </c>
      <c r="B131" s="19">
        <f>TNG!B55</f>
        <v>1994</v>
      </c>
      <c r="C131" s="20">
        <f>TNG!C55</f>
        <v>0</v>
      </c>
      <c r="D131" s="16">
        <f>TNG!D55</f>
        <v>0</v>
      </c>
      <c r="E131" s="53" t="e">
        <f>TNG!#REF!</f>
        <v>#REF!</v>
      </c>
      <c r="F131" s="16">
        <f>TNG!F55</f>
        <v>0</v>
      </c>
      <c r="G131" s="16">
        <f>TNG!G55</f>
        <v>0</v>
      </c>
      <c r="H131" s="16" t="str">
        <f>TNG!H55</f>
        <v>J. M. Dillard</v>
      </c>
      <c r="I131" s="16" t="str">
        <f>TNG!I55</f>
        <v>Movie script or episode novelization, Hardcover first printing</v>
      </c>
      <c r="J131" s="23" t="s">
        <v>317</v>
      </c>
      <c r="K131" s="24">
        <v>3</v>
      </c>
    </row>
    <row r="132" spans="1:11" ht="26.4" x14ac:dyDescent="0.25">
      <c r="A132" s="16" t="str">
        <f>TNG!A86</f>
        <v>Star Trek: Insurrection † ‡</v>
      </c>
      <c r="B132" s="19">
        <f>TNG!B86</f>
        <v>1998</v>
      </c>
      <c r="C132" s="20">
        <f>TNG!C86</f>
        <v>0</v>
      </c>
      <c r="D132" s="16">
        <f>TNG!D86</f>
        <v>0</v>
      </c>
      <c r="E132" s="53" t="e">
        <f>TNG!#REF!</f>
        <v>#REF!</v>
      </c>
      <c r="F132" s="16" t="str">
        <f>TNG!F86</f>
        <v>STM9</v>
      </c>
      <c r="G132" s="16">
        <f>TNG!G86</f>
        <v>0</v>
      </c>
      <c r="H132" s="16" t="str">
        <f>TNG!H86</f>
        <v>J. M. Dillard</v>
      </c>
      <c r="I132" s="16" t="str">
        <f>TNG!I86</f>
        <v>Movie script or episode novelization, Hardcover first printing</v>
      </c>
      <c r="J132" s="23" t="s">
        <v>317</v>
      </c>
      <c r="K132" s="24">
        <v>3</v>
      </c>
    </row>
    <row r="133" spans="1:11" ht="26.4" x14ac:dyDescent="0.25">
      <c r="A133" s="16" t="str">
        <f>TNG!A116</f>
        <v>Star Trek: Nemesis † ‡</v>
      </c>
      <c r="B133" s="19">
        <f>TNG!B116</f>
        <v>2002</v>
      </c>
      <c r="C133" s="20">
        <f>TNG!C116</f>
        <v>0</v>
      </c>
      <c r="D133" s="16">
        <f>TNG!D116</f>
        <v>0</v>
      </c>
      <c r="E133" s="53" t="e">
        <f>TNG!#REF!</f>
        <v>#REF!</v>
      </c>
      <c r="F133" s="16" t="str">
        <f>TNG!F116</f>
        <v>STM10</v>
      </c>
      <c r="G133" s="16">
        <f>TNG!G116</f>
        <v>0</v>
      </c>
      <c r="H133" s="16" t="str">
        <f>TNG!H116</f>
        <v>J. M. Dillard</v>
      </c>
      <c r="I133" s="16" t="str">
        <f>TNG!I116</f>
        <v>Movie script or episode novelization, Hardcover first printing</v>
      </c>
      <c r="J133" s="23" t="s">
        <v>317</v>
      </c>
      <c r="K133" s="24">
        <v>3</v>
      </c>
    </row>
    <row r="134" spans="1:11" ht="13.2" x14ac:dyDescent="0.25">
      <c r="A134" s="16" t="str">
        <f>TNG!A39</f>
        <v>The Devil's Heart‡</v>
      </c>
      <c r="B134" s="19">
        <f>TNG!B39</f>
        <v>1993</v>
      </c>
      <c r="C134" s="20">
        <f>TNG!C39</f>
        <v>0</v>
      </c>
      <c r="D134" s="16">
        <f>TNG!D39</f>
        <v>0</v>
      </c>
      <c r="E134" s="53" t="e">
        <f>TNG!#REF!</f>
        <v>#REF!</v>
      </c>
      <c r="F134" s="16">
        <f>TNG!F39</f>
        <v>0</v>
      </c>
      <c r="G134" s="16">
        <f>TNG!G39</f>
        <v>0</v>
      </c>
      <c r="H134" s="16" t="str">
        <f>TNG!H39</f>
        <v>Carmen Carter</v>
      </c>
      <c r="I134" s="16" t="str">
        <f>TNG!I39</f>
        <v>Hardcover first printing</v>
      </c>
      <c r="J134" s="23" t="s">
        <v>317</v>
      </c>
      <c r="K134" s="24">
        <v>3</v>
      </c>
    </row>
    <row r="135" spans="1:11" ht="13.2" x14ac:dyDescent="0.25">
      <c r="A135" s="16" t="str">
        <f>TNG!A100</f>
        <v>The Valiant ‡</v>
      </c>
      <c r="B135" s="19">
        <f>TNG!B100</f>
        <v>2000</v>
      </c>
      <c r="C135" s="20">
        <f>TNG!C100</f>
        <v>0</v>
      </c>
      <c r="D135" s="16">
        <f>TNG!D100</f>
        <v>0</v>
      </c>
      <c r="E135" s="53" t="e">
        <f>TNG!#REF!</f>
        <v>#REF!</v>
      </c>
      <c r="F135" s="16">
        <f>TNG!F100</f>
        <v>0</v>
      </c>
      <c r="G135" s="16">
        <f>TNG!G100</f>
        <v>0</v>
      </c>
      <c r="H135" s="16" t="str">
        <f>TNG!H100</f>
        <v>Michael Jan Friedman</v>
      </c>
      <c r="I135" s="16" t="str">
        <f>TNG!I100</f>
        <v>Hardcover first printing</v>
      </c>
      <c r="J135" s="23" t="s">
        <v>317</v>
      </c>
      <c r="K135" s="24">
        <v>3</v>
      </c>
    </row>
    <row r="136" spans="1:11" ht="13.2" x14ac:dyDescent="0.25">
      <c r="A136" s="16" t="str">
        <f>TNG!A84</f>
        <v>Triangle: Imzadi II ‡</v>
      </c>
      <c r="B136" s="19">
        <f>TNG!B84</f>
        <v>1998</v>
      </c>
      <c r="C136" s="20">
        <f>TNG!C84</f>
        <v>0</v>
      </c>
      <c r="D136" s="16">
        <f>TNG!D84</f>
        <v>0</v>
      </c>
      <c r="E136" s="53" t="e">
        <f>TNG!#REF!</f>
        <v>#REF!</v>
      </c>
      <c r="F136" s="16">
        <f>TNG!F84</f>
        <v>0</v>
      </c>
      <c r="G136" s="16">
        <f>TNG!G84</f>
        <v>0</v>
      </c>
      <c r="H136" s="16" t="str">
        <f>TNG!H84</f>
        <v>Peter David</v>
      </c>
      <c r="I136" s="16" t="str">
        <f>TNG!I84</f>
        <v>Hardcover first printing</v>
      </c>
      <c r="J136" s="23" t="s">
        <v>317</v>
      </c>
      <c r="K136" s="24">
        <v>3</v>
      </c>
    </row>
    <row r="137" spans="1:11" ht="14.4" x14ac:dyDescent="0.3">
      <c r="A137" s="61" t="str">
        <f>TOS!A79</f>
        <v>Fortunes of War, Book One</v>
      </c>
      <c r="B137" s="63">
        <f>TOS!B79</f>
        <v>0</v>
      </c>
      <c r="C137" s="64">
        <f>TOS!C79</f>
        <v>0</v>
      </c>
      <c r="D137" s="61">
        <f>TOS!D79</f>
        <v>0</v>
      </c>
      <c r="E137" s="72">
        <f>TOS!E79</f>
        <v>0</v>
      </c>
      <c r="F137" s="61" t="str">
        <f>TOS!F79</f>
        <v>TOS29</v>
      </c>
      <c r="G137" s="61" t="str">
        <f>TOS!G79</f>
        <v>Pocket Books</v>
      </c>
      <c r="H137" s="61" t="str">
        <f>TOS!H79</f>
        <v>Diane Carey</v>
      </c>
      <c r="I137" s="61" t="str">
        <f>TOS!I79</f>
        <v>Dreadnought! Re-release</v>
      </c>
      <c r="J137" s="23" t="s">
        <v>455</v>
      </c>
      <c r="K137" s="24">
        <v>3</v>
      </c>
    </row>
    <row r="138" spans="1:11" ht="14.4" x14ac:dyDescent="0.3">
      <c r="A138" s="61" t="str">
        <f>TOS!A83</f>
        <v>Fortunes of War, Book Two</v>
      </c>
      <c r="B138" s="63">
        <f>TOS!B83</f>
        <v>0</v>
      </c>
      <c r="C138" s="64">
        <f>TOS!C83</f>
        <v>0</v>
      </c>
      <c r="D138" s="61">
        <f>TOS!D83</f>
        <v>0</v>
      </c>
      <c r="E138" s="72">
        <f>TOS!E83</f>
        <v>0</v>
      </c>
      <c r="F138" s="61">
        <f>TOS!F83</f>
        <v>0</v>
      </c>
      <c r="G138" s="61" t="str">
        <f>TOS!G83</f>
        <v>Pocket Books</v>
      </c>
      <c r="H138" s="61" t="str">
        <f>TOS!H83</f>
        <v>Diane Carey</v>
      </c>
      <c r="I138" s="61" t="str">
        <f>TOS!I83</f>
        <v>Battlestations! Re-release</v>
      </c>
      <c r="J138" s="23" t="s">
        <v>455</v>
      </c>
      <c r="K138" s="24">
        <v>3</v>
      </c>
    </row>
    <row r="139" spans="1:11" ht="14.4" x14ac:dyDescent="0.3">
      <c r="A139" s="61" t="str">
        <f>TOS!A67</f>
        <v>Rihansu, Book One</v>
      </c>
      <c r="B139" s="63">
        <f>TOS!B67</f>
        <v>0</v>
      </c>
      <c r="C139" s="64">
        <f>TOS!C67</f>
        <v>0</v>
      </c>
      <c r="D139" s="61">
        <f>TOS!D67</f>
        <v>0</v>
      </c>
      <c r="E139" s="72">
        <f>TOS!E67</f>
        <v>0</v>
      </c>
      <c r="F139" s="61" t="str">
        <f>TOS!F67</f>
        <v>TOS18</v>
      </c>
      <c r="G139" s="61">
        <f>TOS!G67</f>
        <v>0</v>
      </c>
      <c r="H139" s="61" t="str">
        <f>TOS!H67</f>
        <v>Diane Duane</v>
      </c>
      <c r="I139" s="61" t="str">
        <f>TOS!I67</f>
        <v>My Enemy, My Ally Re-release</v>
      </c>
      <c r="J139" s="23" t="s">
        <v>455</v>
      </c>
      <c r="K139" s="24">
        <v>3</v>
      </c>
    </row>
    <row r="140" spans="1:11" ht="28.8" x14ac:dyDescent="0.3">
      <c r="A140" s="61" t="str">
        <f>TOS!A90</f>
        <v>Rihansu, Book Two</v>
      </c>
      <c r="B140" s="63">
        <f>TOS!B90</f>
        <v>0</v>
      </c>
      <c r="C140" s="64">
        <f>TOS!C90</f>
        <v>0</v>
      </c>
      <c r="D140" s="61">
        <f>TOS!D90</f>
        <v>0</v>
      </c>
      <c r="E140" s="72">
        <f>TOS!E90</f>
        <v>0</v>
      </c>
      <c r="F140" s="61">
        <f>TOS!F90</f>
        <v>0</v>
      </c>
      <c r="G140" s="61" t="str">
        <f>TOS!G90</f>
        <v>Pocket Books</v>
      </c>
      <c r="H140" s="61" t="str">
        <f>TOS!H90</f>
        <v>Diane Duane and Peter Morwood</v>
      </c>
      <c r="I140" s="61" t="str">
        <f>TOS!I90</f>
        <v>The Romulan Way Re-release</v>
      </c>
      <c r="J140" s="23" t="s">
        <v>455</v>
      </c>
      <c r="K140" s="24">
        <v>3</v>
      </c>
    </row>
    <row r="141" spans="1:11" ht="28.8" x14ac:dyDescent="0.3">
      <c r="A141" s="61" t="str">
        <f>TOS!A177</f>
        <v>The Eugenics Wars: The Rise and Fall of Khan Noonien Singh, Book One</v>
      </c>
      <c r="B141" s="63">
        <f>TOS!B177</f>
        <v>2001</v>
      </c>
      <c r="C141" s="64">
        <f>TOS!C177</f>
        <v>0</v>
      </c>
      <c r="D141" s="61">
        <f>TOS!D177</f>
        <v>0</v>
      </c>
      <c r="E141" s="66">
        <f>TOS!E177</f>
        <v>7</v>
      </c>
      <c r="F141" s="61">
        <f>TOS!F177</f>
        <v>0</v>
      </c>
      <c r="G141" s="61" t="str">
        <f>TOS!G177</f>
        <v>Pocket Books</v>
      </c>
      <c r="H141" s="63" t="str">
        <f>TOS!H177</f>
        <v>Greg Cox</v>
      </c>
      <c r="I141" s="61" t="str">
        <f>TOS!I177</f>
        <v>hardcover first printing</v>
      </c>
      <c r="J141" s="23" t="s">
        <v>455</v>
      </c>
      <c r="K141" s="24">
        <v>3</v>
      </c>
    </row>
    <row r="142" spans="1:11" ht="28.8" x14ac:dyDescent="0.3">
      <c r="A142" s="61" t="str">
        <f>TOS!A181</f>
        <v>The Eugenics Wars: The Rise and Fall of Khan Noonien Singh, Book Two</v>
      </c>
      <c r="B142" s="63">
        <f>TOS!B181</f>
        <v>2002</v>
      </c>
      <c r="C142" s="64">
        <f>TOS!C181</f>
        <v>0</v>
      </c>
      <c r="D142" s="61">
        <f>TOS!D181</f>
        <v>0</v>
      </c>
      <c r="E142" s="66">
        <f>TOS!E181</f>
        <v>4</v>
      </c>
      <c r="F142" s="61">
        <f>TOS!F181</f>
        <v>0</v>
      </c>
      <c r="G142" s="61" t="str">
        <f>TOS!G181</f>
        <v>Pocket Books</v>
      </c>
      <c r="H142" s="63" t="str">
        <f>TOS!H181</f>
        <v>Greg Cox</v>
      </c>
      <c r="I142" s="61" t="str">
        <f>TOS!I181</f>
        <v>hardcover first printing</v>
      </c>
      <c r="J142" s="23" t="s">
        <v>455</v>
      </c>
      <c r="K142" s="24">
        <v>3</v>
      </c>
    </row>
    <row r="143" spans="1:11" ht="14.4" x14ac:dyDescent="0.3">
      <c r="A143" s="63" t="str">
        <f>TOS!A149</f>
        <v>The Lost Years Saga, Book Four</v>
      </c>
      <c r="B143" s="63">
        <f>TOS!B149</f>
        <v>1899</v>
      </c>
      <c r="C143" s="64">
        <f>TOS!C149</f>
        <v>0</v>
      </c>
      <c r="D143" s="61">
        <f>TOS!D149</f>
        <v>0</v>
      </c>
      <c r="E143" s="72">
        <f>TOS!E149</f>
        <v>0</v>
      </c>
      <c r="F143" s="61">
        <f>TOS!F149</f>
        <v>0</v>
      </c>
      <c r="G143" s="61" t="str">
        <f>TOS!G149</f>
        <v>Pocket Books</v>
      </c>
      <c r="H143" s="63" t="str">
        <f>TOS!H149</f>
        <v>J.M. Dillard</v>
      </c>
      <c r="I143" s="61" t="str">
        <f>TOS!I149</f>
        <v>Recovery re-release</v>
      </c>
      <c r="J143" s="23" t="s">
        <v>455</v>
      </c>
      <c r="K143" s="24">
        <v>3</v>
      </c>
    </row>
    <row r="144" spans="1:11" ht="14.4" x14ac:dyDescent="0.3">
      <c r="A144" s="61" t="str">
        <f>TOS!A110</f>
        <v>The Lost Years Saga, Book One</v>
      </c>
      <c r="B144" s="63">
        <f>TOS!B110</f>
        <v>0</v>
      </c>
      <c r="C144" s="64">
        <f>TOS!C110</f>
        <v>0</v>
      </c>
      <c r="D144" s="61">
        <f>TOS!D110</f>
        <v>0</v>
      </c>
      <c r="E144" s="72">
        <f>TOS!E110</f>
        <v>0</v>
      </c>
      <c r="F144" s="61">
        <f>TOS!F110</f>
        <v>0</v>
      </c>
      <c r="G144" s="61" t="str">
        <f>TOS!G110</f>
        <v>Pocket Books</v>
      </c>
      <c r="H144" s="63" t="str">
        <f>TOS!H110</f>
        <v>J. M. Dillard</v>
      </c>
      <c r="I144" s="61" t="str">
        <f>TOS!I110</f>
        <v>The Lost Years re-release</v>
      </c>
      <c r="J144" s="23" t="s">
        <v>455</v>
      </c>
      <c r="K144" s="24">
        <v>3</v>
      </c>
    </row>
    <row r="145" spans="1:11" ht="14.4" x14ac:dyDescent="0.3">
      <c r="A145" s="63" t="str">
        <f>TOS!A144</f>
        <v>The Lost Years Saga, Book Three</v>
      </c>
      <c r="B145" s="63">
        <f>TOS!B144</f>
        <v>1899</v>
      </c>
      <c r="C145" s="64">
        <f>TOS!C144</f>
        <v>0</v>
      </c>
      <c r="D145" s="61">
        <f>TOS!D144</f>
        <v>0</v>
      </c>
      <c r="E145" s="72">
        <f>TOS!E144</f>
        <v>0</v>
      </c>
      <c r="F145" s="61">
        <f>TOS!F144</f>
        <v>0</v>
      </c>
      <c r="G145" s="61" t="str">
        <f>TOS!G144</f>
        <v>Pocket Books</v>
      </c>
      <c r="H145" s="63" t="str">
        <f>TOS!H144</f>
        <v>L.A. Graf</v>
      </c>
      <c r="I145" s="61" t="str">
        <f>TOS!I144</f>
        <v>Traitor Winds Re-release</v>
      </c>
      <c r="J145" s="23" t="s">
        <v>455</v>
      </c>
      <c r="K145" s="24">
        <v>3</v>
      </c>
    </row>
    <row r="146" spans="1:11" ht="14.4" x14ac:dyDescent="0.3">
      <c r="A146" s="63" t="str">
        <f>TOS!A121</f>
        <v>The Lost Years Saga, Book Two</v>
      </c>
      <c r="B146" s="63">
        <f>TOS!B121</f>
        <v>0</v>
      </c>
      <c r="C146" s="64">
        <f>TOS!C121</f>
        <v>0</v>
      </c>
      <c r="D146" s="61">
        <f>TOS!D121</f>
        <v>0</v>
      </c>
      <c r="E146" s="72">
        <f>TOS!E121</f>
        <v>0</v>
      </c>
      <c r="F146" s="61">
        <f>TOS!F121</f>
        <v>0</v>
      </c>
      <c r="G146" s="61" t="str">
        <f>TOS!G121</f>
        <v>Pocket Books</v>
      </c>
      <c r="H146" s="63" t="str">
        <f>TOS!H121</f>
        <v>Brad Ferguson</v>
      </c>
      <c r="I146" s="61" t="str">
        <f>TOS!I121</f>
        <v>A Flag Full of Stars Re-release</v>
      </c>
      <c r="J146" s="23" t="s">
        <v>455</v>
      </c>
      <c r="K146" s="24">
        <v>3</v>
      </c>
    </row>
    <row r="147" spans="1:11" ht="14.4" x14ac:dyDescent="0.3">
      <c r="A147" s="61" t="str">
        <f>TOS!A98</f>
        <v>The Yesterday Saga, Book Two</v>
      </c>
      <c r="B147" s="63">
        <f>TOS!B98</f>
        <v>0</v>
      </c>
      <c r="C147" s="64">
        <f>TOS!C98</f>
        <v>0</v>
      </c>
      <c r="D147" s="61">
        <f>TOS!D98</f>
        <v>0</v>
      </c>
      <c r="E147" s="72">
        <f>TOS!E98</f>
        <v>0</v>
      </c>
      <c r="F147" s="61">
        <f>TOS!F98</f>
        <v>0</v>
      </c>
      <c r="G147" s="61">
        <f>TOS!G98</f>
        <v>0</v>
      </c>
      <c r="H147" s="61" t="str">
        <f>TOS!H98</f>
        <v>A.C. Crispin</v>
      </c>
      <c r="I147" s="61" t="str">
        <f>TOS!I98</f>
        <v>Time for Yesterday Re-release</v>
      </c>
      <c r="J147" s="23" t="s">
        <v>455</v>
      </c>
      <c r="K147" s="24">
        <v>3</v>
      </c>
    </row>
    <row r="148" spans="1:11" ht="28.8" x14ac:dyDescent="0.3">
      <c r="A148" s="61" t="str">
        <f>TOS!A195</f>
        <v>To Reign in Hell: The Exile of Khan Noonien Singh</v>
      </c>
      <c r="B148" s="63">
        <f>TOS!B195</f>
        <v>2005</v>
      </c>
      <c r="C148" s="64">
        <f>TOS!C195</f>
        <v>0</v>
      </c>
      <c r="D148" s="61">
        <f>TOS!D195</f>
        <v>0</v>
      </c>
      <c r="E148" s="66">
        <f>TOS!E195</f>
        <v>1</v>
      </c>
      <c r="F148" s="61">
        <f>TOS!F195</f>
        <v>0</v>
      </c>
      <c r="G148" s="61" t="str">
        <f>TOS!G195</f>
        <v>Pocket Books</v>
      </c>
      <c r="H148" s="63" t="str">
        <f>TOS!H195</f>
        <v>Greg Cox</v>
      </c>
      <c r="I148" s="61" t="str">
        <f>TOS!I195</f>
        <v>hardcover first printing</v>
      </c>
      <c r="J148" s="23" t="s">
        <v>455</v>
      </c>
      <c r="K148" s="24">
        <v>3</v>
      </c>
    </row>
    <row r="149" spans="1:11" ht="28.8" x14ac:dyDescent="0.3">
      <c r="A149" s="61" t="str">
        <f>TOS!A159</f>
        <v>Vulcan's Forge</v>
      </c>
      <c r="B149" s="63">
        <f>TOS!B159</f>
        <v>1997</v>
      </c>
      <c r="C149" s="64">
        <f>TOS!C159</f>
        <v>0</v>
      </c>
      <c r="D149" s="61">
        <f>TOS!D159</f>
        <v>0</v>
      </c>
      <c r="E149" s="66">
        <f>TOS!E159</f>
        <v>8</v>
      </c>
      <c r="F149" s="61">
        <f>TOS!F159</f>
        <v>0</v>
      </c>
      <c r="G149" s="61" t="str">
        <f>TOS!G159</f>
        <v>Pocket Books</v>
      </c>
      <c r="H149" s="63" t="str">
        <f>TOS!H159</f>
        <v>Josepha Sherman and Susan Shwartz</v>
      </c>
      <c r="I149" s="61" t="str">
        <f>TOS!I159</f>
        <v>hardcover first printing</v>
      </c>
      <c r="J149" s="23" t="s">
        <v>455</v>
      </c>
      <c r="K149" s="24">
        <v>3</v>
      </c>
    </row>
    <row r="150" spans="1:11" ht="28.8" x14ac:dyDescent="0.3">
      <c r="A150" s="61" t="str">
        <f>TOS!A166</f>
        <v>Vulcan's Heart</v>
      </c>
      <c r="B150" s="63">
        <f>TOS!B166</f>
        <v>1999</v>
      </c>
      <c r="C150" s="64">
        <f>TOS!C166</f>
        <v>0</v>
      </c>
      <c r="D150" s="61">
        <f>TOS!D166</f>
        <v>0</v>
      </c>
      <c r="E150" s="66">
        <f>TOS!E166</f>
        <v>6</v>
      </c>
      <c r="F150" s="61">
        <f>TOS!F166</f>
        <v>0</v>
      </c>
      <c r="G150" s="61" t="str">
        <f>TOS!G166</f>
        <v>Pocket Books</v>
      </c>
      <c r="H150" s="63" t="str">
        <f>TOS!H166</f>
        <v>Josepha Sherman and Susan Shwartz</v>
      </c>
      <c r="I150" s="61" t="str">
        <f>TOS!I166</f>
        <v>hardcover first printing</v>
      </c>
      <c r="J150" s="23" t="s">
        <v>455</v>
      </c>
      <c r="K150" s="24">
        <v>3</v>
      </c>
    </row>
    <row r="151" spans="1:11" ht="28.8" x14ac:dyDescent="0.3">
      <c r="A151" s="61" t="str">
        <f>TOS!A209</f>
        <v>Vulcan's Soul - Epiphany</v>
      </c>
      <c r="B151" s="63">
        <f>TOS!B209</f>
        <v>2007</v>
      </c>
      <c r="C151" s="64">
        <f>TOS!C209</f>
        <v>0</v>
      </c>
      <c r="D151" s="61">
        <f>TOS!D209</f>
        <v>0</v>
      </c>
      <c r="E151" s="66">
        <f>TOS!E209</f>
        <v>5</v>
      </c>
      <c r="F151" s="61">
        <f>TOS!F209</f>
        <v>0</v>
      </c>
      <c r="G151" s="61" t="str">
        <f>TOS!G209</f>
        <v>Pocket Books</v>
      </c>
      <c r="H151" s="63" t="str">
        <f>TOS!H209</f>
        <v>Josepha Sherman and Susan Shwartz</v>
      </c>
      <c r="I151" s="61" t="str">
        <f>TOS!I209</f>
        <v>Vulcan's Soul, Book Three, hardcover first printing</v>
      </c>
      <c r="J151" s="23" t="s">
        <v>455</v>
      </c>
      <c r="K151" s="24">
        <v>3</v>
      </c>
    </row>
    <row r="152" spans="1:11" ht="28.8" x14ac:dyDescent="0.3">
      <c r="A152" s="61" t="str">
        <f>TOS!A200</f>
        <v>Vulcan's Soul - Exiles</v>
      </c>
      <c r="B152" s="63">
        <f>TOS!B200</f>
        <v>2006</v>
      </c>
      <c r="C152" s="64">
        <f>TOS!C200</f>
        <v>0</v>
      </c>
      <c r="D152" s="61">
        <f>TOS!D200</f>
        <v>0</v>
      </c>
      <c r="E152" s="66">
        <f>TOS!E200</f>
        <v>6</v>
      </c>
      <c r="F152" s="61">
        <f>TOS!F200</f>
        <v>0</v>
      </c>
      <c r="G152" s="61" t="str">
        <f>TOS!G200</f>
        <v>Pocket Books</v>
      </c>
      <c r="H152" s="61" t="str">
        <f>TOS!H200</f>
        <v>Josepha Sherman and Susan Shwartz</v>
      </c>
      <c r="I152" s="61" t="str">
        <f>TOS!I200</f>
        <v>Vulcan's Soul, Book Two, hardcover first printing</v>
      </c>
      <c r="J152" s="23" t="s">
        <v>455</v>
      </c>
      <c r="K152" s="24">
        <v>3</v>
      </c>
    </row>
    <row r="153" spans="1:11" ht="28.8" x14ac:dyDescent="0.3">
      <c r="A153" s="61" t="str">
        <f>TOS!A193</f>
        <v>Vulcan's Soul - Exodus</v>
      </c>
      <c r="B153" s="63">
        <f>TOS!B193</f>
        <v>2004</v>
      </c>
      <c r="C153" s="64">
        <f>TOS!C193</f>
        <v>0</v>
      </c>
      <c r="D153" s="61">
        <f>TOS!D193</f>
        <v>0</v>
      </c>
      <c r="E153" s="66">
        <f>TOS!E193</f>
        <v>7</v>
      </c>
      <c r="F153" s="61">
        <f>TOS!F193</f>
        <v>0</v>
      </c>
      <c r="G153" s="61" t="str">
        <f>TOS!G193</f>
        <v>Pocket Books</v>
      </c>
      <c r="H153" s="61" t="str">
        <f>TOS!H193</f>
        <v>Josepha Sherman and Susan Shwartz</v>
      </c>
      <c r="I153" s="61" t="str">
        <f>TOS!I193</f>
        <v>Vulcan's Soul, Book One, hardcover first printing</v>
      </c>
      <c r="J153" s="23" t="s">
        <v>455</v>
      </c>
      <c r="K153" s="24">
        <v>3</v>
      </c>
    </row>
    <row r="154" spans="1:11" ht="14.4" x14ac:dyDescent="0.3">
      <c r="A154" s="61" t="str">
        <f>TOS!A93</f>
        <v>Worlds Apart, Book Two</v>
      </c>
      <c r="B154" s="63">
        <f>TOS!B93</f>
        <v>0</v>
      </c>
      <c r="C154" s="64">
        <f>TOS!C93</f>
        <v>0</v>
      </c>
      <c r="D154" s="61">
        <f>TOS!D93</f>
        <v>0</v>
      </c>
      <c r="E154" s="72">
        <f>TOS!E93</f>
        <v>0</v>
      </c>
      <c r="F154" s="61">
        <f>TOS!F93</f>
        <v>0</v>
      </c>
      <c r="G154" s="61" t="str">
        <f>TOS!G93</f>
        <v>Pocket Books</v>
      </c>
      <c r="H154" s="61" t="str">
        <f>TOS!H93</f>
        <v>John M. Ford</v>
      </c>
      <c r="I154" s="61" t="str">
        <f>TOS!I93</f>
        <v>How Much for Just the Planet? Re-release</v>
      </c>
      <c r="J154" s="23" t="s">
        <v>455</v>
      </c>
      <c r="K154" s="24">
        <v>3</v>
      </c>
    </row>
    <row r="155" spans="1:11" ht="28.8" x14ac:dyDescent="0.3">
      <c r="A155" s="61" t="str">
        <f>TOS!A103</f>
        <v>Worlds in Collision, Book One</v>
      </c>
      <c r="B155" s="63">
        <f>TOS!B103</f>
        <v>0</v>
      </c>
      <c r="C155" s="64">
        <f>TOS!C103</f>
        <v>0</v>
      </c>
      <c r="D155" s="61">
        <f>TOS!D103</f>
        <v>0</v>
      </c>
      <c r="E155" s="61">
        <f>TOS!E103</f>
        <v>0</v>
      </c>
      <c r="F155" s="61">
        <f>TOS!F103</f>
        <v>0</v>
      </c>
      <c r="G155" s="61" t="str">
        <f>TOS!G103</f>
        <v>Pocket Books</v>
      </c>
      <c r="H155" s="63" t="str">
        <f>TOS!H103</f>
        <v>Judith and Garfield Reeves-Stevens</v>
      </c>
      <c r="I155" s="61" t="str">
        <f>TOS!I103</f>
        <v>Memory Prime Re-release</v>
      </c>
      <c r="J155" s="23" t="s">
        <v>455</v>
      </c>
      <c r="K155" s="24">
        <v>3</v>
      </c>
    </row>
    <row r="156" spans="1:11" ht="28.8" x14ac:dyDescent="0.3">
      <c r="A156" s="61" t="str">
        <f>TOS!A116</f>
        <v>Worlds in Collision, Book Two</v>
      </c>
      <c r="B156" s="63">
        <f>TOS!B116</f>
        <v>0</v>
      </c>
      <c r="C156" s="64">
        <f>TOS!C116</f>
        <v>0</v>
      </c>
      <c r="D156" s="61">
        <f>TOS!D116</f>
        <v>0</v>
      </c>
      <c r="E156" s="72">
        <f>TOS!E116</f>
        <v>0</v>
      </c>
      <c r="F156" s="61">
        <f>TOS!F116</f>
        <v>0</v>
      </c>
      <c r="G156" s="61" t="str">
        <f>TOS!G116</f>
        <v>Pocket Books</v>
      </c>
      <c r="H156" s="63" t="str">
        <f>TOS!H116</f>
        <v>Judith and Garfield Reeves-Stevens</v>
      </c>
      <c r="I156" s="61" t="str">
        <f>TOS!I116</f>
        <v>Prime Directive Re-release</v>
      </c>
      <c r="J156" s="23" t="s">
        <v>455</v>
      </c>
      <c r="K156" s="24">
        <v>3</v>
      </c>
    </row>
    <row r="157" spans="1:11" ht="39.6" x14ac:dyDescent="0.25">
      <c r="A157" s="16" t="str">
        <f>MISC!A5</f>
        <v>FotoNovel: A Piece of the Action</v>
      </c>
      <c r="B157" s="91">
        <f>MISC!B5</f>
        <v>0</v>
      </c>
      <c r="C157" s="92">
        <f>MISC!C5</f>
        <v>0</v>
      </c>
      <c r="D157" s="93">
        <f>MISC!D5</f>
        <v>0</v>
      </c>
      <c r="E157" s="94">
        <f>MISC!E5</f>
        <v>0</v>
      </c>
      <c r="F157" s="93" t="str">
        <f>MISC!F5</f>
        <v>FOTO8</v>
      </c>
      <c r="G157" s="93" t="str">
        <f>MISC!G5</f>
        <v>Mandala Productions / Bantam Books</v>
      </c>
      <c r="H157" s="93">
        <f>MISC!H5</f>
        <v>0</v>
      </c>
      <c r="I157" s="93" t="str">
        <f>MISC!I5</f>
        <v>TOS FotoNovel - late '70s</v>
      </c>
      <c r="J157" s="95" t="s">
        <v>804</v>
      </c>
      <c r="K157" s="96">
        <v>4</v>
      </c>
    </row>
    <row r="158" spans="1:11" ht="39.6" x14ac:dyDescent="0.25">
      <c r="A158" s="16" t="str">
        <f>MISC!A6</f>
        <v>FotoNovel: A Taste of Armageddon</v>
      </c>
      <c r="B158" s="91">
        <f>MISC!B6</f>
        <v>0</v>
      </c>
      <c r="C158" s="92">
        <f>MISC!C6</f>
        <v>0</v>
      </c>
      <c r="D158" s="93">
        <f>MISC!D6</f>
        <v>0</v>
      </c>
      <c r="E158" s="94">
        <f>MISC!E6</f>
        <v>0</v>
      </c>
      <c r="F158" s="93" t="str">
        <f>MISC!F6</f>
        <v>FOTO4</v>
      </c>
      <c r="G158" s="93" t="str">
        <f>MISC!G6</f>
        <v>Mandala Productions / Bantam Books</v>
      </c>
      <c r="H158" s="93">
        <f>MISC!H6</f>
        <v>0</v>
      </c>
      <c r="I158" s="93" t="str">
        <f>MISC!I6</f>
        <v>TOS FotoNovel - late '70s</v>
      </c>
      <c r="J158" s="95" t="s">
        <v>804</v>
      </c>
      <c r="K158" s="96">
        <v>4</v>
      </c>
    </row>
    <row r="159" spans="1:11" ht="39.6" x14ac:dyDescent="0.25">
      <c r="A159" s="16" t="str">
        <f>MISC!A7</f>
        <v>FotoNovel: All Our Yesterdays</v>
      </c>
      <c r="B159" s="91">
        <f>MISC!B7</f>
        <v>0</v>
      </c>
      <c r="C159" s="92">
        <f>MISC!C7</f>
        <v>0</v>
      </c>
      <c r="D159" s="93">
        <f>MISC!D7</f>
        <v>0</v>
      </c>
      <c r="E159" s="94">
        <f>MISC!E7</f>
        <v>0</v>
      </c>
      <c r="F159" s="93" t="str">
        <f>MISC!F7</f>
        <v>FOTO6</v>
      </c>
      <c r="G159" s="93" t="str">
        <f>MISC!G7</f>
        <v>Mandala Productions / Bantam Books</v>
      </c>
      <c r="H159" s="93">
        <f>MISC!H7</f>
        <v>0</v>
      </c>
      <c r="I159" s="93" t="str">
        <f>MISC!I7</f>
        <v>TOS FotoNovel - late '70s</v>
      </c>
      <c r="J159" s="95" t="s">
        <v>804</v>
      </c>
      <c r="K159" s="96">
        <v>4</v>
      </c>
    </row>
    <row r="160" spans="1:11" ht="39.6" x14ac:dyDescent="0.25">
      <c r="A160" s="16" t="str">
        <f>MISC!A8</f>
        <v>FotoNovel: Amok Time</v>
      </c>
      <c r="B160" s="91">
        <f>MISC!B8</f>
        <v>0</v>
      </c>
      <c r="C160" s="92">
        <f>MISC!C8</f>
        <v>0</v>
      </c>
      <c r="D160" s="93">
        <f>MISC!D8</f>
        <v>0</v>
      </c>
      <c r="E160" s="94">
        <f>MISC!E8</f>
        <v>0</v>
      </c>
      <c r="F160" s="93" t="str">
        <f>MISC!F8</f>
        <v>FOTO12</v>
      </c>
      <c r="G160" s="93" t="str">
        <f>MISC!G8</f>
        <v>Mandala Productions / Bantam Books</v>
      </c>
      <c r="H160" s="93">
        <f>MISC!H8</f>
        <v>0</v>
      </c>
      <c r="I160" s="93" t="str">
        <f>MISC!I8</f>
        <v>TOS FotoNovel - late '70s</v>
      </c>
      <c r="J160" s="95" t="s">
        <v>804</v>
      </c>
      <c r="K160" s="96">
        <v>4</v>
      </c>
    </row>
    <row r="161" spans="1:31" ht="39.6" x14ac:dyDescent="0.25">
      <c r="A161" s="16" t="str">
        <f>MISC!A9</f>
        <v>FotoNovel: Day of the Dove</v>
      </c>
      <c r="B161" s="91">
        <f>MISC!B9</f>
        <v>0</v>
      </c>
      <c r="C161" s="92">
        <f>MISC!C9</f>
        <v>0</v>
      </c>
      <c r="D161" s="93">
        <f>MISC!D9</f>
        <v>0</v>
      </c>
      <c r="E161" s="94">
        <f>MISC!E9</f>
        <v>0</v>
      </c>
      <c r="F161" s="93" t="str">
        <f>MISC!F9</f>
        <v>FOTO10</v>
      </c>
      <c r="G161" s="93" t="str">
        <f>MISC!G9</f>
        <v>Mandala Productions / Bantam Books</v>
      </c>
      <c r="H161" s="93">
        <f>MISC!H9</f>
        <v>0</v>
      </c>
      <c r="I161" s="93" t="str">
        <f>MISC!I9</f>
        <v>TOS FotoNovel - late '70s</v>
      </c>
      <c r="J161" s="95" t="s">
        <v>804</v>
      </c>
      <c r="K161" s="96">
        <v>4</v>
      </c>
    </row>
    <row r="162" spans="1:31" ht="39.6" x14ac:dyDescent="0.25">
      <c r="A162" s="16" t="str">
        <f>MISC!A10</f>
        <v>FotoNovel: Metamorphosis</v>
      </c>
      <c r="B162" s="91">
        <f>MISC!B10</f>
        <v>0</v>
      </c>
      <c r="C162" s="92">
        <f>MISC!C10</f>
        <v>0</v>
      </c>
      <c r="D162" s="93">
        <f>MISC!D10</f>
        <v>0</v>
      </c>
      <c r="E162" s="94">
        <f>MISC!E10</f>
        <v>0</v>
      </c>
      <c r="F162" s="93" t="str">
        <f>MISC!F10</f>
        <v>FOTO5</v>
      </c>
      <c r="G162" s="93" t="str">
        <f>MISC!G10</f>
        <v>Mandala Productions / Bantam Books</v>
      </c>
      <c r="H162" s="93">
        <f>MISC!H10</f>
        <v>0</v>
      </c>
      <c r="I162" s="93" t="str">
        <f>MISC!I10</f>
        <v>TOS FotoNovel - late '70s</v>
      </c>
      <c r="J162" s="95" t="s">
        <v>804</v>
      </c>
      <c r="K162" s="96">
        <v>4</v>
      </c>
    </row>
    <row r="163" spans="1:31" ht="39.6" x14ac:dyDescent="0.25">
      <c r="A163" s="16" t="str">
        <f>MISC!A11</f>
        <v>FotoNovel: The City on the Edge of Forever</v>
      </c>
      <c r="B163" s="91">
        <f>MISC!B11</f>
        <v>0</v>
      </c>
      <c r="C163" s="92">
        <f>MISC!C11</f>
        <v>0</v>
      </c>
      <c r="D163" s="93">
        <f>MISC!D11</f>
        <v>0</v>
      </c>
      <c r="E163" s="94">
        <f>MISC!E11</f>
        <v>0</v>
      </c>
      <c r="F163" s="93" t="str">
        <f>MISC!F11</f>
        <v>FOTO1</v>
      </c>
      <c r="G163" s="93" t="str">
        <f>MISC!G11</f>
        <v>Mandala Productions / Bantam Books</v>
      </c>
      <c r="H163" s="93">
        <f>MISC!H11</f>
        <v>0</v>
      </c>
      <c r="I163" s="93" t="str">
        <f>MISC!I11</f>
        <v>TOS FotoNovel - late '70s</v>
      </c>
      <c r="J163" s="95" t="s">
        <v>804</v>
      </c>
      <c r="K163" s="96">
        <v>4</v>
      </c>
    </row>
    <row r="164" spans="1:31" ht="39.6" x14ac:dyDescent="0.25">
      <c r="A164" s="16" t="str">
        <f>MISC!A12</f>
        <v>FotoNovel: The Deadly Years</v>
      </c>
      <c r="B164" s="19">
        <f>MISC!B12</f>
        <v>0</v>
      </c>
      <c r="C164" s="92">
        <f>MISC!C12</f>
        <v>0</v>
      </c>
      <c r="D164" s="16">
        <f>MISC!D12</f>
        <v>0</v>
      </c>
      <c r="E164" s="44">
        <f>MISC!E12</f>
        <v>0</v>
      </c>
      <c r="F164" s="16" t="str">
        <f>MISC!F12</f>
        <v>FOTO11</v>
      </c>
      <c r="G164" s="16" t="str">
        <f>MISC!G12</f>
        <v>Mandala Productions / Bantam Books</v>
      </c>
      <c r="H164" s="16">
        <f>MISC!H12</f>
        <v>0</v>
      </c>
      <c r="I164" s="16" t="str">
        <f>MISC!I12</f>
        <v>TOS FotoNovel - late '70s</v>
      </c>
      <c r="J164" s="23" t="s">
        <v>804</v>
      </c>
      <c r="K164" s="24">
        <v>4</v>
      </c>
    </row>
    <row r="165" spans="1:31" ht="39.6" x14ac:dyDescent="0.25">
      <c r="A165" s="16" t="str">
        <f>MISC!A13</f>
        <v>FotoNovel: The Devil in the Dark</v>
      </c>
      <c r="B165" s="19">
        <f>MISC!B13</f>
        <v>0</v>
      </c>
      <c r="C165" s="92">
        <f>MISC!C13</f>
        <v>0</v>
      </c>
      <c r="D165" s="16">
        <f>MISC!D13</f>
        <v>0</v>
      </c>
      <c r="E165" s="44">
        <f>MISC!E13</f>
        <v>0</v>
      </c>
      <c r="F165" s="16" t="str">
        <f>MISC!F13</f>
        <v>FOTO9</v>
      </c>
      <c r="G165" s="16" t="str">
        <f>MISC!G13</f>
        <v>Mandala Productions / Bantam Books</v>
      </c>
      <c r="H165" s="16">
        <f>MISC!H13</f>
        <v>0</v>
      </c>
      <c r="I165" s="16" t="str">
        <f>MISC!I13</f>
        <v>TOS FotoNovel - late '70s</v>
      </c>
      <c r="J165" s="23" t="s">
        <v>804</v>
      </c>
      <c r="K165" s="24">
        <v>4</v>
      </c>
    </row>
    <row r="166" spans="1:31" ht="39.6" x14ac:dyDescent="0.25">
      <c r="A166" s="16" t="str">
        <f>MISC!A14</f>
        <v>FotoNovel: The Galileo Seven</v>
      </c>
      <c r="B166" s="19">
        <f>MISC!B14</f>
        <v>0</v>
      </c>
      <c r="C166" s="92">
        <f>MISC!C14</f>
        <v>0</v>
      </c>
      <c r="D166" s="16">
        <f>MISC!D14</f>
        <v>0</v>
      </c>
      <c r="E166" s="44">
        <f>MISC!E14</f>
        <v>0</v>
      </c>
      <c r="F166" s="16" t="str">
        <f>MISC!F14</f>
        <v>FOTO7</v>
      </c>
      <c r="G166" s="16" t="str">
        <f>MISC!G14</f>
        <v>Mandala Productions / Bantam Books</v>
      </c>
      <c r="H166" s="16">
        <f>MISC!H14</f>
        <v>0</v>
      </c>
      <c r="I166" s="16" t="str">
        <f>MISC!I14</f>
        <v>TOS FotoNovel - late '70s</v>
      </c>
      <c r="J166" s="23" t="s">
        <v>804</v>
      </c>
      <c r="K166" s="24">
        <v>4</v>
      </c>
    </row>
    <row r="167" spans="1:31" ht="39.6" x14ac:dyDescent="0.25">
      <c r="A167" s="16" t="str">
        <f>MISC!A15</f>
        <v>FotoNovel: The Trouble with Tribbles</v>
      </c>
      <c r="B167" s="19">
        <f>MISC!B15</f>
        <v>0</v>
      </c>
      <c r="C167" s="20">
        <f>MISC!C15</f>
        <v>0</v>
      </c>
      <c r="D167" s="16">
        <f>MISC!D15</f>
        <v>0</v>
      </c>
      <c r="E167" s="44">
        <f>MISC!E15</f>
        <v>0</v>
      </c>
      <c r="F167" s="16" t="str">
        <f>MISC!F15</f>
        <v>FOTO3</v>
      </c>
      <c r="G167" s="16" t="str">
        <f>MISC!G15</f>
        <v>Mandala Productions / Bantam Books</v>
      </c>
      <c r="H167" s="16">
        <f>MISC!H15</f>
        <v>0</v>
      </c>
      <c r="I167" s="16" t="str">
        <f>MISC!I15</f>
        <v>TOS FotoNovel - late '70s</v>
      </c>
      <c r="J167" s="23" t="s">
        <v>804</v>
      </c>
      <c r="K167" s="24">
        <v>4</v>
      </c>
    </row>
    <row r="168" spans="1:31" ht="39.6" x14ac:dyDescent="0.25">
      <c r="A168" s="16" t="str">
        <f>MISC!A16</f>
        <v>FotoNovel: Where No Man Has Gone Before</v>
      </c>
      <c r="B168" s="19">
        <f>MISC!B16</f>
        <v>0</v>
      </c>
      <c r="C168" s="20">
        <f>MISC!C16</f>
        <v>0</v>
      </c>
      <c r="D168" s="16">
        <f>MISC!D16</f>
        <v>0</v>
      </c>
      <c r="E168" s="44">
        <f>MISC!E16</f>
        <v>0</v>
      </c>
      <c r="F168" s="16" t="str">
        <f>MISC!F16</f>
        <v>FOTO2</v>
      </c>
      <c r="G168" s="16" t="str">
        <f>MISC!G16</f>
        <v>Mandala Productions / Bantam Books</v>
      </c>
      <c r="H168" s="16">
        <f>MISC!H16</f>
        <v>0</v>
      </c>
      <c r="I168" s="16" t="str">
        <f>MISC!I16</f>
        <v>TOS FotoNovel - late '70s</v>
      </c>
      <c r="J168" s="23" t="s">
        <v>804</v>
      </c>
      <c r="K168" s="24">
        <v>4</v>
      </c>
    </row>
    <row r="169" spans="1:31" ht="13.2" x14ac:dyDescent="0.25">
      <c r="A169" s="16" t="str">
        <f>MISC!A20</f>
        <v>Photostory: Star Trek II - The Wrath of Khan</v>
      </c>
      <c r="B169" s="19">
        <f>MISC!B20</f>
        <v>0</v>
      </c>
      <c r="C169" s="20">
        <f>MISC!C20</f>
        <v>0</v>
      </c>
      <c r="D169" s="16">
        <f>MISC!D20</f>
        <v>0</v>
      </c>
      <c r="E169" s="44">
        <f>MISC!E20</f>
        <v>0</v>
      </c>
      <c r="F169" s="16">
        <f>MISC!F20</f>
        <v>0</v>
      </c>
      <c r="G169" s="16">
        <f>MISC!G20</f>
        <v>0</v>
      </c>
      <c r="H169" s="16" t="str">
        <f>MISC!H20</f>
        <v>ed. Richard J. Anobile</v>
      </c>
      <c r="I169" s="16" t="str">
        <f>MISC!I20</f>
        <v>TOS Photostory (black and white)</v>
      </c>
      <c r="J169" s="23" t="s">
        <v>804</v>
      </c>
      <c r="K169" s="24">
        <v>4</v>
      </c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</row>
    <row r="170" spans="1:31" ht="13.2" x14ac:dyDescent="0.25">
      <c r="A170" s="16" t="str">
        <f>MISC!A21</f>
        <v>Photostory: Star Trek the Motion Picture</v>
      </c>
      <c r="B170" s="19">
        <f>MISC!B21</f>
        <v>0</v>
      </c>
      <c r="C170" s="20">
        <f>MISC!C21</f>
        <v>0</v>
      </c>
      <c r="D170" s="16">
        <f>MISC!D21</f>
        <v>0</v>
      </c>
      <c r="E170" s="44">
        <f>MISC!E21</f>
        <v>0</v>
      </c>
      <c r="F170" s="16">
        <f>MISC!F21</f>
        <v>0</v>
      </c>
      <c r="G170" s="16">
        <f>MISC!G21</f>
        <v>0</v>
      </c>
      <c r="H170" s="16" t="str">
        <f>MISC!H21</f>
        <v>ed. Richard J. Anobile</v>
      </c>
      <c r="I170" s="16" t="str">
        <f>MISC!I21</f>
        <v>TOS Photostory</v>
      </c>
      <c r="J170" s="23" t="s">
        <v>804</v>
      </c>
      <c r="K170" s="24">
        <v>4</v>
      </c>
    </row>
    <row r="171" spans="1:31" ht="13.2" x14ac:dyDescent="0.25">
      <c r="A171" s="4"/>
      <c r="B171" s="4"/>
      <c r="C171" s="3"/>
      <c r="D171" s="4"/>
      <c r="E171" s="4"/>
      <c r="F171" s="4"/>
      <c r="G171" s="4"/>
      <c r="H171" s="4"/>
      <c r="I171" s="4"/>
      <c r="K171" s="6"/>
    </row>
    <row r="172" spans="1:31" ht="13.2" x14ac:dyDescent="0.25">
      <c r="A172" s="4"/>
      <c r="B172" s="4"/>
      <c r="C172" s="3"/>
      <c r="D172" s="4"/>
      <c r="E172" s="4"/>
      <c r="F172" s="4"/>
      <c r="G172" s="4"/>
      <c r="H172" s="4"/>
      <c r="I172" s="4"/>
      <c r="K172" s="6"/>
    </row>
    <row r="173" spans="1:31" ht="13.2" x14ac:dyDescent="0.25">
      <c r="A173" s="4"/>
      <c r="B173" s="4"/>
      <c r="C173" s="3"/>
      <c r="D173" s="4"/>
      <c r="E173" s="4"/>
      <c r="F173" s="4"/>
      <c r="G173" s="4"/>
      <c r="H173" s="4"/>
      <c r="I173" s="4"/>
      <c r="K173" s="6"/>
    </row>
    <row r="174" spans="1:31" ht="13.2" x14ac:dyDescent="0.25">
      <c r="A174" s="4"/>
      <c r="B174" s="2"/>
      <c r="C174" s="3"/>
      <c r="D174" s="4"/>
      <c r="E174" s="5"/>
      <c r="H174" s="4"/>
      <c r="I174" s="4"/>
      <c r="K174" s="6"/>
    </row>
    <row r="175" spans="1:31" ht="13.2" x14ac:dyDescent="0.25">
      <c r="A175" s="4"/>
      <c r="B175" s="2"/>
      <c r="C175" s="3"/>
      <c r="D175" s="4"/>
      <c r="E175" s="5"/>
      <c r="H175" s="4"/>
      <c r="I175" s="4"/>
      <c r="K175" s="6"/>
    </row>
    <row r="176" spans="1:31" ht="13.2" x14ac:dyDescent="0.25">
      <c r="A176" s="4"/>
      <c r="B176" s="2"/>
      <c r="C176" s="3"/>
      <c r="D176" s="4"/>
      <c r="E176" s="5"/>
      <c r="H176" s="4"/>
      <c r="I176" s="4"/>
      <c r="K176" s="6"/>
    </row>
    <row r="177" spans="1:11" ht="13.2" x14ac:dyDescent="0.25">
      <c r="A177" s="4"/>
      <c r="B177" s="2"/>
      <c r="C177" s="3"/>
      <c r="D177" s="4"/>
      <c r="E177" s="5"/>
      <c r="H177" s="4"/>
      <c r="I177" s="4"/>
      <c r="K177" s="6"/>
    </row>
    <row r="178" spans="1:11" ht="13.2" x14ac:dyDescent="0.25">
      <c r="A178" s="4"/>
      <c r="B178" s="2"/>
      <c r="C178" s="3"/>
      <c r="D178" s="4"/>
      <c r="E178" s="5"/>
      <c r="H178" s="4"/>
      <c r="I178" s="4"/>
      <c r="K178" s="6"/>
    </row>
    <row r="179" spans="1:11" ht="13.2" x14ac:dyDescent="0.25">
      <c r="A179" s="4"/>
      <c r="B179" s="2"/>
      <c r="C179" s="3"/>
      <c r="D179" s="4"/>
      <c r="E179" s="5"/>
      <c r="H179" s="4"/>
      <c r="I179" s="4"/>
      <c r="K179" s="6"/>
    </row>
    <row r="180" spans="1:11" ht="13.2" x14ac:dyDescent="0.25">
      <c r="A180" s="4"/>
      <c r="B180" s="2"/>
      <c r="C180" s="3"/>
      <c r="D180" s="4"/>
      <c r="E180" s="5"/>
      <c r="H180" s="4"/>
      <c r="I180" s="4"/>
      <c r="K180" s="6"/>
    </row>
    <row r="181" spans="1:11" ht="13.2" x14ac:dyDescent="0.25">
      <c r="A181" s="4"/>
      <c r="B181" s="2"/>
      <c r="C181" s="3"/>
      <c r="D181" s="4"/>
      <c r="E181" s="5"/>
      <c r="H181" s="4"/>
      <c r="I181" s="4"/>
      <c r="K181" s="6"/>
    </row>
    <row r="182" spans="1:11" ht="13.2" x14ac:dyDescent="0.25">
      <c r="A182" s="4"/>
      <c r="B182" s="2"/>
      <c r="C182" s="3"/>
      <c r="D182" s="4"/>
      <c r="E182" s="5"/>
      <c r="H182" s="4"/>
      <c r="I182" s="4"/>
      <c r="K182" s="6"/>
    </row>
    <row r="183" spans="1:11" ht="13.2" x14ac:dyDescent="0.25">
      <c r="A183" s="4"/>
      <c r="B183" s="2"/>
      <c r="C183" s="3"/>
      <c r="D183" s="4"/>
      <c r="E183" s="5"/>
      <c r="H183" s="4"/>
      <c r="I183" s="4"/>
      <c r="K183" s="6"/>
    </row>
    <row r="184" spans="1:11" ht="13.2" x14ac:dyDescent="0.25">
      <c r="A184" s="4"/>
      <c r="B184" s="2"/>
      <c r="C184" s="3"/>
      <c r="D184" s="4"/>
      <c r="E184" s="5"/>
      <c r="H184" s="4"/>
      <c r="I184" s="4"/>
      <c r="K184" s="6"/>
    </row>
    <row r="185" spans="1:11" ht="13.2" x14ac:dyDescent="0.25">
      <c r="A185" s="4"/>
      <c r="B185" s="2"/>
      <c r="C185" s="3"/>
      <c r="D185" s="4"/>
      <c r="E185" s="5"/>
      <c r="H185" s="4"/>
      <c r="I185" s="4"/>
      <c r="K185" s="6"/>
    </row>
    <row r="186" spans="1:11" ht="13.2" x14ac:dyDescent="0.25">
      <c r="A186" s="4"/>
      <c r="B186" s="2"/>
      <c r="C186" s="3"/>
      <c r="D186" s="4"/>
      <c r="E186" s="5"/>
      <c r="H186" s="4"/>
      <c r="I186" s="4"/>
      <c r="K186" s="6"/>
    </row>
    <row r="187" spans="1:11" ht="13.2" x14ac:dyDescent="0.25">
      <c r="A187" s="4"/>
      <c r="B187" s="2"/>
      <c r="C187" s="3"/>
      <c r="D187" s="4"/>
      <c r="E187" s="5"/>
      <c r="H187" s="4"/>
      <c r="I187" s="4"/>
      <c r="K187" s="6"/>
    </row>
    <row r="188" spans="1:11" ht="13.2" x14ac:dyDescent="0.25">
      <c r="A188" s="4"/>
      <c r="B188" s="2"/>
      <c r="C188" s="3"/>
      <c r="D188" s="4"/>
      <c r="E188" s="5"/>
      <c r="H188" s="4"/>
      <c r="I188" s="4"/>
      <c r="K188" s="6"/>
    </row>
    <row r="189" spans="1:11" ht="13.2" x14ac:dyDescent="0.25">
      <c r="A189" s="4"/>
      <c r="B189" s="2"/>
      <c r="C189" s="3"/>
      <c r="D189" s="4"/>
      <c r="E189" s="5"/>
      <c r="H189" s="4"/>
      <c r="I189" s="4"/>
      <c r="K189" s="6"/>
    </row>
    <row r="190" spans="1:11" ht="13.2" x14ac:dyDescent="0.25">
      <c r="A190" s="4"/>
      <c r="B190" s="2"/>
      <c r="C190" s="3"/>
      <c r="D190" s="4"/>
      <c r="E190" s="5"/>
      <c r="H190" s="4"/>
      <c r="I190" s="4"/>
      <c r="K190" s="6"/>
    </row>
    <row r="191" spans="1:11" ht="13.2" x14ac:dyDescent="0.25">
      <c r="A191" s="4"/>
      <c r="B191" s="2"/>
      <c r="C191" s="3"/>
      <c r="D191" s="4"/>
      <c r="E191" s="5"/>
      <c r="H191" s="4"/>
      <c r="I191" s="4"/>
      <c r="K191" s="6"/>
    </row>
    <row r="192" spans="1:11" ht="13.2" x14ac:dyDescent="0.25">
      <c r="A192" s="4"/>
      <c r="B192" s="2"/>
      <c r="C192" s="3"/>
      <c r="D192" s="4"/>
      <c r="E192" s="5"/>
      <c r="H192" s="4"/>
      <c r="I192" s="4"/>
      <c r="K192" s="6"/>
    </row>
    <row r="193" spans="1:11" ht="13.2" x14ac:dyDescent="0.25">
      <c r="A193" s="4"/>
      <c r="B193" s="2"/>
      <c r="C193" s="3"/>
      <c r="D193" s="4"/>
      <c r="E193" s="5"/>
      <c r="H193" s="4"/>
      <c r="I193" s="4"/>
      <c r="K193" s="6"/>
    </row>
    <row r="194" spans="1:11" ht="13.2" x14ac:dyDescent="0.25">
      <c r="A194" s="4"/>
      <c r="B194" s="2"/>
      <c r="C194" s="3"/>
      <c r="D194" s="4"/>
      <c r="E194" s="5"/>
      <c r="H194" s="4"/>
      <c r="I194" s="4"/>
      <c r="K194" s="6"/>
    </row>
    <row r="195" spans="1:11" ht="13.2" x14ac:dyDescent="0.25">
      <c r="A195" s="4"/>
      <c r="B195" s="2"/>
      <c r="C195" s="3"/>
      <c r="D195" s="4"/>
      <c r="E195" s="5"/>
      <c r="H195" s="4"/>
      <c r="I195" s="4"/>
      <c r="K195" s="6"/>
    </row>
    <row r="196" spans="1:11" ht="13.2" x14ac:dyDescent="0.25">
      <c r="A196" s="4"/>
      <c r="B196" s="2"/>
      <c r="C196" s="3"/>
      <c r="D196" s="4"/>
      <c r="E196" s="5"/>
      <c r="H196" s="4"/>
      <c r="I196" s="4"/>
      <c r="K196" s="6"/>
    </row>
    <row r="197" spans="1:11" ht="13.2" x14ac:dyDescent="0.25">
      <c r="A197" s="4"/>
      <c r="B197" s="2"/>
      <c r="C197" s="3"/>
      <c r="D197" s="4"/>
      <c r="E197" s="5"/>
      <c r="H197" s="4"/>
      <c r="I197" s="4"/>
      <c r="K197" s="6"/>
    </row>
    <row r="198" spans="1:11" ht="13.2" x14ac:dyDescent="0.25">
      <c r="A198" s="4"/>
      <c r="B198" s="2"/>
      <c r="C198" s="3"/>
      <c r="D198" s="4"/>
      <c r="E198" s="5"/>
      <c r="H198" s="4"/>
      <c r="I198" s="4"/>
      <c r="K198" s="6"/>
    </row>
    <row r="199" spans="1:11" ht="13.2" x14ac:dyDescent="0.25">
      <c r="A199" s="4"/>
      <c r="B199" s="2"/>
      <c r="C199" s="3"/>
      <c r="D199" s="4"/>
      <c r="E199" s="5"/>
      <c r="H199" s="4"/>
      <c r="I199" s="4"/>
      <c r="K199" s="6"/>
    </row>
    <row r="200" spans="1:11" ht="13.2" x14ac:dyDescent="0.25">
      <c r="A200" s="4"/>
      <c r="B200" s="2"/>
      <c r="C200" s="3"/>
      <c r="D200" s="4"/>
      <c r="E200" s="5"/>
      <c r="H200" s="4"/>
      <c r="I200" s="4"/>
      <c r="K200" s="6"/>
    </row>
    <row r="201" spans="1:11" ht="13.2" x14ac:dyDescent="0.25">
      <c r="A201" s="4"/>
      <c r="B201" s="2"/>
      <c r="C201" s="3"/>
      <c r="D201" s="4"/>
      <c r="E201" s="5"/>
      <c r="H201" s="4"/>
      <c r="I201" s="4"/>
      <c r="K201" s="6"/>
    </row>
    <row r="202" spans="1:11" ht="13.2" x14ac:dyDescent="0.25">
      <c r="A202" s="4"/>
      <c r="B202" s="2"/>
      <c r="C202" s="3"/>
      <c r="D202" s="4"/>
      <c r="E202" s="5"/>
      <c r="H202" s="4"/>
      <c r="I202" s="4"/>
      <c r="K202" s="6"/>
    </row>
    <row r="203" spans="1:11" ht="13.2" x14ac:dyDescent="0.25">
      <c r="A203" s="4"/>
      <c r="B203" s="2"/>
      <c r="C203" s="3"/>
      <c r="D203" s="4"/>
      <c r="E203" s="5"/>
      <c r="H203" s="4"/>
      <c r="I203" s="4"/>
      <c r="K203" s="6"/>
    </row>
    <row r="204" spans="1:11" ht="13.2" x14ac:dyDescent="0.25">
      <c r="A204" s="4"/>
      <c r="B204" s="2"/>
      <c r="C204" s="3"/>
      <c r="D204" s="4"/>
      <c r="E204" s="5"/>
      <c r="H204" s="4"/>
      <c r="I204" s="4"/>
      <c r="K204" s="6"/>
    </row>
    <row r="205" spans="1:11" ht="13.2" x14ac:dyDescent="0.25">
      <c r="A205" s="4"/>
      <c r="B205" s="2"/>
      <c r="C205" s="3"/>
      <c r="D205" s="4"/>
      <c r="E205" s="5"/>
      <c r="H205" s="4"/>
      <c r="I205" s="4"/>
      <c r="K205" s="6"/>
    </row>
    <row r="206" spans="1:11" ht="13.2" x14ac:dyDescent="0.25">
      <c r="A206" s="4"/>
      <c r="B206" s="2"/>
      <c r="C206" s="3"/>
      <c r="D206" s="4"/>
      <c r="E206" s="5"/>
      <c r="H206" s="4"/>
      <c r="I206" s="4"/>
      <c r="K206" s="6"/>
    </row>
    <row r="207" spans="1:11" ht="13.2" x14ac:dyDescent="0.25">
      <c r="A207" s="4"/>
      <c r="B207" s="2"/>
      <c r="C207" s="3"/>
      <c r="D207" s="4"/>
      <c r="E207" s="5"/>
      <c r="H207" s="4"/>
      <c r="I207" s="4"/>
      <c r="K207" s="6"/>
    </row>
    <row r="208" spans="1:11" ht="13.2" x14ac:dyDescent="0.25">
      <c r="A208" s="4"/>
      <c r="B208" s="2"/>
      <c r="C208" s="3"/>
      <c r="D208" s="4"/>
      <c r="E208" s="5"/>
      <c r="H208" s="4"/>
      <c r="I208" s="4"/>
      <c r="K208" s="6"/>
    </row>
    <row r="209" spans="1:11" ht="13.2" x14ac:dyDescent="0.25">
      <c r="A209" s="4"/>
      <c r="B209" s="2"/>
      <c r="C209" s="3"/>
      <c r="D209" s="4"/>
      <c r="E209" s="5"/>
      <c r="H209" s="4"/>
      <c r="I209" s="4"/>
      <c r="K209" s="6"/>
    </row>
    <row r="210" spans="1:11" ht="13.2" x14ac:dyDescent="0.25">
      <c r="A210" s="4"/>
      <c r="B210" s="2"/>
      <c r="C210" s="3"/>
      <c r="D210" s="4"/>
      <c r="E210" s="5"/>
      <c r="H210" s="4"/>
      <c r="I210" s="4"/>
      <c r="K210" s="6"/>
    </row>
    <row r="211" spans="1:11" ht="13.2" x14ac:dyDescent="0.25">
      <c r="A211" s="4"/>
      <c r="B211" s="2"/>
      <c r="C211" s="3"/>
      <c r="D211" s="4"/>
      <c r="E211" s="5"/>
      <c r="H211" s="4"/>
      <c r="I211" s="4"/>
      <c r="K211" s="6"/>
    </row>
    <row r="212" spans="1:11" ht="13.2" x14ac:dyDescent="0.25">
      <c r="A212" s="4"/>
      <c r="B212" s="2"/>
      <c r="C212" s="3"/>
      <c r="D212" s="4"/>
      <c r="E212" s="5"/>
      <c r="H212" s="4"/>
      <c r="I212" s="4"/>
      <c r="K212" s="6"/>
    </row>
    <row r="213" spans="1:11" ht="13.2" x14ac:dyDescent="0.25">
      <c r="A213" s="4"/>
      <c r="B213" s="2"/>
      <c r="C213" s="3"/>
      <c r="D213" s="4"/>
      <c r="E213" s="5"/>
      <c r="H213" s="4"/>
      <c r="I213" s="4"/>
      <c r="K213" s="6"/>
    </row>
    <row r="214" spans="1:11" ht="13.2" x14ac:dyDescent="0.25">
      <c r="A214" s="4"/>
      <c r="B214" s="2"/>
      <c r="C214" s="3"/>
      <c r="D214" s="4"/>
      <c r="E214" s="5"/>
      <c r="H214" s="4"/>
      <c r="I214" s="4"/>
      <c r="K214" s="6"/>
    </row>
    <row r="215" spans="1:11" ht="13.2" x14ac:dyDescent="0.25">
      <c r="A215" s="4"/>
      <c r="B215" s="2"/>
      <c r="C215" s="3"/>
      <c r="D215" s="4"/>
      <c r="E215" s="5"/>
      <c r="H215" s="4"/>
      <c r="I215" s="4"/>
      <c r="K215" s="6"/>
    </row>
    <row r="216" spans="1:11" ht="13.2" x14ac:dyDescent="0.25">
      <c r="A216" s="4"/>
      <c r="B216" s="2"/>
      <c r="C216" s="3"/>
      <c r="D216" s="4"/>
      <c r="E216" s="5"/>
      <c r="H216" s="4"/>
      <c r="I216" s="4"/>
      <c r="K216" s="6"/>
    </row>
    <row r="217" spans="1:11" ht="13.2" x14ac:dyDescent="0.25">
      <c r="A217" s="4"/>
      <c r="B217" s="2"/>
      <c r="C217" s="3"/>
      <c r="D217" s="4"/>
      <c r="E217" s="5"/>
      <c r="H217" s="4"/>
      <c r="I217" s="4"/>
      <c r="K217" s="6"/>
    </row>
    <row r="218" spans="1:11" ht="13.2" x14ac:dyDescent="0.25">
      <c r="A218" s="4"/>
      <c r="B218" s="2"/>
      <c r="C218" s="3"/>
      <c r="D218" s="4"/>
      <c r="E218" s="5"/>
      <c r="H218" s="4"/>
      <c r="I218" s="4"/>
      <c r="K218" s="6"/>
    </row>
    <row r="219" spans="1:11" ht="13.2" x14ac:dyDescent="0.25">
      <c r="A219" s="4"/>
      <c r="B219" s="2"/>
      <c r="C219" s="3"/>
      <c r="D219" s="4"/>
      <c r="E219" s="5"/>
      <c r="H219" s="4"/>
      <c r="I219" s="4"/>
      <c r="K219" s="6"/>
    </row>
    <row r="220" spans="1:11" ht="13.2" x14ac:dyDescent="0.25">
      <c r="A220" s="4"/>
      <c r="B220" s="2"/>
      <c r="C220" s="3"/>
      <c r="D220" s="4"/>
      <c r="E220" s="5"/>
      <c r="H220" s="4"/>
      <c r="I220" s="4"/>
      <c r="K220" s="6"/>
    </row>
    <row r="221" spans="1:11" ht="13.2" x14ac:dyDescent="0.25">
      <c r="A221" s="4"/>
      <c r="B221" s="2"/>
      <c r="C221" s="3"/>
      <c r="D221" s="4"/>
      <c r="E221" s="5"/>
      <c r="H221" s="4"/>
      <c r="I221" s="4"/>
      <c r="K221" s="6"/>
    </row>
    <row r="222" spans="1:11" ht="13.2" x14ac:dyDescent="0.25">
      <c r="A222" s="4"/>
      <c r="B222" s="2"/>
      <c r="C222" s="3"/>
      <c r="D222" s="4"/>
      <c r="E222" s="5"/>
      <c r="H222" s="4"/>
      <c r="I222" s="4"/>
      <c r="K222" s="6"/>
    </row>
    <row r="223" spans="1:11" ht="13.2" x14ac:dyDescent="0.25">
      <c r="A223" s="4"/>
      <c r="B223" s="2"/>
      <c r="C223" s="3"/>
      <c r="D223" s="4"/>
      <c r="E223" s="5"/>
      <c r="H223" s="4"/>
      <c r="I223" s="4"/>
      <c r="K223" s="6"/>
    </row>
    <row r="224" spans="1:11" ht="13.2" x14ac:dyDescent="0.25">
      <c r="A224" s="4"/>
      <c r="B224" s="2"/>
      <c r="C224" s="3"/>
      <c r="D224" s="4"/>
      <c r="E224" s="5"/>
      <c r="H224" s="4"/>
      <c r="I224" s="4"/>
      <c r="K224" s="6"/>
    </row>
    <row r="225" spans="1:11" ht="13.2" x14ac:dyDescent="0.25">
      <c r="A225" s="4"/>
      <c r="B225" s="2"/>
      <c r="C225" s="3"/>
      <c r="D225" s="4"/>
      <c r="E225" s="5"/>
      <c r="H225" s="4"/>
      <c r="I225" s="4"/>
      <c r="K225" s="6"/>
    </row>
    <row r="226" spans="1:11" ht="13.2" x14ac:dyDescent="0.25">
      <c r="A226" s="4"/>
      <c r="B226" s="2"/>
      <c r="C226" s="3"/>
      <c r="D226" s="4"/>
      <c r="E226" s="5"/>
      <c r="H226" s="4"/>
      <c r="I226" s="4"/>
      <c r="K226" s="6"/>
    </row>
    <row r="227" spans="1:11" ht="13.2" x14ac:dyDescent="0.25">
      <c r="A227" s="4"/>
      <c r="B227" s="2"/>
      <c r="C227" s="3"/>
      <c r="D227" s="4"/>
      <c r="E227" s="5"/>
      <c r="H227" s="4"/>
      <c r="I227" s="4"/>
      <c r="K227" s="6"/>
    </row>
    <row r="228" spans="1:11" ht="13.2" x14ac:dyDescent="0.25">
      <c r="A228" s="4"/>
      <c r="B228" s="2"/>
      <c r="C228" s="3"/>
      <c r="D228" s="4"/>
      <c r="E228" s="5"/>
      <c r="H228" s="4"/>
      <c r="I228" s="4"/>
      <c r="K228" s="6"/>
    </row>
    <row r="229" spans="1:11" ht="13.2" x14ac:dyDescent="0.25">
      <c r="A229" s="4"/>
      <c r="B229" s="2"/>
      <c r="C229" s="3"/>
      <c r="D229" s="4"/>
      <c r="E229" s="5"/>
      <c r="H229" s="4"/>
      <c r="I229" s="4"/>
      <c r="K229" s="6"/>
    </row>
    <row r="230" spans="1:11" ht="13.2" x14ac:dyDescent="0.25">
      <c r="A230" s="4"/>
      <c r="B230" s="2"/>
      <c r="C230" s="3"/>
      <c r="D230" s="4"/>
      <c r="E230" s="5"/>
      <c r="H230" s="4"/>
      <c r="I230" s="4"/>
      <c r="K230" s="6"/>
    </row>
    <row r="231" spans="1:11" ht="13.2" x14ac:dyDescent="0.25">
      <c r="A231" s="4"/>
      <c r="B231" s="2"/>
      <c r="C231" s="3"/>
      <c r="D231" s="4"/>
      <c r="E231" s="5"/>
      <c r="H231" s="4"/>
      <c r="I231" s="4"/>
      <c r="K231" s="6"/>
    </row>
    <row r="232" spans="1:11" ht="13.2" x14ac:dyDescent="0.25">
      <c r="A232" s="4"/>
      <c r="B232" s="2"/>
      <c r="C232" s="3"/>
      <c r="D232" s="4"/>
      <c r="E232" s="5"/>
      <c r="H232" s="4"/>
      <c r="I232" s="4"/>
      <c r="K232" s="6"/>
    </row>
    <row r="233" spans="1:11" ht="13.2" x14ac:dyDescent="0.25">
      <c r="A233" s="4"/>
      <c r="B233" s="2"/>
      <c r="C233" s="3"/>
      <c r="D233" s="4"/>
      <c r="E233" s="5"/>
      <c r="H233" s="4"/>
      <c r="I233" s="4"/>
      <c r="K233" s="6"/>
    </row>
    <row r="234" spans="1:11" ht="13.2" x14ac:dyDescent="0.25">
      <c r="A234" s="4"/>
      <c r="B234" s="2"/>
      <c r="C234" s="3"/>
      <c r="D234" s="4"/>
      <c r="E234" s="5"/>
      <c r="H234" s="4"/>
      <c r="I234" s="4"/>
      <c r="K234" s="6"/>
    </row>
    <row r="235" spans="1:11" ht="13.2" x14ac:dyDescent="0.25">
      <c r="A235" s="4"/>
      <c r="B235" s="2"/>
      <c r="C235" s="3"/>
      <c r="D235" s="4"/>
      <c r="E235" s="5"/>
      <c r="H235" s="4"/>
      <c r="I235" s="4"/>
      <c r="K235" s="6"/>
    </row>
    <row r="236" spans="1:11" ht="13.2" x14ac:dyDescent="0.25">
      <c r="A236" s="4"/>
      <c r="B236" s="2"/>
      <c r="C236" s="3"/>
      <c r="D236" s="4"/>
      <c r="E236" s="5"/>
      <c r="H236" s="4"/>
      <c r="I236" s="4"/>
      <c r="K236" s="6"/>
    </row>
    <row r="237" spans="1:11" ht="13.2" x14ac:dyDescent="0.25">
      <c r="A237" s="4"/>
      <c r="B237" s="2"/>
      <c r="C237" s="3"/>
      <c r="D237" s="4"/>
      <c r="E237" s="5"/>
      <c r="H237" s="4"/>
      <c r="I237" s="4"/>
      <c r="K237" s="6"/>
    </row>
    <row r="238" spans="1:11" ht="13.2" x14ac:dyDescent="0.25">
      <c r="A238" s="4"/>
      <c r="B238" s="2"/>
      <c r="C238" s="3"/>
      <c r="D238" s="4"/>
      <c r="E238" s="5"/>
      <c r="H238" s="4"/>
      <c r="I238" s="4"/>
      <c r="K238" s="6"/>
    </row>
    <row r="239" spans="1:11" ht="13.2" x14ac:dyDescent="0.25">
      <c r="A239" s="4"/>
      <c r="B239" s="2"/>
      <c r="C239" s="3"/>
      <c r="D239" s="4"/>
      <c r="E239" s="5"/>
      <c r="H239" s="4"/>
      <c r="I239" s="4"/>
      <c r="K239" s="6"/>
    </row>
    <row r="240" spans="1:11" ht="13.2" x14ac:dyDescent="0.25">
      <c r="A240" s="4"/>
      <c r="B240" s="2"/>
      <c r="C240" s="3"/>
      <c r="D240" s="4"/>
      <c r="E240" s="5"/>
      <c r="H240" s="4"/>
      <c r="I240" s="4"/>
      <c r="K240" s="6"/>
    </row>
    <row r="241" spans="1:11" ht="13.2" x14ac:dyDescent="0.25">
      <c r="A241" s="4"/>
      <c r="B241" s="2"/>
      <c r="C241" s="3"/>
      <c r="D241" s="4"/>
      <c r="E241" s="5"/>
      <c r="H241" s="4"/>
      <c r="I241" s="4"/>
      <c r="K241" s="6"/>
    </row>
    <row r="242" spans="1:11" ht="13.2" x14ac:dyDescent="0.25">
      <c r="A242" s="4"/>
      <c r="B242" s="2"/>
      <c r="C242" s="3"/>
      <c r="D242" s="4"/>
      <c r="E242" s="5"/>
      <c r="H242" s="4"/>
      <c r="I242" s="4"/>
      <c r="K242" s="6"/>
    </row>
    <row r="243" spans="1:11" ht="13.2" x14ac:dyDescent="0.25">
      <c r="A243" s="4"/>
      <c r="B243" s="2"/>
      <c r="C243" s="3"/>
      <c r="D243" s="4"/>
      <c r="E243" s="5"/>
      <c r="H243" s="4"/>
      <c r="I243" s="4"/>
      <c r="K243" s="6"/>
    </row>
    <row r="244" spans="1:11" ht="13.2" x14ac:dyDescent="0.25">
      <c r="A244" s="4"/>
      <c r="B244" s="2"/>
      <c r="C244" s="3"/>
      <c r="D244" s="4"/>
      <c r="E244" s="5"/>
      <c r="H244" s="4"/>
      <c r="I244" s="4"/>
      <c r="K244" s="6"/>
    </row>
    <row r="245" spans="1:11" ht="13.2" x14ac:dyDescent="0.25">
      <c r="A245" s="4"/>
      <c r="B245" s="2"/>
      <c r="C245" s="3"/>
      <c r="D245" s="4"/>
      <c r="E245" s="5"/>
      <c r="H245" s="4"/>
      <c r="I245" s="4"/>
      <c r="K245" s="6"/>
    </row>
    <row r="246" spans="1:11" ht="13.2" x14ac:dyDescent="0.25">
      <c r="A246" s="4"/>
      <c r="B246" s="2"/>
      <c r="C246" s="3"/>
      <c r="D246" s="4"/>
      <c r="E246" s="5"/>
      <c r="H246" s="4"/>
      <c r="I246" s="4"/>
      <c r="K246" s="6"/>
    </row>
    <row r="247" spans="1:11" ht="13.2" x14ac:dyDescent="0.25">
      <c r="A247" s="4"/>
      <c r="B247" s="2"/>
      <c r="C247" s="3"/>
      <c r="D247" s="4"/>
      <c r="E247" s="5"/>
      <c r="H247" s="4"/>
      <c r="I247" s="4"/>
      <c r="K247" s="6"/>
    </row>
    <row r="248" spans="1:11" ht="13.2" x14ac:dyDescent="0.25">
      <c r="A248" s="4"/>
      <c r="B248" s="2"/>
      <c r="C248" s="3"/>
      <c r="D248" s="4"/>
      <c r="E248" s="5"/>
      <c r="H248" s="4"/>
      <c r="I248" s="4"/>
      <c r="K248" s="6"/>
    </row>
    <row r="249" spans="1:11" ht="13.2" x14ac:dyDescent="0.25">
      <c r="A249" s="4"/>
      <c r="B249" s="2"/>
      <c r="C249" s="3"/>
      <c r="D249" s="4"/>
      <c r="E249" s="5"/>
      <c r="H249" s="4"/>
      <c r="I249" s="4"/>
      <c r="K249" s="6"/>
    </row>
    <row r="250" spans="1:11" ht="13.2" x14ac:dyDescent="0.25">
      <c r="A250" s="4"/>
      <c r="B250" s="2"/>
      <c r="C250" s="3"/>
      <c r="D250" s="4"/>
      <c r="E250" s="5"/>
      <c r="H250" s="4"/>
      <c r="I250" s="4"/>
      <c r="K250" s="6"/>
    </row>
    <row r="251" spans="1:11" ht="13.2" x14ac:dyDescent="0.25">
      <c r="A251" s="4"/>
      <c r="B251" s="2"/>
      <c r="C251" s="3"/>
      <c r="D251" s="4"/>
      <c r="E251" s="5"/>
      <c r="H251" s="4"/>
      <c r="I251" s="4"/>
      <c r="K251" s="6"/>
    </row>
    <row r="252" spans="1:11" ht="13.2" x14ac:dyDescent="0.25">
      <c r="A252" s="4"/>
      <c r="B252" s="2"/>
      <c r="C252" s="3"/>
      <c r="D252" s="4"/>
      <c r="E252" s="5"/>
      <c r="H252" s="4"/>
      <c r="I252" s="4"/>
      <c r="K252" s="6"/>
    </row>
    <row r="253" spans="1:11" ht="13.2" x14ac:dyDescent="0.25">
      <c r="A253" s="4"/>
      <c r="B253" s="2"/>
      <c r="C253" s="3"/>
      <c r="D253" s="4"/>
      <c r="E253" s="5"/>
      <c r="H253" s="4"/>
      <c r="I253" s="4"/>
      <c r="K253" s="6"/>
    </row>
    <row r="254" spans="1:11" ht="13.2" x14ac:dyDescent="0.25">
      <c r="A254" s="4"/>
      <c r="B254" s="2"/>
      <c r="C254" s="3"/>
      <c r="D254" s="4"/>
      <c r="E254" s="5"/>
      <c r="H254" s="4"/>
      <c r="I254" s="4"/>
      <c r="K254" s="6"/>
    </row>
    <row r="255" spans="1:11" ht="13.2" x14ac:dyDescent="0.25">
      <c r="A255" s="4"/>
      <c r="B255" s="2"/>
      <c r="C255" s="3"/>
      <c r="D255" s="4"/>
      <c r="E255" s="5"/>
      <c r="H255" s="4"/>
      <c r="I255" s="4"/>
      <c r="K255" s="6"/>
    </row>
    <row r="256" spans="1:11" ht="13.2" x14ac:dyDescent="0.25">
      <c r="A256" s="4"/>
      <c r="B256" s="2"/>
      <c r="C256" s="3"/>
      <c r="D256" s="4"/>
      <c r="E256" s="5"/>
      <c r="H256" s="4"/>
      <c r="I256" s="4"/>
      <c r="K256" s="6"/>
    </row>
    <row r="257" spans="1:11" ht="13.2" x14ac:dyDescent="0.25">
      <c r="A257" s="4"/>
      <c r="B257" s="2"/>
      <c r="C257" s="3"/>
      <c r="D257" s="4"/>
      <c r="E257" s="5"/>
      <c r="H257" s="4"/>
      <c r="I257" s="4"/>
      <c r="K257" s="6"/>
    </row>
    <row r="258" spans="1:11" ht="13.2" x14ac:dyDescent="0.25">
      <c r="A258" s="4"/>
      <c r="B258" s="2"/>
      <c r="C258" s="3"/>
      <c r="D258" s="4"/>
      <c r="E258" s="5"/>
      <c r="H258" s="4"/>
      <c r="I258" s="4"/>
      <c r="K258" s="6"/>
    </row>
    <row r="259" spans="1:11" ht="13.2" x14ac:dyDescent="0.25">
      <c r="A259" s="4"/>
      <c r="B259" s="2"/>
      <c r="C259" s="3"/>
      <c r="D259" s="4"/>
      <c r="E259" s="5"/>
      <c r="H259" s="4"/>
      <c r="I259" s="4"/>
      <c r="K259" s="6"/>
    </row>
    <row r="260" spans="1:11" ht="13.2" x14ac:dyDescent="0.25">
      <c r="A260" s="4"/>
      <c r="B260" s="2"/>
      <c r="C260" s="3"/>
      <c r="D260" s="4"/>
      <c r="E260" s="5"/>
      <c r="H260" s="4"/>
      <c r="I260" s="4"/>
      <c r="K260" s="6"/>
    </row>
    <row r="261" spans="1:11" ht="13.2" x14ac:dyDescent="0.25">
      <c r="A261" s="4"/>
      <c r="B261" s="2"/>
      <c r="C261" s="3"/>
      <c r="D261" s="4"/>
      <c r="E261" s="5"/>
      <c r="H261" s="4"/>
      <c r="I261" s="4"/>
      <c r="K261" s="6"/>
    </row>
    <row r="262" spans="1:11" ht="13.2" x14ac:dyDescent="0.25">
      <c r="A262" s="4"/>
      <c r="B262" s="2"/>
      <c r="C262" s="3"/>
      <c r="D262" s="4"/>
      <c r="E262" s="5"/>
      <c r="H262" s="4"/>
      <c r="I262" s="4"/>
      <c r="K262" s="6"/>
    </row>
    <row r="263" spans="1:11" ht="13.2" x14ac:dyDescent="0.25">
      <c r="A263" s="4"/>
      <c r="B263" s="2"/>
      <c r="C263" s="3"/>
      <c r="D263" s="4"/>
      <c r="E263" s="5"/>
      <c r="H263" s="4"/>
      <c r="I263" s="4"/>
      <c r="K263" s="6"/>
    </row>
    <row r="264" spans="1:11" ht="13.2" x14ac:dyDescent="0.25">
      <c r="A264" s="4"/>
      <c r="B264" s="2"/>
      <c r="C264" s="3"/>
      <c r="D264" s="4"/>
      <c r="E264" s="5"/>
      <c r="H264" s="4"/>
      <c r="I264" s="4"/>
      <c r="K264" s="6"/>
    </row>
    <row r="265" spans="1:11" ht="13.2" x14ac:dyDescent="0.25">
      <c r="A265" s="4"/>
      <c r="B265" s="2"/>
      <c r="C265" s="3"/>
      <c r="D265" s="4"/>
      <c r="E265" s="5"/>
      <c r="H265" s="4"/>
      <c r="I265" s="4"/>
      <c r="K265" s="6"/>
    </row>
    <row r="266" spans="1:11" ht="13.2" x14ac:dyDescent="0.25">
      <c r="A266" s="4"/>
      <c r="B266" s="2"/>
      <c r="C266" s="3"/>
      <c r="D266" s="4"/>
      <c r="E266" s="5"/>
      <c r="H266" s="4"/>
      <c r="I266" s="4"/>
      <c r="K266" s="6"/>
    </row>
    <row r="267" spans="1:11" ht="13.2" x14ac:dyDescent="0.25">
      <c r="A267" s="4"/>
      <c r="B267" s="2"/>
      <c r="C267" s="3"/>
      <c r="D267" s="4"/>
      <c r="E267" s="5"/>
      <c r="H267" s="4"/>
      <c r="I267" s="4"/>
      <c r="K267" s="6"/>
    </row>
    <row r="268" spans="1:11" ht="13.2" x14ac:dyDescent="0.25">
      <c r="A268" s="4"/>
      <c r="B268" s="2"/>
      <c r="C268" s="3"/>
      <c r="D268" s="4"/>
      <c r="E268" s="5"/>
      <c r="H268" s="4"/>
      <c r="I268" s="4"/>
      <c r="K268" s="6"/>
    </row>
    <row r="269" spans="1:11" ht="13.2" x14ac:dyDescent="0.25">
      <c r="A269" s="4"/>
      <c r="B269" s="2"/>
      <c r="C269" s="3"/>
      <c r="D269" s="4"/>
      <c r="E269" s="5"/>
      <c r="H269" s="4"/>
      <c r="I269" s="4"/>
      <c r="K269" s="6"/>
    </row>
    <row r="270" spans="1:11" ht="13.2" x14ac:dyDescent="0.25">
      <c r="A270" s="4"/>
      <c r="B270" s="2"/>
      <c r="C270" s="3"/>
      <c r="D270" s="4"/>
      <c r="E270" s="5"/>
      <c r="H270" s="4"/>
      <c r="I270" s="4"/>
      <c r="K270" s="6"/>
    </row>
    <row r="271" spans="1:11" ht="13.2" x14ac:dyDescent="0.25">
      <c r="A271" s="4"/>
      <c r="B271" s="2"/>
      <c r="C271" s="3"/>
      <c r="D271" s="4"/>
      <c r="E271" s="5"/>
      <c r="H271" s="4"/>
      <c r="I271" s="4"/>
      <c r="K271" s="6"/>
    </row>
    <row r="272" spans="1:11" ht="13.2" x14ac:dyDescent="0.25">
      <c r="A272" s="4"/>
      <c r="B272" s="2"/>
      <c r="C272" s="3"/>
      <c r="D272" s="4"/>
      <c r="E272" s="5"/>
      <c r="H272" s="4"/>
      <c r="I272" s="4"/>
      <c r="K272" s="6"/>
    </row>
    <row r="273" spans="1:11" ht="13.2" x14ac:dyDescent="0.25">
      <c r="A273" s="4"/>
      <c r="B273" s="2"/>
      <c r="C273" s="3"/>
      <c r="D273" s="4"/>
      <c r="E273" s="5"/>
      <c r="H273" s="4"/>
      <c r="I273" s="4"/>
      <c r="K273" s="6"/>
    </row>
    <row r="274" spans="1:11" ht="13.2" x14ac:dyDescent="0.25">
      <c r="A274" s="4"/>
      <c r="B274" s="2"/>
      <c r="C274" s="3"/>
      <c r="D274" s="4"/>
      <c r="E274" s="5"/>
      <c r="H274" s="4"/>
      <c r="I274" s="4"/>
      <c r="K274" s="6"/>
    </row>
    <row r="275" spans="1:11" ht="13.2" x14ac:dyDescent="0.25">
      <c r="A275" s="4"/>
      <c r="B275" s="2"/>
      <c r="C275" s="3"/>
      <c r="D275" s="4"/>
      <c r="E275" s="5"/>
      <c r="H275" s="4"/>
      <c r="I275" s="4"/>
      <c r="K275" s="6"/>
    </row>
    <row r="276" spans="1:11" ht="13.2" x14ac:dyDescent="0.25">
      <c r="A276" s="4"/>
      <c r="B276" s="2"/>
      <c r="C276" s="3"/>
      <c r="D276" s="4"/>
      <c r="E276" s="5"/>
      <c r="H276" s="4"/>
      <c r="I276" s="4"/>
      <c r="K276" s="6"/>
    </row>
    <row r="277" spans="1:11" ht="13.2" x14ac:dyDescent="0.25">
      <c r="A277" s="4"/>
      <c r="B277" s="2"/>
      <c r="C277" s="3"/>
      <c r="D277" s="4"/>
      <c r="E277" s="5"/>
      <c r="H277" s="4"/>
      <c r="I277" s="4"/>
      <c r="K277" s="6"/>
    </row>
    <row r="278" spans="1:11" ht="13.2" x14ac:dyDescent="0.25">
      <c r="A278" s="4"/>
      <c r="B278" s="2"/>
      <c r="C278" s="3"/>
      <c r="D278" s="4"/>
      <c r="E278" s="5"/>
      <c r="H278" s="4"/>
      <c r="I278" s="4"/>
      <c r="K278" s="6"/>
    </row>
    <row r="279" spans="1:11" ht="13.2" x14ac:dyDescent="0.25">
      <c r="A279" s="4"/>
      <c r="B279" s="2"/>
      <c r="C279" s="3"/>
      <c r="D279" s="4"/>
      <c r="E279" s="5"/>
      <c r="H279" s="4"/>
      <c r="I279" s="4"/>
      <c r="K279" s="6"/>
    </row>
    <row r="280" spans="1:11" ht="13.2" x14ac:dyDescent="0.25">
      <c r="A280" s="4"/>
      <c r="B280" s="2"/>
      <c r="C280" s="3"/>
      <c r="D280" s="4"/>
      <c r="E280" s="5"/>
      <c r="H280" s="4"/>
      <c r="I280" s="4"/>
      <c r="K280" s="6"/>
    </row>
    <row r="281" spans="1:11" ht="13.2" x14ac:dyDescent="0.25">
      <c r="A281" s="4"/>
      <c r="B281" s="2"/>
      <c r="C281" s="3"/>
      <c r="D281" s="4"/>
      <c r="E281" s="5"/>
      <c r="H281" s="4"/>
      <c r="I281" s="4"/>
      <c r="K281" s="6"/>
    </row>
    <row r="282" spans="1:11" ht="13.2" x14ac:dyDescent="0.25">
      <c r="A282" s="4"/>
      <c r="B282" s="2"/>
      <c r="C282" s="3"/>
      <c r="D282" s="4"/>
      <c r="E282" s="5"/>
      <c r="H282" s="4"/>
      <c r="I282" s="4"/>
      <c r="K282" s="6"/>
    </row>
    <row r="283" spans="1:11" ht="13.2" x14ac:dyDescent="0.25">
      <c r="A283" s="4"/>
      <c r="B283" s="2"/>
      <c r="C283" s="3"/>
      <c r="D283" s="4"/>
      <c r="E283" s="5"/>
      <c r="H283" s="4"/>
      <c r="I283" s="4"/>
      <c r="K283" s="6"/>
    </row>
    <row r="284" spans="1:11" ht="13.2" x14ac:dyDescent="0.25">
      <c r="A284" s="4"/>
      <c r="B284" s="2"/>
      <c r="C284" s="3"/>
      <c r="D284" s="4"/>
      <c r="E284" s="5"/>
      <c r="H284" s="4"/>
      <c r="I284" s="4"/>
      <c r="K284" s="6"/>
    </row>
    <row r="285" spans="1:11" ht="13.2" x14ac:dyDescent="0.25">
      <c r="A285" s="4"/>
      <c r="B285" s="2"/>
      <c r="C285" s="3"/>
      <c r="D285" s="4"/>
      <c r="E285" s="5"/>
      <c r="H285" s="4"/>
      <c r="I285" s="4"/>
      <c r="K285" s="6"/>
    </row>
    <row r="286" spans="1:11" ht="13.2" x14ac:dyDescent="0.25">
      <c r="A286" s="4"/>
      <c r="B286" s="2"/>
      <c r="C286" s="3"/>
      <c r="D286" s="4"/>
      <c r="E286" s="5"/>
      <c r="H286" s="4"/>
      <c r="I286" s="4"/>
      <c r="K286" s="6"/>
    </row>
    <row r="287" spans="1:11" ht="13.2" x14ac:dyDescent="0.25">
      <c r="A287" s="4"/>
      <c r="B287" s="2"/>
      <c r="C287" s="3"/>
      <c r="D287" s="4"/>
      <c r="E287" s="5"/>
      <c r="H287" s="4"/>
      <c r="I287" s="4"/>
      <c r="K287" s="6"/>
    </row>
    <row r="288" spans="1:11" ht="13.2" x14ac:dyDescent="0.25">
      <c r="A288" s="4"/>
      <c r="B288" s="2"/>
      <c r="C288" s="3"/>
      <c r="D288" s="4"/>
      <c r="E288" s="5"/>
      <c r="H288" s="4"/>
      <c r="I288" s="4"/>
      <c r="K288" s="6"/>
    </row>
    <row r="289" spans="1:11" ht="13.2" x14ac:dyDescent="0.25">
      <c r="A289" s="4"/>
      <c r="B289" s="2"/>
      <c r="C289" s="3"/>
      <c r="D289" s="4"/>
      <c r="E289" s="5"/>
      <c r="H289" s="4"/>
      <c r="I289" s="4"/>
      <c r="K289" s="6"/>
    </row>
    <row r="290" spans="1:11" ht="13.2" x14ac:dyDescent="0.25">
      <c r="A290" s="4"/>
      <c r="B290" s="2"/>
      <c r="C290" s="3"/>
      <c r="D290" s="4"/>
      <c r="E290" s="5"/>
      <c r="H290" s="4"/>
      <c r="I290" s="4"/>
      <c r="K290" s="6"/>
    </row>
    <row r="291" spans="1:11" ht="13.2" x14ac:dyDescent="0.25">
      <c r="A291" s="4"/>
      <c r="B291" s="2"/>
      <c r="C291" s="3"/>
      <c r="D291" s="4"/>
      <c r="E291" s="5"/>
      <c r="H291" s="4"/>
      <c r="I291" s="4"/>
      <c r="K291" s="6"/>
    </row>
    <row r="292" spans="1:11" ht="13.2" x14ac:dyDescent="0.25">
      <c r="A292" s="4"/>
      <c r="B292" s="2"/>
      <c r="C292" s="3"/>
      <c r="D292" s="4"/>
      <c r="E292" s="5"/>
      <c r="H292" s="4"/>
      <c r="I292" s="4"/>
      <c r="K292" s="6"/>
    </row>
    <row r="293" spans="1:11" ht="13.2" x14ac:dyDescent="0.25">
      <c r="A293" s="4"/>
      <c r="B293" s="2"/>
      <c r="C293" s="3"/>
      <c r="D293" s="4"/>
      <c r="E293" s="5"/>
      <c r="H293" s="4"/>
      <c r="I293" s="4"/>
      <c r="K293" s="6"/>
    </row>
    <row r="294" spans="1:11" ht="13.2" x14ac:dyDescent="0.25">
      <c r="A294" s="4"/>
      <c r="B294" s="2"/>
      <c r="C294" s="3"/>
      <c r="D294" s="4"/>
      <c r="E294" s="5"/>
      <c r="H294" s="4"/>
      <c r="I294" s="4"/>
      <c r="K294" s="6"/>
    </row>
    <row r="295" spans="1:11" ht="13.2" x14ac:dyDescent="0.25">
      <c r="A295" s="4"/>
      <c r="B295" s="2"/>
      <c r="C295" s="3"/>
      <c r="D295" s="4"/>
      <c r="E295" s="5"/>
      <c r="H295" s="4"/>
      <c r="I295" s="4"/>
      <c r="K295" s="6"/>
    </row>
    <row r="296" spans="1:11" ht="13.2" x14ac:dyDescent="0.25">
      <c r="A296" s="4"/>
      <c r="B296" s="2"/>
      <c r="C296" s="3"/>
      <c r="D296" s="4"/>
      <c r="E296" s="5"/>
      <c r="H296" s="4"/>
      <c r="I296" s="4"/>
      <c r="K296" s="6"/>
    </row>
    <row r="297" spans="1:11" ht="13.2" x14ac:dyDescent="0.25">
      <c r="A297" s="4"/>
      <c r="B297" s="2"/>
      <c r="C297" s="3"/>
      <c r="D297" s="4"/>
      <c r="E297" s="5"/>
      <c r="H297" s="4"/>
      <c r="I297" s="4"/>
      <c r="K297" s="6"/>
    </row>
    <row r="298" spans="1:11" ht="13.2" x14ac:dyDescent="0.25">
      <c r="A298" s="4"/>
      <c r="B298" s="2"/>
      <c r="C298" s="3"/>
      <c r="D298" s="4"/>
      <c r="E298" s="5"/>
      <c r="H298" s="4"/>
      <c r="I298" s="4"/>
      <c r="K298" s="6"/>
    </row>
    <row r="299" spans="1:11" ht="13.2" x14ac:dyDescent="0.25">
      <c r="A299" s="4"/>
      <c r="B299" s="2"/>
      <c r="C299" s="3"/>
      <c r="D299" s="4"/>
      <c r="E299" s="5"/>
      <c r="H299" s="4"/>
      <c r="I299" s="4"/>
      <c r="K299" s="6"/>
    </row>
    <row r="300" spans="1:11" ht="13.2" x14ac:dyDescent="0.25">
      <c r="A300" s="4"/>
      <c r="B300" s="2"/>
      <c r="C300" s="3"/>
      <c r="D300" s="4"/>
      <c r="E300" s="5"/>
      <c r="H300" s="4"/>
      <c r="I300" s="4"/>
      <c r="K300" s="6"/>
    </row>
    <row r="301" spans="1:11" ht="13.2" x14ac:dyDescent="0.25">
      <c r="A301" s="4"/>
      <c r="B301" s="2"/>
      <c r="C301" s="3"/>
      <c r="D301" s="4"/>
      <c r="E301" s="5"/>
      <c r="H301" s="4"/>
      <c r="I301" s="4"/>
      <c r="K301" s="6"/>
    </row>
    <row r="302" spans="1:11" ht="13.2" x14ac:dyDescent="0.25">
      <c r="A302" s="4"/>
      <c r="B302" s="2"/>
      <c r="C302" s="3"/>
      <c r="D302" s="4"/>
      <c r="E302" s="5"/>
      <c r="H302" s="4"/>
      <c r="I302" s="4"/>
      <c r="K302" s="6"/>
    </row>
    <row r="303" spans="1:11" ht="13.2" x14ac:dyDescent="0.25">
      <c r="A303" s="4"/>
      <c r="B303" s="2"/>
      <c r="C303" s="3"/>
      <c r="D303" s="4"/>
      <c r="E303" s="5"/>
      <c r="H303" s="4"/>
      <c r="I303" s="4"/>
      <c r="K303" s="6"/>
    </row>
    <row r="304" spans="1:11" ht="13.2" x14ac:dyDescent="0.25">
      <c r="A304" s="4"/>
      <c r="B304" s="2"/>
      <c r="C304" s="3"/>
      <c r="D304" s="4"/>
      <c r="E304" s="5"/>
      <c r="H304" s="4"/>
      <c r="I304" s="4"/>
      <c r="K304" s="6"/>
    </row>
    <row r="305" spans="1:11" ht="13.2" x14ac:dyDescent="0.25">
      <c r="A305" s="4"/>
      <c r="B305" s="2"/>
      <c r="C305" s="3"/>
      <c r="D305" s="4"/>
      <c r="E305" s="5"/>
      <c r="H305" s="4"/>
      <c r="I305" s="4"/>
      <c r="K305" s="6"/>
    </row>
    <row r="306" spans="1:11" ht="13.2" x14ac:dyDescent="0.25">
      <c r="A306" s="4"/>
      <c r="B306" s="2"/>
      <c r="C306" s="3"/>
      <c r="D306" s="4"/>
      <c r="E306" s="5"/>
      <c r="H306" s="4"/>
      <c r="I306" s="4"/>
      <c r="K306" s="6"/>
    </row>
    <row r="307" spans="1:11" ht="13.2" x14ac:dyDescent="0.25">
      <c r="A307" s="4"/>
      <c r="B307" s="2"/>
      <c r="C307" s="3"/>
      <c r="D307" s="4"/>
      <c r="E307" s="5"/>
      <c r="H307" s="4"/>
      <c r="I307" s="4"/>
      <c r="K307" s="6"/>
    </row>
    <row r="308" spans="1:11" ht="13.2" x14ac:dyDescent="0.25">
      <c r="A308" s="4"/>
      <c r="B308" s="2"/>
      <c r="C308" s="3"/>
      <c r="D308" s="4"/>
      <c r="E308" s="5"/>
      <c r="H308" s="4"/>
      <c r="I308" s="4"/>
      <c r="K308" s="6"/>
    </row>
    <row r="309" spans="1:11" ht="13.2" x14ac:dyDescent="0.25">
      <c r="A309" s="4"/>
      <c r="B309" s="2"/>
      <c r="C309" s="3"/>
      <c r="D309" s="4"/>
      <c r="E309" s="5"/>
      <c r="H309" s="4"/>
      <c r="I309" s="4"/>
      <c r="K309" s="6"/>
    </row>
    <row r="310" spans="1:11" ht="13.2" x14ac:dyDescent="0.25">
      <c r="A310" s="4"/>
      <c r="B310" s="2"/>
      <c r="C310" s="3"/>
      <c r="D310" s="4"/>
      <c r="E310" s="5"/>
      <c r="H310" s="4"/>
      <c r="I310" s="4"/>
      <c r="K310" s="6"/>
    </row>
    <row r="311" spans="1:11" ht="13.2" x14ac:dyDescent="0.25">
      <c r="A311" s="4"/>
      <c r="B311" s="2"/>
      <c r="C311" s="3"/>
      <c r="D311" s="4"/>
      <c r="E311" s="5"/>
      <c r="H311" s="4"/>
      <c r="I311" s="4"/>
      <c r="K311" s="6"/>
    </row>
    <row r="312" spans="1:11" ht="13.2" x14ac:dyDescent="0.25">
      <c r="A312" s="4"/>
      <c r="B312" s="2"/>
      <c r="C312" s="3"/>
      <c r="D312" s="4"/>
      <c r="E312" s="5"/>
      <c r="H312" s="4"/>
      <c r="I312" s="4"/>
      <c r="K312" s="6"/>
    </row>
    <row r="313" spans="1:11" ht="13.2" x14ac:dyDescent="0.25">
      <c r="A313" s="4"/>
      <c r="B313" s="2"/>
      <c r="C313" s="3"/>
      <c r="D313" s="4"/>
      <c r="E313" s="5"/>
      <c r="H313" s="4"/>
      <c r="I313" s="4"/>
      <c r="K313" s="6"/>
    </row>
    <row r="314" spans="1:11" ht="13.2" x14ac:dyDescent="0.25">
      <c r="A314" s="4"/>
      <c r="B314" s="2"/>
      <c r="C314" s="3"/>
      <c r="D314" s="4"/>
      <c r="E314" s="5"/>
      <c r="H314" s="4"/>
      <c r="I314" s="4"/>
      <c r="K314" s="6"/>
    </row>
    <row r="315" spans="1:11" ht="13.2" x14ac:dyDescent="0.25">
      <c r="A315" s="4"/>
      <c r="B315" s="2"/>
      <c r="C315" s="3"/>
      <c r="D315" s="4"/>
      <c r="E315" s="5"/>
      <c r="H315" s="4"/>
      <c r="I315" s="4"/>
      <c r="K315" s="6"/>
    </row>
    <row r="316" spans="1:11" ht="13.2" x14ac:dyDescent="0.25">
      <c r="A316" s="4"/>
      <c r="B316" s="2"/>
      <c r="C316" s="3"/>
      <c r="D316" s="4"/>
      <c r="E316" s="5"/>
      <c r="H316" s="4"/>
      <c r="I316" s="4"/>
      <c r="K316" s="6"/>
    </row>
    <row r="317" spans="1:11" ht="13.2" x14ac:dyDescent="0.25">
      <c r="A317" s="4"/>
      <c r="B317" s="2"/>
      <c r="C317" s="3"/>
      <c r="D317" s="4"/>
      <c r="E317" s="5"/>
      <c r="H317" s="4"/>
      <c r="I317" s="4"/>
      <c r="K317" s="6"/>
    </row>
    <row r="318" spans="1:11" ht="13.2" x14ac:dyDescent="0.25">
      <c r="A318" s="4"/>
      <c r="B318" s="2"/>
      <c r="C318" s="3"/>
      <c r="D318" s="4"/>
      <c r="E318" s="5"/>
      <c r="H318" s="4"/>
      <c r="I318" s="4"/>
      <c r="K318" s="6"/>
    </row>
    <row r="319" spans="1:11" ht="13.2" x14ac:dyDescent="0.25">
      <c r="A319" s="4"/>
      <c r="B319" s="2"/>
      <c r="C319" s="3"/>
      <c r="D319" s="4"/>
      <c r="E319" s="5"/>
      <c r="H319" s="4"/>
      <c r="I319" s="4"/>
      <c r="K319" s="6"/>
    </row>
    <row r="320" spans="1:11" ht="13.2" x14ac:dyDescent="0.25">
      <c r="A320" s="4"/>
      <c r="B320" s="2"/>
      <c r="C320" s="3"/>
      <c r="D320" s="4"/>
      <c r="E320" s="5"/>
      <c r="H320" s="4"/>
      <c r="I320" s="4"/>
      <c r="K320" s="6"/>
    </row>
    <row r="321" spans="1:11" ht="13.2" x14ac:dyDescent="0.25">
      <c r="A321" s="4"/>
      <c r="B321" s="2"/>
      <c r="C321" s="3"/>
      <c r="D321" s="4"/>
      <c r="E321" s="5"/>
      <c r="H321" s="4"/>
      <c r="I321" s="4"/>
      <c r="K321" s="6"/>
    </row>
    <row r="322" spans="1:11" ht="13.2" x14ac:dyDescent="0.25">
      <c r="A322" s="4"/>
      <c r="B322" s="2"/>
      <c r="C322" s="3"/>
      <c r="D322" s="4"/>
      <c r="E322" s="5"/>
      <c r="H322" s="4"/>
      <c r="I322" s="4"/>
      <c r="K322" s="6"/>
    </row>
    <row r="323" spans="1:11" ht="13.2" x14ac:dyDescent="0.25">
      <c r="A323" s="4"/>
      <c r="B323" s="2"/>
      <c r="C323" s="3"/>
      <c r="D323" s="4"/>
      <c r="E323" s="5"/>
      <c r="H323" s="4"/>
      <c r="I323" s="4"/>
      <c r="K323" s="6"/>
    </row>
    <row r="324" spans="1:11" ht="13.2" x14ac:dyDescent="0.25">
      <c r="A324" s="4"/>
      <c r="B324" s="2"/>
      <c r="C324" s="3"/>
      <c r="D324" s="4"/>
      <c r="E324" s="5"/>
      <c r="H324" s="4"/>
      <c r="I324" s="4"/>
      <c r="K324" s="6"/>
    </row>
    <row r="325" spans="1:11" ht="13.2" x14ac:dyDescent="0.25">
      <c r="A325" s="4"/>
      <c r="B325" s="2"/>
      <c r="C325" s="3"/>
      <c r="D325" s="4"/>
      <c r="E325" s="5"/>
      <c r="H325" s="4"/>
      <c r="I325" s="4"/>
      <c r="K325" s="6"/>
    </row>
    <row r="326" spans="1:11" ht="13.2" x14ac:dyDescent="0.25">
      <c r="A326" s="4"/>
      <c r="B326" s="2"/>
      <c r="C326" s="3"/>
      <c r="D326" s="4"/>
      <c r="E326" s="5"/>
      <c r="H326" s="4"/>
      <c r="I326" s="4"/>
      <c r="K326" s="6"/>
    </row>
    <row r="327" spans="1:11" ht="13.2" x14ac:dyDescent="0.25">
      <c r="A327" s="4"/>
      <c r="B327" s="2"/>
      <c r="C327" s="3"/>
      <c r="D327" s="4"/>
      <c r="E327" s="5"/>
      <c r="H327" s="4"/>
      <c r="I327" s="4"/>
      <c r="K327" s="6"/>
    </row>
    <row r="328" spans="1:11" ht="13.2" x14ac:dyDescent="0.25">
      <c r="A328" s="4"/>
      <c r="B328" s="2"/>
      <c r="C328" s="3"/>
      <c r="D328" s="4"/>
      <c r="E328" s="5"/>
      <c r="H328" s="4"/>
      <c r="I328" s="4"/>
      <c r="K328" s="6"/>
    </row>
    <row r="329" spans="1:11" ht="13.2" x14ac:dyDescent="0.25">
      <c r="A329" s="4"/>
      <c r="B329" s="2"/>
      <c r="C329" s="3"/>
      <c r="D329" s="4"/>
      <c r="E329" s="5"/>
      <c r="H329" s="4"/>
      <c r="I329" s="4"/>
      <c r="K329" s="6"/>
    </row>
    <row r="330" spans="1:11" ht="13.2" x14ac:dyDescent="0.25">
      <c r="A330" s="4"/>
      <c r="B330" s="2"/>
      <c r="C330" s="3"/>
      <c r="D330" s="4"/>
      <c r="E330" s="5"/>
      <c r="H330" s="4"/>
      <c r="I330" s="4"/>
      <c r="K330" s="6"/>
    </row>
    <row r="331" spans="1:11" ht="13.2" x14ac:dyDescent="0.25">
      <c r="A331" s="4"/>
      <c r="B331" s="2"/>
      <c r="C331" s="3"/>
      <c r="D331" s="4"/>
      <c r="E331" s="5"/>
      <c r="H331" s="4"/>
      <c r="I331" s="4"/>
      <c r="K331" s="6"/>
    </row>
    <row r="332" spans="1:11" ht="13.2" x14ac:dyDescent="0.25">
      <c r="A332" s="4"/>
      <c r="B332" s="2"/>
      <c r="C332" s="3"/>
      <c r="D332" s="4"/>
      <c r="E332" s="5"/>
      <c r="H332" s="4"/>
      <c r="I332" s="4"/>
      <c r="K332" s="6"/>
    </row>
    <row r="333" spans="1:11" ht="13.2" x14ac:dyDescent="0.25">
      <c r="A333" s="4"/>
      <c r="B333" s="2"/>
      <c r="C333" s="3"/>
      <c r="D333" s="4"/>
      <c r="E333" s="5"/>
      <c r="H333" s="4"/>
      <c r="I333" s="4"/>
      <c r="K333" s="6"/>
    </row>
    <row r="334" spans="1:11" ht="13.2" x14ac:dyDescent="0.25">
      <c r="A334" s="4"/>
      <c r="B334" s="2"/>
      <c r="C334" s="3"/>
      <c r="D334" s="4"/>
      <c r="E334" s="5"/>
      <c r="H334" s="4"/>
      <c r="I334" s="4"/>
      <c r="K334" s="6"/>
    </row>
    <row r="335" spans="1:11" ht="13.2" x14ac:dyDescent="0.25">
      <c r="A335" s="4"/>
      <c r="B335" s="2"/>
      <c r="C335" s="3"/>
      <c r="D335" s="4"/>
      <c r="E335" s="5"/>
      <c r="H335" s="4"/>
      <c r="I335" s="4"/>
      <c r="K335" s="6"/>
    </row>
    <row r="336" spans="1:11" ht="13.2" x14ac:dyDescent="0.25">
      <c r="A336" s="4"/>
      <c r="B336" s="2"/>
      <c r="C336" s="3"/>
      <c r="D336" s="4"/>
      <c r="E336" s="5"/>
      <c r="H336" s="4"/>
      <c r="I336" s="4"/>
      <c r="K336" s="6"/>
    </row>
    <row r="337" spans="1:11" ht="13.2" x14ac:dyDescent="0.25">
      <c r="A337" s="4"/>
      <c r="B337" s="2"/>
      <c r="C337" s="3"/>
      <c r="D337" s="4"/>
      <c r="E337" s="5"/>
      <c r="H337" s="4"/>
      <c r="I337" s="4"/>
      <c r="K337" s="6"/>
    </row>
    <row r="338" spans="1:11" ht="13.2" x14ac:dyDescent="0.25">
      <c r="A338" s="4"/>
      <c r="B338" s="2"/>
      <c r="C338" s="3"/>
      <c r="D338" s="4"/>
      <c r="E338" s="5"/>
      <c r="H338" s="4"/>
      <c r="I338" s="4"/>
      <c r="K338" s="6"/>
    </row>
    <row r="339" spans="1:11" ht="13.2" x14ac:dyDescent="0.25">
      <c r="A339" s="4"/>
      <c r="B339" s="2"/>
      <c r="C339" s="3"/>
      <c r="D339" s="4"/>
      <c r="E339" s="5"/>
      <c r="H339" s="4"/>
      <c r="I339" s="4"/>
      <c r="K339" s="6"/>
    </row>
    <row r="340" spans="1:11" ht="13.2" x14ac:dyDescent="0.25">
      <c r="A340" s="4"/>
      <c r="B340" s="2"/>
      <c r="C340" s="3"/>
      <c r="D340" s="4"/>
      <c r="E340" s="5"/>
      <c r="H340" s="4"/>
      <c r="I340" s="4"/>
      <c r="K340" s="6"/>
    </row>
    <row r="341" spans="1:11" ht="13.2" x14ac:dyDescent="0.25">
      <c r="A341" s="4"/>
      <c r="B341" s="2"/>
      <c r="C341" s="3"/>
      <c r="D341" s="4"/>
      <c r="E341" s="5"/>
      <c r="H341" s="4"/>
      <c r="I341" s="4"/>
      <c r="K341" s="6"/>
    </row>
    <row r="342" spans="1:11" ht="13.2" x14ac:dyDescent="0.25">
      <c r="A342" s="4"/>
      <c r="B342" s="2"/>
      <c r="C342" s="3"/>
      <c r="D342" s="4"/>
      <c r="E342" s="5"/>
      <c r="H342" s="4"/>
      <c r="I342" s="4"/>
      <c r="K342" s="6"/>
    </row>
    <row r="343" spans="1:11" ht="13.2" x14ac:dyDescent="0.25">
      <c r="A343" s="4"/>
      <c r="B343" s="2"/>
      <c r="C343" s="3"/>
      <c r="D343" s="4"/>
      <c r="E343" s="5"/>
      <c r="H343" s="4"/>
      <c r="I343" s="4"/>
      <c r="K343" s="6"/>
    </row>
    <row r="344" spans="1:11" ht="13.2" x14ac:dyDescent="0.25">
      <c r="A344" s="4"/>
      <c r="B344" s="2"/>
      <c r="C344" s="3"/>
      <c r="D344" s="4"/>
      <c r="E344" s="5"/>
      <c r="H344" s="4"/>
      <c r="I344" s="4"/>
      <c r="K344" s="6"/>
    </row>
    <row r="345" spans="1:11" ht="13.2" x14ac:dyDescent="0.25">
      <c r="A345" s="4"/>
      <c r="B345" s="2"/>
      <c r="C345" s="3"/>
      <c r="D345" s="4"/>
      <c r="E345" s="5"/>
      <c r="H345" s="4"/>
      <c r="I345" s="4"/>
      <c r="K345" s="6"/>
    </row>
    <row r="346" spans="1:11" ht="13.2" x14ac:dyDescent="0.25">
      <c r="A346" s="4"/>
      <c r="B346" s="2"/>
      <c r="C346" s="3"/>
      <c r="D346" s="4"/>
      <c r="E346" s="5"/>
      <c r="H346" s="4"/>
      <c r="I346" s="4"/>
      <c r="K346" s="6"/>
    </row>
    <row r="347" spans="1:11" ht="13.2" x14ac:dyDescent="0.25">
      <c r="A347" s="4"/>
      <c r="B347" s="2"/>
      <c r="C347" s="3"/>
      <c r="D347" s="4"/>
      <c r="E347" s="5"/>
      <c r="H347" s="4"/>
      <c r="I347" s="4"/>
      <c r="K347" s="6"/>
    </row>
    <row r="348" spans="1:11" ht="13.2" x14ac:dyDescent="0.25">
      <c r="A348" s="4"/>
      <c r="B348" s="2"/>
      <c r="C348" s="3"/>
      <c r="D348" s="4"/>
      <c r="E348" s="5"/>
      <c r="H348" s="4"/>
      <c r="I348" s="4"/>
      <c r="K348" s="6"/>
    </row>
    <row r="349" spans="1:11" ht="13.2" x14ac:dyDescent="0.25">
      <c r="A349" s="4"/>
      <c r="B349" s="2"/>
      <c r="C349" s="3"/>
      <c r="D349" s="4"/>
      <c r="E349" s="5"/>
      <c r="H349" s="4"/>
      <c r="I349" s="4"/>
      <c r="K349" s="6"/>
    </row>
    <row r="350" spans="1:11" ht="13.2" x14ac:dyDescent="0.25">
      <c r="A350" s="4"/>
      <c r="B350" s="2"/>
      <c r="C350" s="3"/>
      <c r="D350" s="4"/>
      <c r="E350" s="5"/>
      <c r="H350" s="4"/>
      <c r="I350" s="4"/>
      <c r="K350" s="6"/>
    </row>
    <row r="351" spans="1:11" ht="13.2" x14ac:dyDescent="0.25">
      <c r="A351" s="4"/>
      <c r="B351" s="2"/>
      <c r="C351" s="3"/>
      <c r="D351" s="4"/>
      <c r="E351" s="5"/>
      <c r="H351" s="4"/>
      <c r="I351" s="4"/>
      <c r="K351" s="6"/>
    </row>
    <row r="352" spans="1:11" ht="13.2" x14ac:dyDescent="0.25">
      <c r="A352" s="4"/>
      <c r="B352" s="2"/>
      <c r="C352" s="3"/>
      <c r="D352" s="4"/>
      <c r="E352" s="5"/>
      <c r="H352" s="4"/>
      <c r="I352" s="4"/>
      <c r="K352" s="6"/>
    </row>
    <row r="353" spans="1:11" ht="13.2" x14ac:dyDescent="0.25">
      <c r="A353" s="4"/>
      <c r="B353" s="2"/>
      <c r="C353" s="3"/>
      <c r="D353" s="4"/>
      <c r="E353" s="5"/>
      <c r="H353" s="4"/>
      <c r="I353" s="4"/>
      <c r="K353" s="6"/>
    </row>
    <row r="354" spans="1:11" ht="13.2" x14ac:dyDescent="0.25">
      <c r="A354" s="4"/>
      <c r="B354" s="2"/>
      <c r="C354" s="3"/>
      <c r="D354" s="4"/>
      <c r="E354" s="5"/>
      <c r="H354" s="4"/>
      <c r="I354" s="4"/>
      <c r="K354" s="6"/>
    </row>
    <row r="355" spans="1:11" ht="13.2" x14ac:dyDescent="0.25">
      <c r="A355" s="4"/>
      <c r="B355" s="2"/>
      <c r="C355" s="3"/>
      <c r="D355" s="4"/>
      <c r="E355" s="5"/>
      <c r="H355" s="4"/>
      <c r="I355" s="4"/>
      <c r="K355" s="6"/>
    </row>
    <row r="356" spans="1:11" ht="13.2" x14ac:dyDescent="0.25">
      <c r="A356" s="4"/>
      <c r="B356" s="2"/>
      <c r="C356" s="3"/>
      <c r="D356" s="4"/>
      <c r="E356" s="5"/>
      <c r="H356" s="4"/>
      <c r="I356" s="4"/>
      <c r="K356" s="6"/>
    </row>
    <row r="357" spans="1:11" ht="13.2" x14ac:dyDescent="0.25">
      <c r="A357" s="4"/>
      <c r="B357" s="2"/>
      <c r="C357" s="3"/>
      <c r="D357" s="4"/>
      <c r="E357" s="5"/>
      <c r="H357" s="4"/>
      <c r="I357" s="4"/>
      <c r="K357" s="6"/>
    </row>
    <row r="358" spans="1:11" ht="13.2" x14ac:dyDescent="0.25">
      <c r="A358" s="4"/>
      <c r="B358" s="2"/>
      <c r="C358" s="3"/>
      <c r="D358" s="4"/>
      <c r="E358" s="5"/>
      <c r="H358" s="4"/>
      <c r="I358" s="4"/>
      <c r="K358" s="6"/>
    </row>
    <row r="359" spans="1:11" ht="13.2" x14ac:dyDescent="0.25">
      <c r="A359" s="4"/>
      <c r="B359" s="2"/>
      <c r="C359" s="3"/>
      <c r="D359" s="4"/>
      <c r="E359" s="5"/>
      <c r="H359" s="4"/>
      <c r="I359" s="4"/>
      <c r="K359" s="6"/>
    </row>
    <row r="360" spans="1:11" ht="13.2" x14ac:dyDescent="0.25">
      <c r="A360" s="4"/>
      <c r="B360" s="2"/>
      <c r="C360" s="3"/>
      <c r="D360" s="4"/>
      <c r="E360" s="5"/>
      <c r="H360" s="4"/>
      <c r="I360" s="4"/>
      <c r="K360" s="6"/>
    </row>
    <row r="361" spans="1:11" ht="13.2" x14ac:dyDescent="0.25">
      <c r="A361" s="4"/>
      <c r="B361" s="2"/>
      <c r="C361" s="3"/>
      <c r="D361" s="4"/>
      <c r="E361" s="5"/>
      <c r="H361" s="4"/>
      <c r="I361" s="4"/>
      <c r="K361" s="6"/>
    </row>
    <row r="362" spans="1:11" ht="13.2" x14ac:dyDescent="0.25">
      <c r="A362" s="4"/>
      <c r="B362" s="2"/>
      <c r="C362" s="3"/>
      <c r="D362" s="4"/>
      <c r="E362" s="5"/>
      <c r="H362" s="4"/>
      <c r="I362" s="4"/>
      <c r="K362" s="6"/>
    </row>
    <row r="363" spans="1:11" ht="13.2" x14ac:dyDescent="0.25">
      <c r="A363" s="4"/>
      <c r="B363" s="2"/>
      <c r="C363" s="3"/>
      <c r="D363" s="4"/>
      <c r="E363" s="5"/>
      <c r="H363" s="4"/>
      <c r="I363" s="4"/>
      <c r="K363" s="6"/>
    </row>
    <row r="364" spans="1:11" ht="13.2" x14ac:dyDescent="0.25">
      <c r="A364" s="4"/>
      <c r="B364" s="2"/>
      <c r="C364" s="3"/>
      <c r="D364" s="4"/>
      <c r="E364" s="5"/>
      <c r="H364" s="4"/>
      <c r="I364" s="4"/>
      <c r="K364" s="6"/>
    </row>
    <row r="365" spans="1:11" ht="13.2" x14ac:dyDescent="0.25">
      <c r="A365" s="4"/>
      <c r="B365" s="2"/>
      <c r="C365" s="3"/>
      <c r="D365" s="4"/>
      <c r="E365" s="5"/>
      <c r="H365" s="4"/>
      <c r="I365" s="4"/>
      <c r="K365" s="6"/>
    </row>
    <row r="366" spans="1:11" ht="13.2" x14ac:dyDescent="0.25">
      <c r="A366" s="4"/>
      <c r="B366" s="2"/>
      <c r="C366" s="3"/>
      <c r="D366" s="4"/>
      <c r="E366" s="5"/>
      <c r="H366" s="4"/>
      <c r="I366" s="4"/>
      <c r="K366" s="6"/>
    </row>
    <row r="367" spans="1:11" ht="13.2" x14ac:dyDescent="0.25">
      <c r="A367" s="4"/>
      <c r="B367" s="2"/>
      <c r="C367" s="3"/>
      <c r="D367" s="4"/>
      <c r="E367" s="5"/>
      <c r="H367" s="4"/>
      <c r="I367" s="4"/>
      <c r="K367" s="6"/>
    </row>
    <row r="368" spans="1:11" ht="13.2" x14ac:dyDescent="0.25">
      <c r="A368" s="4"/>
      <c r="B368" s="2"/>
      <c r="C368" s="3"/>
      <c r="D368" s="4"/>
      <c r="E368" s="5"/>
      <c r="H368" s="4"/>
      <c r="I368" s="4"/>
      <c r="K368" s="6"/>
    </row>
    <row r="369" spans="1:11" ht="13.2" x14ac:dyDescent="0.25">
      <c r="A369" s="4"/>
      <c r="B369" s="2"/>
      <c r="C369" s="3"/>
      <c r="D369" s="4"/>
      <c r="E369" s="5"/>
      <c r="H369" s="4"/>
      <c r="I369" s="4"/>
      <c r="K369" s="6"/>
    </row>
    <row r="370" spans="1:11" ht="13.2" x14ac:dyDescent="0.25">
      <c r="A370" s="4"/>
      <c r="B370" s="2"/>
      <c r="C370" s="3"/>
      <c r="D370" s="4"/>
      <c r="E370" s="5"/>
      <c r="H370" s="4"/>
      <c r="I370" s="4"/>
      <c r="K370" s="6"/>
    </row>
    <row r="371" spans="1:11" ht="13.2" x14ac:dyDescent="0.25">
      <c r="A371" s="4"/>
      <c r="B371" s="2"/>
      <c r="C371" s="3"/>
      <c r="D371" s="4"/>
      <c r="E371" s="5"/>
      <c r="H371" s="4"/>
      <c r="I371" s="4"/>
      <c r="K371" s="6"/>
    </row>
    <row r="372" spans="1:11" ht="13.2" x14ac:dyDescent="0.25">
      <c r="A372" s="4"/>
      <c r="B372" s="2"/>
      <c r="C372" s="3"/>
      <c r="D372" s="4"/>
      <c r="E372" s="5"/>
      <c r="H372" s="4"/>
      <c r="I372" s="4"/>
      <c r="K372" s="6"/>
    </row>
    <row r="373" spans="1:11" ht="13.2" x14ac:dyDescent="0.25">
      <c r="A373" s="4"/>
      <c r="B373" s="2"/>
      <c r="C373" s="3"/>
      <c r="D373" s="4"/>
      <c r="E373" s="5"/>
      <c r="H373" s="4"/>
      <c r="I373" s="4"/>
      <c r="K373" s="6"/>
    </row>
    <row r="374" spans="1:11" ht="13.2" x14ac:dyDescent="0.25">
      <c r="A374" s="4"/>
      <c r="B374" s="2"/>
      <c r="C374" s="3"/>
      <c r="D374" s="4"/>
      <c r="E374" s="5"/>
      <c r="H374" s="4"/>
      <c r="I374" s="4"/>
      <c r="K374" s="6"/>
    </row>
    <row r="375" spans="1:11" ht="13.2" x14ac:dyDescent="0.25">
      <c r="A375" s="4"/>
      <c r="B375" s="2"/>
      <c r="C375" s="3"/>
      <c r="D375" s="4"/>
      <c r="E375" s="5"/>
      <c r="H375" s="4"/>
      <c r="I375" s="4"/>
      <c r="K375" s="6"/>
    </row>
    <row r="376" spans="1:11" ht="13.2" x14ac:dyDescent="0.25">
      <c r="A376" s="4"/>
      <c r="B376" s="2"/>
      <c r="C376" s="3"/>
      <c r="D376" s="4"/>
      <c r="E376" s="5"/>
      <c r="H376" s="4"/>
      <c r="I376" s="4"/>
      <c r="K376" s="6"/>
    </row>
    <row r="377" spans="1:11" ht="13.2" x14ac:dyDescent="0.25">
      <c r="A377" s="4"/>
      <c r="B377" s="2"/>
      <c r="C377" s="3"/>
      <c r="D377" s="4"/>
      <c r="E377" s="5"/>
      <c r="H377" s="4"/>
      <c r="I377" s="4"/>
      <c r="K377" s="6"/>
    </row>
    <row r="378" spans="1:11" ht="13.2" x14ac:dyDescent="0.25">
      <c r="A378" s="4"/>
      <c r="B378" s="2"/>
      <c r="C378" s="3"/>
      <c r="D378" s="4"/>
      <c r="E378" s="5"/>
      <c r="H378" s="4"/>
      <c r="I378" s="4"/>
      <c r="K378" s="6"/>
    </row>
    <row r="379" spans="1:11" ht="13.2" x14ac:dyDescent="0.25">
      <c r="A379" s="4"/>
      <c r="B379" s="2"/>
      <c r="C379" s="3"/>
      <c r="D379" s="4"/>
      <c r="E379" s="5"/>
      <c r="H379" s="4"/>
      <c r="I379" s="4"/>
      <c r="K379" s="6"/>
    </row>
    <row r="380" spans="1:11" ht="13.2" x14ac:dyDescent="0.25">
      <c r="A380" s="4"/>
      <c r="B380" s="2"/>
      <c r="C380" s="3"/>
      <c r="D380" s="4"/>
      <c r="E380" s="5"/>
      <c r="H380" s="4"/>
      <c r="I380" s="4"/>
      <c r="K380" s="6"/>
    </row>
    <row r="381" spans="1:11" ht="13.2" x14ac:dyDescent="0.25">
      <c r="A381" s="4"/>
      <c r="B381" s="2"/>
      <c r="C381" s="3"/>
      <c r="D381" s="4"/>
      <c r="E381" s="5"/>
      <c r="H381" s="4"/>
      <c r="I381" s="4"/>
      <c r="K381" s="6"/>
    </row>
    <row r="382" spans="1:11" ht="13.2" x14ac:dyDescent="0.25">
      <c r="A382" s="4"/>
      <c r="B382" s="2"/>
      <c r="C382" s="3"/>
      <c r="D382" s="4"/>
      <c r="E382" s="5"/>
      <c r="H382" s="4"/>
      <c r="I382" s="4"/>
      <c r="K382" s="6"/>
    </row>
    <row r="383" spans="1:11" ht="13.2" x14ac:dyDescent="0.25">
      <c r="A383" s="4"/>
      <c r="B383" s="2"/>
      <c r="C383" s="3"/>
      <c r="D383" s="4"/>
      <c r="E383" s="5"/>
      <c r="H383" s="4"/>
      <c r="I383" s="4"/>
      <c r="K383" s="6"/>
    </row>
    <row r="384" spans="1:11" ht="13.2" x14ac:dyDescent="0.25">
      <c r="A384" s="4"/>
      <c r="B384" s="2"/>
      <c r="C384" s="3"/>
      <c r="D384" s="4"/>
      <c r="E384" s="5"/>
      <c r="H384" s="4"/>
      <c r="I384" s="4"/>
      <c r="K384" s="6"/>
    </row>
    <row r="385" spans="1:11" ht="13.2" x14ac:dyDescent="0.25">
      <c r="A385" s="4"/>
      <c r="B385" s="2"/>
      <c r="C385" s="3"/>
      <c r="D385" s="4"/>
      <c r="E385" s="5"/>
      <c r="H385" s="4"/>
      <c r="I385" s="4"/>
      <c r="K385" s="6"/>
    </row>
    <row r="386" spans="1:11" ht="13.2" x14ac:dyDescent="0.25">
      <c r="A386" s="4"/>
      <c r="B386" s="2"/>
      <c r="C386" s="3"/>
      <c r="D386" s="4"/>
      <c r="E386" s="5"/>
      <c r="H386" s="4"/>
      <c r="I386" s="4"/>
      <c r="K386" s="6"/>
    </row>
    <row r="387" spans="1:11" ht="13.2" x14ac:dyDescent="0.25">
      <c r="A387" s="4"/>
      <c r="B387" s="2"/>
      <c r="C387" s="3"/>
      <c r="D387" s="4"/>
      <c r="E387" s="5"/>
      <c r="H387" s="4"/>
      <c r="I387" s="4"/>
      <c r="K387" s="6"/>
    </row>
    <row r="388" spans="1:11" ht="13.2" x14ac:dyDescent="0.25">
      <c r="A388" s="4"/>
      <c r="B388" s="2"/>
      <c r="C388" s="3"/>
      <c r="D388" s="4"/>
      <c r="E388" s="5"/>
      <c r="H388" s="4"/>
      <c r="I388" s="4"/>
      <c r="K388" s="6"/>
    </row>
    <row r="389" spans="1:11" ht="13.2" x14ac:dyDescent="0.25">
      <c r="A389" s="4"/>
      <c r="B389" s="2"/>
      <c r="C389" s="3"/>
      <c r="D389" s="4"/>
      <c r="E389" s="5"/>
      <c r="H389" s="4"/>
      <c r="I389" s="4"/>
      <c r="K389" s="6"/>
    </row>
    <row r="390" spans="1:11" ht="13.2" x14ac:dyDescent="0.25">
      <c r="A390" s="4"/>
      <c r="B390" s="2"/>
      <c r="C390" s="3"/>
      <c r="D390" s="4"/>
      <c r="E390" s="5"/>
      <c r="H390" s="4"/>
      <c r="I390" s="4"/>
      <c r="K390" s="6"/>
    </row>
    <row r="391" spans="1:11" ht="13.2" x14ac:dyDescent="0.25">
      <c r="A391" s="4"/>
      <c r="B391" s="2"/>
      <c r="C391" s="3"/>
      <c r="D391" s="4"/>
      <c r="E391" s="5"/>
      <c r="H391" s="4"/>
      <c r="I391" s="4"/>
      <c r="K391" s="6"/>
    </row>
    <row r="392" spans="1:11" ht="13.2" x14ac:dyDescent="0.25">
      <c r="A392" s="4"/>
      <c r="B392" s="2"/>
      <c r="C392" s="3"/>
      <c r="D392" s="4"/>
      <c r="E392" s="5"/>
      <c r="H392" s="4"/>
      <c r="I392" s="4"/>
      <c r="K392" s="6"/>
    </row>
    <row r="393" spans="1:11" ht="13.2" x14ac:dyDescent="0.25">
      <c r="A393" s="4"/>
      <c r="B393" s="2"/>
      <c r="C393" s="3"/>
      <c r="D393" s="4"/>
      <c r="E393" s="5"/>
      <c r="H393" s="4"/>
      <c r="I393" s="4"/>
      <c r="K393" s="6"/>
    </row>
    <row r="394" spans="1:11" ht="13.2" x14ac:dyDescent="0.25">
      <c r="A394" s="4"/>
      <c r="B394" s="2"/>
      <c r="C394" s="3"/>
      <c r="D394" s="4"/>
      <c r="E394" s="5"/>
      <c r="H394" s="4"/>
      <c r="I394" s="4"/>
      <c r="K394" s="6"/>
    </row>
    <row r="395" spans="1:11" ht="13.2" x14ac:dyDescent="0.25">
      <c r="A395" s="4"/>
      <c r="B395" s="2"/>
      <c r="C395" s="3"/>
      <c r="D395" s="4"/>
      <c r="E395" s="5"/>
      <c r="H395" s="4"/>
      <c r="I395" s="4"/>
      <c r="K395" s="6"/>
    </row>
    <row r="396" spans="1:11" ht="13.2" x14ac:dyDescent="0.25">
      <c r="A396" s="4"/>
      <c r="B396" s="2"/>
      <c r="C396" s="3"/>
      <c r="D396" s="4"/>
      <c r="E396" s="5"/>
      <c r="H396" s="4"/>
      <c r="I396" s="4"/>
      <c r="K396" s="6"/>
    </row>
    <row r="397" spans="1:11" ht="13.2" x14ac:dyDescent="0.25">
      <c r="A397" s="4"/>
      <c r="B397" s="2"/>
      <c r="C397" s="3"/>
      <c r="D397" s="4"/>
      <c r="E397" s="5"/>
      <c r="H397" s="4"/>
      <c r="I397" s="4"/>
      <c r="K397" s="6"/>
    </row>
    <row r="398" spans="1:11" ht="13.2" x14ac:dyDescent="0.25">
      <c r="A398" s="4"/>
      <c r="B398" s="2"/>
      <c r="C398" s="3"/>
      <c r="D398" s="4"/>
      <c r="E398" s="5"/>
      <c r="H398" s="4"/>
      <c r="I398" s="4"/>
      <c r="K398" s="6"/>
    </row>
    <row r="399" spans="1:11" ht="13.2" x14ac:dyDescent="0.25">
      <c r="A399" s="4"/>
      <c r="B399" s="2"/>
      <c r="C399" s="3"/>
      <c r="D399" s="4"/>
      <c r="E399" s="5"/>
      <c r="H399" s="4"/>
      <c r="I399" s="4"/>
      <c r="K399" s="6"/>
    </row>
    <row r="400" spans="1:11" ht="13.2" x14ac:dyDescent="0.25">
      <c r="A400" s="4"/>
      <c r="B400" s="2"/>
      <c r="C400" s="3"/>
      <c r="D400" s="4"/>
      <c r="E400" s="5"/>
      <c r="H400" s="4"/>
      <c r="I400" s="4"/>
      <c r="K400" s="6"/>
    </row>
    <row r="401" spans="1:11" ht="13.2" x14ac:dyDescent="0.25">
      <c r="A401" s="4"/>
      <c r="B401" s="2"/>
      <c r="C401" s="3"/>
      <c r="D401" s="4"/>
      <c r="E401" s="5"/>
      <c r="H401" s="4"/>
      <c r="I401" s="4"/>
      <c r="K401" s="6"/>
    </row>
    <row r="402" spans="1:11" ht="13.2" x14ac:dyDescent="0.25">
      <c r="A402" s="4"/>
      <c r="B402" s="2"/>
      <c r="C402" s="3"/>
      <c r="D402" s="4"/>
      <c r="E402" s="5"/>
      <c r="H402" s="4"/>
      <c r="I402" s="4"/>
      <c r="K402" s="6"/>
    </row>
    <row r="403" spans="1:11" ht="13.2" x14ac:dyDescent="0.25">
      <c r="A403" s="4"/>
      <c r="B403" s="2"/>
      <c r="C403" s="3"/>
      <c r="D403" s="4"/>
      <c r="E403" s="5"/>
      <c r="H403" s="4"/>
      <c r="I403" s="4"/>
      <c r="K403" s="6"/>
    </row>
    <row r="404" spans="1:11" ht="13.2" x14ac:dyDescent="0.25">
      <c r="A404" s="4"/>
      <c r="B404" s="2"/>
      <c r="C404" s="3"/>
      <c r="D404" s="4"/>
      <c r="E404" s="5"/>
      <c r="H404" s="4"/>
      <c r="I404" s="4"/>
      <c r="K404" s="6"/>
    </row>
    <row r="405" spans="1:11" ht="13.2" x14ac:dyDescent="0.25">
      <c r="A405" s="4"/>
      <c r="B405" s="2"/>
      <c r="C405" s="3"/>
      <c r="D405" s="4"/>
      <c r="E405" s="5"/>
      <c r="H405" s="4"/>
      <c r="I405" s="4"/>
      <c r="K405" s="6"/>
    </row>
    <row r="406" spans="1:11" ht="13.2" x14ac:dyDescent="0.25">
      <c r="A406" s="4"/>
      <c r="B406" s="2"/>
      <c r="C406" s="3"/>
      <c r="D406" s="4"/>
      <c r="E406" s="5"/>
      <c r="H406" s="4"/>
      <c r="I406" s="4"/>
      <c r="K406" s="6"/>
    </row>
    <row r="407" spans="1:11" ht="13.2" x14ac:dyDescent="0.25">
      <c r="A407" s="4"/>
      <c r="B407" s="2"/>
      <c r="C407" s="3"/>
      <c r="D407" s="4"/>
      <c r="E407" s="5"/>
      <c r="H407" s="4"/>
      <c r="I407" s="4"/>
      <c r="K407" s="6"/>
    </row>
    <row r="408" spans="1:11" ht="13.2" x14ac:dyDescent="0.25">
      <c r="A408" s="4"/>
      <c r="B408" s="2"/>
      <c r="C408" s="3"/>
      <c r="D408" s="4"/>
      <c r="E408" s="5"/>
      <c r="H408" s="4"/>
      <c r="I408" s="4"/>
      <c r="K408" s="6"/>
    </row>
    <row r="409" spans="1:11" ht="13.2" x14ac:dyDescent="0.25">
      <c r="A409" s="4"/>
      <c r="B409" s="2"/>
      <c r="C409" s="3"/>
      <c r="D409" s="4"/>
      <c r="E409" s="5"/>
      <c r="H409" s="4"/>
      <c r="I409" s="4"/>
      <c r="K409" s="6"/>
    </row>
    <row r="410" spans="1:11" ht="13.2" x14ac:dyDescent="0.25">
      <c r="A410" s="4"/>
      <c r="B410" s="2"/>
      <c r="C410" s="3"/>
      <c r="D410" s="4"/>
      <c r="E410" s="5"/>
      <c r="H410" s="4"/>
      <c r="I410" s="4"/>
      <c r="K410" s="6"/>
    </row>
    <row r="411" spans="1:11" ht="13.2" x14ac:dyDescent="0.25">
      <c r="A411" s="4"/>
      <c r="B411" s="2"/>
      <c r="C411" s="3"/>
      <c r="D411" s="4"/>
      <c r="E411" s="5"/>
      <c r="H411" s="4"/>
      <c r="I411" s="4"/>
      <c r="K411" s="6"/>
    </row>
    <row r="412" spans="1:11" ht="13.2" x14ac:dyDescent="0.25">
      <c r="A412" s="4"/>
      <c r="B412" s="2"/>
      <c r="C412" s="3"/>
      <c r="D412" s="4"/>
      <c r="E412" s="5"/>
      <c r="H412" s="4"/>
      <c r="I412" s="4"/>
      <c r="K412" s="6"/>
    </row>
    <row r="413" spans="1:11" ht="13.2" x14ac:dyDescent="0.25">
      <c r="A413" s="4"/>
      <c r="B413" s="2"/>
      <c r="C413" s="3"/>
      <c r="D413" s="4"/>
      <c r="E413" s="5"/>
      <c r="H413" s="4"/>
      <c r="I413" s="4"/>
      <c r="K413" s="6"/>
    </row>
    <row r="414" spans="1:11" ht="13.2" x14ac:dyDescent="0.25">
      <c r="A414" s="4"/>
      <c r="B414" s="2"/>
      <c r="C414" s="3"/>
      <c r="D414" s="4"/>
      <c r="E414" s="5"/>
      <c r="H414" s="4"/>
      <c r="I414" s="4"/>
      <c r="K414" s="6"/>
    </row>
    <row r="415" spans="1:11" ht="13.2" x14ac:dyDescent="0.25">
      <c r="A415" s="4"/>
      <c r="B415" s="2"/>
      <c r="C415" s="3"/>
      <c r="D415" s="4"/>
      <c r="E415" s="5"/>
      <c r="H415" s="4"/>
      <c r="I415" s="4"/>
      <c r="K415" s="6"/>
    </row>
    <row r="416" spans="1:11" ht="13.2" x14ac:dyDescent="0.25">
      <c r="A416" s="4"/>
      <c r="B416" s="2"/>
      <c r="C416" s="3"/>
      <c r="D416" s="4"/>
      <c r="E416" s="5"/>
      <c r="H416" s="4"/>
      <c r="I416" s="4"/>
      <c r="K416" s="6"/>
    </row>
    <row r="417" spans="1:11" ht="13.2" x14ac:dyDescent="0.25">
      <c r="A417" s="4"/>
      <c r="B417" s="2"/>
      <c r="C417" s="3"/>
      <c r="D417" s="4"/>
      <c r="E417" s="5"/>
      <c r="H417" s="4"/>
      <c r="I417" s="4"/>
      <c r="K417" s="6"/>
    </row>
    <row r="418" spans="1:11" ht="13.2" x14ac:dyDescent="0.25">
      <c r="A418" s="4"/>
      <c r="B418" s="2"/>
      <c r="C418" s="3"/>
      <c r="D418" s="4"/>
      <c r="E418" s="5"/>
      <c r="H418" s="4"/>
      <c r="I418" s="4"/>
      <c r="K418" s="6"/>
    </row>
    <row r="419" spans="1:11" ht="13.2" x14ac:dyDescent="0.25">
      <c r="A419" s="4"/>
      <c r="B419" s="2"/>
      <c r="C419" s="3"/>
      <c r="D419" s="4"/>
      <c r="E419" s="5"/>
      <c r="H419" s="4"/>
      <c r="I419" s="4"/>
      <c r="K419" s="6"/>
    </row>
    <row r="420" spans="1:11" ht="13.2" x14ac:dyDescent="0.25">
      <c r="A420" s="4"/>
      <c r="B420" s="2"/>
      <c r="C420" s="3"/>
      <c r="D420" s="4"/>
      <c r="E420" s="5"/>
      <c r="H420" s="4"/>
      <c r="I420" s="4"/>
      <c r="K420" s="6"/>
    </row>
    <row r="421" spans="1:11" ht="13.2" x14ac:dyDescent="0.25">
      <c r="A421" s="4"/>
      <c r="B421" s="2"/>
      <c r="C421" s="3"/>
      <c r="D421" s="4"/>
      <c r="E421" s="5"/>
      <c r="H421" s="4"/>
      <c r="I421" s="4"/>
      <c r="K421" s="6"/>
    </row>
    <row r="422" spans="1:11" ht="13.2" x14ac:dyDescent="0.25">
      <c r="A422" s="4"/>
      <c r="B422" s="2"/>
      <c r="C422" s="3"/>
      <c r="D422" s="4"/>
      <c r="E422" s="5"/>
      <c r="H422" s="4"/>
      <c r="I422" s="4"/>
      <c r="K422" s="6"/>
    </row>
    <row r="423" spans="1:11" ht="13.2" x14ac:dyDescent="0.25">
      <c r="A423" s="4"/>
      <c r="B423" s="2"/>
      <c r="C423" s="3"/>
      <c r="D423" s="4"/>
      <c r="E423" s="5"/>
      <c r="H423" s="4"/>
      <c r="I423" s="4"/>
      <c r="K423" s="6"/>
    </row>
    <row r="424" spans="1:11" ht="13.2" x14ac:dyDescent="0.25">
      <c r="A424" s="4"/>
      <c r="B424" s="2"/>
      <c r="C424" s="3"/>
      <c r="D424" s="4"/>
      <c r="E424" s="5"/>
      <c r="H424" s="4"/>
      <c r="I424" s="4"/>
      <c r="K424" s="6"/>
    </row>
    <row r="425" spans="1:11" ht="13.2" x14ac:dyDescent="0.25">
      <c r="A425" s="4"/>
      <c r="B425" s="2"/>
      <c r="C425" s="3"/>
      <c r="D425" s="4"/>
      <c r="E425" s="5"/>
      <c r="H425" s="4"/>
      <c r="I425" s="4"/>
      <c r="K425" s="6"/>
    </row>
    <row r="426" spans="1:11" ht="13.2" x14ac:dyDescent="0.25">
      <c r="A426" s="4"/>
      <c r="B426" s="2"/>
      <c r="C426" s="3"/>
      <c r="D426" s="4"/>
      <c r="E426" s="5"/>
      <c r="H426" s="4"/>
      <c r="I426" s="4"/>
      <c r="K426" s="6"/>
    </row>
    <row r="427" spans="1:11" ht="13.2" x14ac:dyDescent="0.25">
      <c r="A427" s="4"/>
      <c r="B427" s="2"/>
      <c r="C427" s="3"/>
      <c r="D427" s="4"/>
      <c r="E427" s="5"/>
      <c r="H427" s="4"/>
      <c r="I427" s="4"/>
      <c r="K427" s="6"/>
    </row>
    <row r="428" spans="1:11" ht="13.2" x14ac:dyDescent="0.25">
      <c r="A428" s="4"/>
      <c r="B428" s="2"/>
      <c r="C428" s="3"/>
      <c r="D428" s="4"/>
      <c r="E428" s="5"/>
      <c r="H428" s="4"/>
      <c r="I428" s="4"/>
      <c r="K428" s="6"/>
    </row>
    <row r="429" spans="1:11" ht="13.2" x14ac:dyDescent="0.25">
      <c r="A429" s="4"/>
      <c r="B429" s="2"/>
      <c r="C429" s="3"/>
      <c r="D429" s="4"/>
      <c r="E429" s="5"/>
      <c r="H429" s="4"/>
      <c r="I429" s="4"/>
      <c r="K429" s="6"/>
    </row>
    <row r="430" spans="1:11" ht="13.2" x14ac:dyDescent="0.25">
      <c r="A430" s="4"/>
      <c r="B430" s="2"/>
      <c r="C430" s="3"/>
      <c r="D430" s="4"/>
      <c r="E430" s="5"/>
      <c r="H430" s="4"/>
      <c r="I430" s="4"/>
      <c r="K430" s="6"/>
    </row>
    <row r="431" spans="1:11" ht="13.2" x14ac:dyDescent="0.25">
      <c r="A431" s="4"/>
      <c r="B431" s="2"/>
      <c r="C431" s="3"/>
      <c r="D431" s="4"/>
      <c r="E431" s="5"/>
      <c r="H431" s="4"/>
      <c r="I431" s="4"/>
      <c r="K431" s="6"/>
    </row>
    <row r="432" spans="1:11" ht="13.2" x14ac:dyDescent="0.25">
      <c r="A432" s="4"/>
      <c r="B432" s="2"/>
      <c r="C432" s="3"/>
      <c r="D432" s="4"/>
      <c r="E432" s="5"/>
      <c r="H432" s="4"/>
      <c r="I432" s="4"/>
      <c r="K432" s="6"/>
    </row>
    <row r="433" spans="1:11" ht="13.2" x14ac:dyDescent="0.25">
      <c r="A433" s="4"/>
      <c r="B433" s="2"/>
      <c r="C433" s="3"/>
      <c r="D433" s="4"/>
      <c r="E433" s="5"/>
      <c r="H433" s="4"/>
      <c r="I433" s="4"/>
      <c r="K433" s="6"/>
    </row>
    <row r="434" spans="1:11" ht="13.2" x14ac:dyDescent="0.25">
      <c r="A434" s="4"/>
      <c r="B434" s="2"/>
      <c r="C434" s="3"/>
      <c r="D434" s="4"/>
      <c r="E434" s="5"/>
      <c r="H434" s="4"/>
      <c r="I434" s="4"/>
      <c r="K434" s="6"/>
    </row>
    <row r="435" spans="1:11" ht="13.2" x14ac:dyDescent="0.25">
      <c r="A435" s="4"/>
      <c r="B435" s="2"/>
      <c r="C435" s="3"/>
      <c r="D435" s="4"/>
      <c r="E435" s="5"/>
      <c r="H435" s="4"/>
      <c r="I435" s="4"/>
      <c r="K435" s="6"/>
    </row>
    <row r="436" spans="1:11" ht="13.2" x14ac:dyDescent="0.25">
      <c r="A436" s="4"/>
      <c r="B436" s="2"/>
      <c r="C436" s="3"/>
      <c r="D436" s="4"/>
      <c r="E436" s="5"/>
      <c r="H436" s="4"/>
      <c r="I436" s="4"/>
      <c r="K436" s="6"/>
    </row>
    <row r="437" spans="1:11" ht="13.2" x14ac:dyDescent="0.25">
      <c r="A437" s="4"/>
      <c r="B437" s="2"/>
      <c r="C437" s="3"/>
      <c r="D437" s="4"/>
      <c r="E437" s="5"/>
      <c r="H437" s="4"/>
      <c r="I437" s="4"/>
      <c r="K437" s="6"/>
    </row>
    <row r="438" spans="1:11" ht="13.2" x14ac:dyDescent="0.25">
      <c r="A438" s="4"/>
      <c r="B438" s="2"/>
      <c r="C438" s="3"/>
      <c r="D438" s="4"/>
      <c r="E438" s="5"/>
      <c r="H438" s="4"/>
      <c r="I438" s="4"/>
      <c r="K438" s="6"/>
    </row>
    <row r="439" spans="1:11" ht="13.2" x14ac:dyDescent="0.25">
      <c r="A439" s="4"/>
      <c r="B439" s="2"/>
      <c r="C439" s="3"/>
      <c r="D439" s="4"/>
      <c r="E439" s="5"/>
      <c r="H439" s="4"/>
      <c r="I439" s="4"/>
      <c r="K439" s="6"/>
    </row>
    <row r="440" spans="1:11" ht="13.2" x14ac:dyDescent="0.25">
      <c r="A440" s="4"/>
      <c r="B440" s="2"/>
      <c r="C440" s="3"/>
      <c r="D440" s="4"/>
      <c r="E440" s="5"/>
      <c r="H440" s="4"/>
      <c r="I440" s="4"/>
      <c r="K440" s="6"/>
    </row>
    <row r="441" spans="1:11" ht="13.2" x14ac:dyDescent="0.25">
      <c r="A441" s="4"/>
      <c r="B441" s="2"/>
      <c r="C441" s="3"/>
      <c r="D441" s="4"/>
      <c r="E441" s="5"/>
      <c r="H441" s="4"/>
      <c r="I441" s="4"/>
      <c r="K441" s="6"/>
    </row>
    <row r="442" spans="1:11" ht="13.2" x14ac:dyDescent="0.25">
      <c r="A442" s="4"/>
      <c r="B442" s="2"/>
      <c r="C442" s="3"/>
      <c r="D442" s="4"/>
      <c r="E442" s="5"/>
      <c r="H442" s="4"/>
      <c r="I442" s="4"/>
      <c r="K442" s="6"/>
    </row>
    <row r="443" spans="1:11" ht="13.2" x14ac:dyDescent="0.25">
      <c r="A443" s="4"/>
      <c r="B443" s="2"/>
      <c r="C443" s="3"/>
      <c r="D443" s="4"/>
      <c r="E443" s="5"/>
      <c r="H443" s="4"/>
      <c r="I443" s="4"/>
      <c r="K443" s="6"/>
    </row>
    <row r="444" spans="1:11" ht="13.2" x14ac:dyDescent="0.25">
      <c r="A444" s="4"/>
      <c r="B444" s="2"/>
      <c r="C444" s="3"/>
      <c r="D444" s="4"/>
      <c r="E444" s="5"/>
      <c r="H444" s="4"/>
      <c r="I444" s="4"/>
      <c r="K444" s="6"/>
    </row>
    <row r="445" spans="1:11" ht="13.2" x14ac:dyDescent="0.25">
      <c r="A445" s="4"/>
      <c r="B445" s="2"/>
      <c r="C445" s="3"/>
      <c r="D445" s="4"/>
      <c r="E445" s="5"/>
      <c r="H445" s="4"/>
      <c r="I445" s="4"/>
      <c r="K445" s="6"/>
    </row>
    <row r="446" spans="1:11" ht="13.2" x14ac:dyDescent="0.25">
      <c r="A446" s="4"/>
      <c r="B446" s="2"/>
      <c r="C446" s="3"/>
      <c r="D446" s="4"/>
      <c r="E446" s="5"/>
      <c r="H446" s="4"/>
      <c r="I446" s="4"/>
      <c r="K446" s="6"/>
    </row>
    <row r="447" spans="1:11" ht="13.2" x14ac:dyDescent="0.25">
      <c r="A447" s="4"/>
      <c r="B447" s="2"/>
      <c r="C447" s="3"/>
      <c r="D447" s="4"/>
      <c r="E447" s="5"/>
      <c r="H447" s="4"/>
      <c r="I447" s="4"/>
      <c r="K447" s="6"/>
    </row>
    <row r="448" spans="1:11" ht="13.2" x14ac:dyDescent="0.25">
      <c r="A448" s="4"/>
      <c r="B448" s="2"/>
      <c r="C448" s="3"/>
      <c r="D448" s="4"/>
      <c r="E448" s="5"/>
      <c r="H448" s="4"/>
      <c r="I448" s="4"/>
      <c r="K448" s="6"/>
    </row>
    <row r="449" spans="1:11" ht="13.2" x14ac:dyDescent="0.25">
      <c r="A449" s="4"/>
      <c r="B449" s="2"/>
      <c r="C449" s="3"/>
      <c r="D449" s="4"/>
      <c r="E449" s="5"/>
      <c r="H449" s="4"/>
      <c r="I449" s="4"/>
      <c r="K449" s="6"/>
    </row>
    <row r="450" spans="1:11" ht="13.2" x14ac:dyDescent="0.25">
      <c r="A450" s="4"/>
      <c r="B450" s="2"/>
      <c r="C450" s="3"/>
      <c r="D450" s="4"/>
      <c r="E450" s="5"/>
      <c r="H450" s="4"/>
      <c r="I450" s="4"/>
      <c r="K450" s="6"/>
    </row>
    <row r="451" spans="1:11" ht="13.2" x14ac:dyDescent="0.25">
      <c r="A451" s="4"/>
      <c r="B451" s="2"/>
      <c r="C451" s="3"/>
      <c r="D451" s="4"/>
      <c r="E451" s="5"/>
      <c r="H451" s="4"/>
      <c r="I451" s="4"/>
      <c r="K451" s="6"/>
    </row>
    <row r="452" spans="1:11" ht="13.2" x14ac:dyDescent="0.25">
      <c r="A452" s="4"/>
      <c r="B452" s="2"/>
      <c r="C452" s="3"/>
      <c r="D452" s="4"/>
      <c r="E452" s="5"/>
      <c r="H452" s="4"/>
      <c r="I452" s="4"/>
      <c r="K452" s="6"/>
    </row>
    <row r="453" spans="1:11" ht="13.2" x14ac:dyDescent="0.25">
      <c r="A453" s="4"/>
      <c r="B453" s="2"/>
      <c r="C453" s="3"/>
      <c r="D453" s="4"/>
      <c r="E453" s="5"/>
      <c r="H453" s="4"/>
      <c r="I453" s="4"/>
      <c r="K453" s="6"/>
    </row>
    <row r="454" spans="1:11" ht="13.2" x14ac:dyDescent="0.25">
      <c r="A454" s="4"/>
      <c r="B454" s="2"/>
      <c r="C454" s="3"/>
      <c r="D454" s="4"/>
      <c r="E454" s="5"/>
      <c r="H454" s="4"/>
      <c r="I454" s="4"/>
      <c r="K454" s="6"/>
    </row>
    <row r="455" spans="1:11" ht="13.2" x14ac:dyDescent="0.25">
      <c r="A455" s="4"/>
      <c r="B455" s="2"/>
      <c r="C455" s="3"/>
      <c r="D455" s="4"/>
      <c r="E455" s="5"/>
      <c r="H455" s="4"/>
      <c r="I455" s="4"/>
      <c r="K455" s="6"/>
    </row>
    <row r="456" spans="1:11" ht="13.2" x14ac:dyDescent="0.25">
      <c r="A456" s="4"/>
      <c r="B456" s="2"/>
      <c r="C456" s="3"/>
      <c r="D456" s="4"/>
      <c r="E456" s="5"/>
      <c r="H456" s="4"/>
      <c r="I456" s="4"/>
      <c r="K456" s="6"/>
    </row>
    <row r="457" spans="1:11" ht="13.2" x14ac:dyDescent="0.25">
      <c r="A457" s="4"/>
      <c r="B457" s="2"/>
      <c r="C457" s="3"/>
      <c r="D457" s="4"/>
      <c r="E457" s="5"/>
      <c r="H457" s="4"/>
      <c r="I457" s="4"/>
      <c r="K457" s="6"/>
    </row>
    <row r="458" spans="1:11" ht="13.2" x14ac:dyDescent="0.25">
      <c r="A458" s="4"/>
      <c r="B458" s="2"/>
      <c r="C458" s="3"/>
      <c r="D458" s="4"/>
      <c r="E458" s="5"/>
      <c r="H458" s="4"/>
      <c r="I458" s="4"/>
      <c r="K458" s="6"/>
    </row>
    <row r="459" spans="1:11" ht="13.2" x14ac:dyDescent="0.25">
      <c r="A459" s="4"/>
      <c r="B459" s="2"/>
      <c r="C459" s="3"/>
      <c r="D459" s="4"/>
      <c r="E459" s="5"/>
      <c r="H459" s="4"/>
      <c r="I459" s="4"/>
      <c r="K459" s="6"/>
    </row>
    <row r="460" spans="1:11" ht="13.2" x14ac:dyDescent="0.25">
      <c r="A460" s="4"/>
      <c r="B460" s="2"/>
      <c r="C460" s="3"/>
      <c r="D460" s="4"/>
      <c r="E460" s="5"/>
      <c r="H460" s="4"/>
      <c r="I460" s="4"/>
      <c r="K460" s="6"/>
    </row>
    <row r="461" spans="1:11" ht="13.2" x14ac:dyDescent="0.25">
      <c r="A461" s="4"/>
      <c r="B461" s="2"/>
      <c r="C461" s="3"/>
      <c r="D461" s="4"/>
      <c r="E461" s="5"/>
      <c r="H461" s="4"/>
      <c r="I461" s="4"/>
      <c r="K461" s="6"/>
    </row>
    <row r="462" spans="1:11" ht="13.2" x14ac:dyDescent="0.25">
      <c r="A462" s="4"/>
      <c r="B462" s="2"/>
      <c r="C462" s="3"/>
      <c r="D462" s="4"/>
      <c r="E462" s="5"/>
      <c r="H462" s="4"/>
      <c r="I462" s="4"/>
      <c r="K462" s="6"/>
    </row>
    <row r="463" spans="1:11" ht="13.2" x14ac:dyDescent="0.25">
      <c r="A463" s="4"/>
      <c r="B463" s="2"/>
      <c r="C463" s="3"/>
      <c r="D463" s="4"/>
      <c r="E463" s="5"/>
      <c r="H463" s="4"/>
      <c r="I463" s="4"/>
      <c r="K463" s="6"/>
    </row>
    <row r="464" spans="1:11" ht="13.2" x14ac:dyDescent="0.25">
      <c r="A464" s="4"/>
      <c r="B464" s="2"/>
      <c r="C464" s="3"/>
      <c r="D464" s="4"/>
      <c r="E464" s="5"/>
      <c r="H464" s="4"/>
      <c r="I464" s="4"/>
      <c r="K464" s="6"/>
    </row>
    <row r="465" spans="1:11" ht="13.2" x14ac:dyDescent="0.25">
      <c r="A465" s="4"/>
      <c r="B465" s="2"/>
      <c r="C465" s="3"/>
      <c r="D465" s="4"/>
      <c r="E465" s="5"/>
      <c r="H465" s="4"/>
      <c r="I465" s="4"/>
      <c r="K465" s="6"/>
    </row>
    <row r="466" spans="1:11" ht="13.2" x14ac:dyDescent="0.25">
      <c r="A466" s="4"/>
      <c r="B466" s="2"/>
      <c r="C466" s="3"/>
      <c r="D466" s="4"/>
      <c r="E466" s="5"/>
      <c r="H466" s="4"/>
      <c r="I466" s="4"/>
      <c r="K466" s="6"/>
    </row>
    <row r="467" spans="1:11" ht="13.2" x14ac:dyDescent="0.25">
      <c r="A467" s="4"/>
      <c r="B467" s="2"/>
      <c r="C467" s="3"/>
      <c r="D467" s="4"/>
      <c r="E467" s="5"/>
      <c r="H467" s="4"/>
      <c r="I467" s="4"/>
      <c r="K467" s="6"/>
    </row>
    <row r="468" spans="1:11" ht="13.2" x14ac:dyDescent="0.25">
      <c r="A468" s="4"/>
      <c r="B468" s="2"/>
      <c r="C468" s="3"/>
      <c r="D468" s="4"/>
      <c r="E468" s="5"/>
      <c r="H468" s="4"/>
      <c r="I468" s="4"/>
      <c r="K468" s="6"/>
    </row>
    <row r="469" spans="1:11" ht="13.2" x14ac:dyDescent="0.25">
      <c r="A469" s="4"/>
      <c r="B469" s="2"/>
      <c r="C469" s="3"/>
      <c r="D469" s="4"/>
      <c r="E469" s="5"/>
      <c r="H469" s="4"/>
      <c r="I469" s="4"/>
      <c r="K469" s="6"/>
    </row>
    <row r="470" spans="1:11" ht="13.2" x14ac:dyDescent="0.25">
      <c r="A470" s="4"/>
      <c r="B470" s="2"/>
      <c r="C470" s="3"/>
      <c r="D470" s="4"/>
      <c r="E470" s="5"/>
      <c r="H470" s="4"/>
      <c r="I470" s="4"/>
      <c r="K470" s="6"/>
    </row>
    <row r="471" spans="1:11" ht="13.2" x14ac:dyDescent="0.25">
      <c r="A471" s="4"/>
      <c r="B471" s="2"/>
      <c r="C471" s="3"/>
      <c r="D471" s="4"/>
      <c r="E471" s="5"/>
      <c r="H471" s="4"/>
      <c r="I471" s="4"/>
      <c r="K471" s="6"/>
    </row>
    <row r="472" spans="1:11" ht="13.2" x14ac:dyDescent="0.25">
      <c r="A472" s="4"/>
      <c r="B472" s="2"/>
      <c r="C472" s="3"/>
      <c r="D472" s="4"/>
      <c r="E472" s="5"/>
      <c r="H472" s="4"/>
      <c r="I472" s="4"/>
      <c r="K472" s="6"/>
    </row>
    <row r="473" spans="1:11" ht="13.2" x14ac:dyDescent="0.25">
      <c r="A473" s="4"/>
      <c r="B473" s="2"/>
      <c r="C473" s="3"/>
      <c r="D473" s="4"/>
      <c r="E473" s="5"/>
      <c r="H473" s="4"/>
      <c r="I473" s="4"/>
      <c r="K473" s="6"/>
    </row>
    <row r="474" spans="1:11" ht="13.2" x14ac:dyDescent="0.25">
      <c r="A474" s="4"/>
      <c r="B474" s="2"/>
      <c r="C474" s="3"/>
      <c r="D474" s="4"/>
      <c r="E474" s="5"/>
      <c r="H474" s="4"/>
      <c r="I474" s="4"/>
      <c r="K474" s="6"/>
    </row>
    <row r="475" spans="1:11" ht="13.2" x14ac:dyDescent="0.25">
      <c r="A475" s="4"/>
      <c r="B475" s="2"/>
      <c r="C475" s="3"/>
      <c r="D475" s="4"/>
      <c r="E475" s="5"/>
      <c r="H475" s="4"/>
      <c r="I475" s="4"/>
      <c r="K475" s="6"/>
    </row>
    <row r="476" spans="1:11" ht="13.2" x14ac:dyDescent="0.25">
      <c r="A476" s="4"/>
      <c r="B476" s="2"/>
      <c r="C476" s="3"/>
      <c r="D476" s="4"/>
      <c r="E476" s="5"/>
      <c r="H476" s="4"/>
      <c r="I476" s="4"/>
      <c r="K476" s="6"/>
    </row>
    <row r="477" spans="1:11" ht="13.2" x14ac:dyDescent="0.25">
      <c r="A477" s="4"/>
      <c r="B477" s="2"/>
      <c r="C477" s="3"/>
      <c r="D477" s="4"/>
      <c r="E477" s="5"/>
      <c r="H477" s="4"/>
      <c r="I477" s="4"/>
      <c r="K477" s="6"/>
    </row>
    <row r="478" spans="1:11" ht="13.2" x14ac:dyDescent="0.25">
      <c r="A478" s="4"/>
      <c r="B478" s="2"/>
      <c r="C478" s="3"/>
      <c r="D478" s="4"/>
      <c r="E478" s="5"/>
      <c r="H478" s="4"/>
      <c r="I478" s="4"/>
      <c r="K478" s="6"/>
    </row>
    <row r="479" spans="1:11" ht="13.2" x14ac:dyDescent="0.25">
      <c r="A479" s="4"/>
      <c r="B479" s="2"/>
      <c r="C479" s="3"/>
      <c r="D479" s="4"/>
      <c r="E479" s="5"/>
      <c r="H479" s="4"/>
      <c r="I479" s="4"/>
      <c r="K479" s="6"/>
    </row>
    <row r="480" spans="1:11" ht="13.2" x14ac:dyDescent="0.25">
      <c r="A480" s="4"/>
      <c r="B480" s="2"/>
      <c r="C480" s="3"/>
      <c r="D480" s="4"/>
      <c r="E480" s="5"/>
      <c r="H480" s="4"/>
      <c r="I480" s="4"/>
      <c r="K480" s="6"/>
    </row>
    <row r="481" spans="1:11" ht="13.2" x14ac:dyDescent="0.25">
      <c r="A481" s="4"/>
      <c r="B481" s="2"/>
      <c r="C481" s="3"/>
      <c r="D481" s="4"/>
      <c r="E481" s="5"/>
      <c r="H481" s="4"/>
      <c r="I481" s="4"/>
      <c r="K481" s="6"/>
    </row>
    <row r="482" spans="1:11" ht="13.2" x14ac:dyDescent="0.25">
      <c r="A482" s="4"/>
      <c r="B482" s="2"/>
      <c r="C482" s="3"/>
      <c r="D482" s="4"/>
      <c r="E482" s="5"/>
      <c r="H482" s="4"/>
      <c r="I482" s="4"/>
      <c r="K482" s="6"/>
    </row>
    <row r="483" spans="1:11" ht="13.2" x14ac:dyDescent="0.25">
      <c r="A483" s="4"/>
      <c r="B483" s="2"/>
      <c r="C483" s="3"/>
      <c r="D483" s="4"/>
      <c r="E483" s="5"/>
      <c r="H483" s="4"/>
      <c r="I483" s="4"/>
      <c r="K483" s="6"/>
    </row>
    <row r="484" spans="1:11" ht="13.2" x14ac:dyDescent="0.25">
      <c r="A484" s="4"/>
      <c r="B484" s="2"/>
      <c r="C484" s="3"/>
      <c r="D484" s="4"/>
      <c r="E484" s="5"/>
      <c r="H484" s="4"/>
      <c r="I484" s="4"/>
      <c r="K484" s="6"/>
    </row>
    <row r="485" spans="1:11" ht="13.2" x14ac:dyDescent="0.25">
      <c r="A485" s="4"/>
      <c r="B485" s="2"/>
      <c r="C485" s="3"/>
      <c r="D485" s="4"/>
      <c r="E485" s="5"/>
      <c r="H485" s="4"/>
      <c r="I485" s="4"/>
      <c r="K485" s="6"/>
    </row>
    <row r="486" spans="1:11" ht="13.2" x14ac:dyDescent="0.25">
      <c r="A486" s="4"/>
      <c r="B486" s="2"/>
      <c r="C486" s="3"/>
      <c r="D486" s="4"/>
      <c r="E486" s="5"/>
      <c r="H486" s="4"/>
      <c r="I486" s="4"/>
      <c r="K486" s="6"/>
    </row>
    <row r="487" spans="1:11" ht="13.2" x14ac:dyDescent="0.25">
      <c r="A487" s="4"/>
      <c r="B487" s="2"/>
      <c r="C487" s="3"/>
      <c r="D487" s="4"/>
      <c r="E487" s="5"/>
      <c r="H487" s="4"/>
      <c r="I487" s="4"/>
      <c r="K487" s="6"/>
    </row>
    <row r="488" spans="1:11" ht="13.2" x14ac:dyDescent="0.25">
      <c r="A488" s="4"/>
      <c r="B488" s="2"/>
      <c r="C488" s="3"/>
      <c r="D488" s="4"/>
      <c r="E488" s="5"/>
      <c r="H488" s="4"/>
      <c r="I488" s="4"/>
      <c r="K488" s="6"/>
    </row>
    <row r="489" spans="1:11" ht="13.2" x14ac:dyDescent="0.25">
      <c r="A489" s="4"/>
      <c r="B489" s="2"/>
      <c r="C489" s="3"/>
      <c r="D489" s="4"/>
      <c r="E489" s="5"/>
      <c r="H489" s="4"/>
      <c r="I489" s="4"/>
      <c r="K489" s="6"/>
    </row>
    <row r="490" spans="1:11" ht="13.2" x14ac:dyDescent="0.25">
      <c r="A490" s="4"/>
      <c r="B490" s="2"/>
      <c r="C490" s="3"/>
      <c r="D490" s="4"/>
      <c r="E490" s="5"/>
      <c r="H490" s="4"/>
      <c r="I490" s="4"/>
      <c r="K490" s="6"/>
    </row>
    <row r="491" spans="1:11" ht="13.2" x14ac:dyDescent="0.25">
      <c r="A491" s="4"/>
      <c r="B491" s="2"/>
      <c r="C491" s="3"/>
      <c r="D491" s="4"/>
      <c r="E491" s="5"/>
      <c r="H491" s="4"/>
      <c r="I491" s="4"/>
      <c r="K491" s="6"/>
    </row>
    <row r="492" spans="1:11" ht="13.2" x14ac:dyDescent="0.25">
      <c r="A492" s="4"/>
      <c r="B492" s="2"/>
      <c r="C492" s="3"/>
      <c r="D492" s="4"/>
      <c r="E492" s="5"/>
      <c r="H492" s="4"/>
      <c r="I492" s="4"/>
      <c r="K492" s="6"/>
    </row>
    <row r="493" spans="1:11" ht="13.2" x14ac:dyDescent="0.25">
      <c r="A493" s="4"/>
      <c r="B493" s="2"/>
      <c r="C493" s="3"/>
      <c r="D493" s="4"/>
      <c r="E493" s="5"/>
      <c r="H493" s="4"/>
      <c r="I493" s="4"/>
      <c r="K493" s="6"/>
    </row>
    <row r="494" spans="1:11" ht="13.2" x14ac:dyDescent="0.25">
      <c r="A494" s="4"/>
      <c r="B494" s="2"/>
      <c r="C494" s="3"/>
      <c r="D494" s="4"/>
      <c r="E494" s="5"/>
      <c r="H494" s="4"/>
      <c r="I494" s="4"/>
      <c r="K494" s="6"/>
    </row>
    <row r="495" spans="1:11" ht="13.2" x14ac:dyDescent="0.25">
      <c r="A495" s="4"/>
      <c r="B495" s="2"/>
      <c r="C495" s="3"/>
      <c r="D495" s="4"/>
      <c r="E495" s="5"/>
      <c r="H495" s="4"/>
      <c r="I495" s="4"/>
      <c r="K495" s="6"/>
    </row>
    <row r="496" spans="1:11" ht="13.2" x14ac:dyDescent="0.25">
      <c r="A496" s="4"/>
      <c r="B496" s="2"/>
      <c r="C496" s="3"/>
      <c r="D496" s="4"/>
      <c r="E496" s="5"/>
      <c r="H496" s="4"/>
      <c r="I496" s="4"/>
      <c r="K496" s="6"/>
    </row>
    <row r="497" spans="1:11" ht="13.2" x14ac:dyDescent="0.25">
      <c r="A497" s="4"/>
      <c r="B497" s="2"/>
      <c r="C497" s="3"/>
      <c r="D497" s="4"/>
      <c r="E497" s="5"/>
      <c r="H497" s="4"/>
      <c r="I497" s="4"/>
      <c r="K497" s="6"/>
    </row>
    <row r="498" spans="1:11" ht="13.2" x14ac:dyDescent="0.25">
      <c r="A498" s="4"/>
      <c r="B498" s="2"/>
      <c r="C498" s="3"/>
      <c r="D498" s="4"/>
      <c r="E498" s="5"/>
      <c r="H498" s="4"/>
      <c r="I498" s="4"/>
      <c r="K498" s="6"/>
    </row>
    <row r="499" spans="1:11" ht="13.2" x14ac:dyDescent="0.25">
      <c r="A499" s="4"/>
      <c r="B499" s="2"/>
      <c r="C499" s="3"/>
      <c r="D499" s="4"/>
      <c r="E499" s="5"/>
      <c r="H499" s="4"/>
      <c r="I499" s="4"/>
      <c r="K499" s="6"/>
    </row>
    <row r="500" spans="1:11" ht="13.2" x14ac:dyDescent="0.25">
      <c r="A500" s="4"/>
      <c r="B500" s="2"/>
      <c r="C500" s="3"/>
      <c r="D500" s="4"/>
      <c r="E500" s="5"/>
      <c r="H500" s="4"/>
      <c r="I500" s="4"/>
      <c r="K500" s="6"/>
    </row>
    <row r="501" spans="1:11" ht="13.2" x14ac:dyDescent="0.25">
      <c r="A501" s="4"/>
      <c r="B501" s="2"/>
      <c r="C501" s="3"/>
      <c r="D501" s="4"/>
      <c r="E501" s="5"/>
      <c r="H501" s="4"/>
      <c r="I501" s="4"/>
      <c r="K501" s="6"/>
    </row>
    <row r="502" spans="1:11" ht="13.2" x14ac:dyDescent="0.25">
      <c r="A502" s="4"/>
      <c r="B502" s="2"/>
      <c r="C502" s="3"/>
      <c r="D502" s="4"/>
      <c r="E502" s="5"/>
      <c r="H502" s="4"/>
      <c r="I502" s="4"/>
      <c r="K502" s="6"/>
    </row>
    <row r="503" spans="1:11" ht="13.2" x14ac:dyDescent="0.25">
      <c r="A503" s="4"/>
      <c r="B503" s="2"/>
      <c r="C503" s="3"/>
      <c r="D503" s="4"/>
      <c r="E503" s="5"/>
      <c r="H503" s="4"/>
      <c r="I503" s="4"/>
      <c r="K503" s="6"/>
    </row>
    <row r="504" spans="1:11" ht="13.2" x14ac:dyDescent="0.25">
      <c r="A504" s="4"/>
      <c r="B504" s="2"/>
      <c r="C504" s="3"/>
      <c r="D504" s="4"/>
      <c r="E504" s="5"/>
      <c r="H504" s="4"/>
      <c r="I504" s="4"/>
      <c r="K504" s="6"/>
    </row>
    <row r="505" spans="1:11" ht="13.2" x14ac:dyDescent="0.25">
      <c r="A505" s="4"/>
      <c r="B505" s="2"/>
      <c r="C505" s="3"/>
      <c r="D505" s="4"/>
      <c r="E505" s="5"/>
      <c r="H505" s="4"/>
      <c r="I505" s="4"/>
      <c r="K505" s="6"/>
    </row>
    <row r="506" spans="1:11" ht="13.2" x14ac:dyDescent="0.25">
      <c r="A506" s="4"/>
      <c r="B506" s="2"/>
      <c r="C506" s="3"/>
      <c r="D506" s="4"/>
      <c r="E506" s="5"/>
      <c r="H506" s="4"/>
      <c r="I506" s="4"/>
      <c r="K506" s="6"/>
    </row>
    <row r="507" spans="1:11" ht="13.2" x14ac:dyDescent="0.25">
      <c r="A507" s="4"/>
      <c r="B507" s="2"/>
      <c r="C507" s="3"/>
      <c r="D507" s="4"/>
      <c r="E507" s="5"/>
      <c r="H507" s="4"/>
      <c r="I507" s="4"/>
      <c r="K507" s="6"/>
    </row>
    <row r="508" spans="1:11" ht="13.2" x14ac:dyDescent="0.25">
      <c r="A508" s="4"/>
      <c r="B508" s="2"/>
      <c r="C508" s="3"/>
      <c r="D508" s="4"/>
      <c r="E508" s="5"/>
      <c r="H508" s="4"/>
      <c r="I508" s="4"/>
      <c r="K508" s="6"/>
    </row>
    <row r="509" spans="1:11" ht="13.2" x14ac:dyDescent="0.25">
      <c r="A509" s="4"/>
      <c r="B509" s="2"/>
      <c r="C509" s="3"/>
      <c r="D509" s="4"/>
      <c r="E509" s="5"/>
      <c r="H509" s="4"/>
      <c r="I509" s="4"/>
      <c r="K509" s="6"/>
    </row>
    <row r="510" spans="1:11" ht="13.2" x14ac:dyDescent="0.25">
      <c r="A510" s="4"/>
      <c r="B510" s="2"/>
      <c r="C510" s="3"/>
      <c r="D510" s="4"/>
      <c r="E510" s="5"/>
      <c r="H510" s="4"/>
      <c r="I510" s="4"/>
      <c r="K510" s="6"/>
    </row>
    <row r="511" spans="1:11" ht="13.2" x14ac:dyDescent="0.25">
      <c r="A511" s="4"/>
      <c r="B511" s="2"/>
      <c r="C511" s="3"/>
      <c r="D511" s="4"/>
      <c r="E511" s="5"/>
      <c r="H511" s="4"/>
      <c r="I511" s="4"/>
      <c r="K511" s="6"/>
    </row>
    <row r="512" spans="1:11" ht="13.2" x14ac:dyDescent="0.25">
      <c r="A512" s="4"/>
      <c r="B512" s="2"/>
      <c r="C512" s="3"/>
      <c r="D512" s="4"/>
      <c r="E512" s="5"/>
      <c r="H512" s="4"/>
      <c r="I512" s="4"/>
      <c r="K512" s="6"/>
    </row>
    <row r="513" spans="1:11" ht="13.2" x14ac:dyDescent="0.25">
      <c r="A513" s="4"/>
      <c r="B513" s="2"/>
      <c r="C513" s="3"/>
      <c r="D513" s="4"/>
      <c r="E513" s="5"/>
      <c r="H513" s="4"/>
      <c r="I513" s="4"/>
      <c r="K513" s="6"/>
    </row>
    <row r="514" spans="1:11" ht="13.2" x14ac:dyDescent="0.25">
      <c r="A514" s="4"/>
      <c r="B514" s="2"/>
      <c r="C514" s="3"/>
      <c r="D514" s="4"/>
      <c r="E514" s="5"/>
      <c r="H514" s="4"/>
      <c r="I514" s="4"/>
      <c r="K514" s="6"/>
    </row>
    <row r="515" spans="1:11" ht="13.2" x14ac:dyDescent="0.25">
      <c r="A515" s="4"/>
      <c r="B515" s="2"/>
      <c r="C515" s="3"/>
      <c r="D515" s="4"/>
      <c r="E515" s="5"/>
      <c r="H515" s="4"/>
      <c r="I515" s="4"/>
      <c r="K515" s="6"/>
    </row>
    <row r="516" spans="1:11" ht="13.2" x14ac:dyDescent="0.25">
      <c r="A516" s="4"/>
      <c r="B516" s="2"/>
      <c r="C516" s="3"/>
      <c r="D516" s="4"/>
      <c r="E516" s="5"/>
      <c r="H516" s="4"/>
      <c r="I516" s="4"/>
      <c r="K516" s="6"/>
    </row>
    <row r="517" spans="1:11" ht="13.2" x14ac:dyDescent="0.25">
      <c r="A517" s="4"/>
      <c r="B517" s="2"/>
      <c r="C517" s="3"/>
      <c r="D517" s="4"/>
      <c r="E517" s="5"/>
      <c r="H517" s="4"/>
      <c r="I517" s="4"/>
      <c r="K517" s="6"/>
    </row>
    <row r="518" spans="1:11" ht="13.2" x14ac:dyDescent="0.25">
      <c r="A518" s="4"/>
      <c r="B518" s="2"/>
      <c r="C518" s="3"/>
      <c r="D518" s="4"/>
      <c r="E518" s="5"/>
      <c r="H518" s="4"/>
      <c r="I518" s="4"/>
      <c r="K518" s="6"/>
    </row>
    <row r="519" spans="1:11" ht="13.2" x14ac:dyDescent="0.25">
      <c r="A519" s="4"/>
      <c r="B519" s="2"/>
      <c r="C519" s="3"/>
      <c r="D519" s="4"/>
      <c r="E519" s="5"/>
      <c r="H519" s="4"/>
      <c r="I519" s="4"/>
      <c r="K519" s="6"/>
    </row>
    <row r="520" spans="1:11" ht="13.2" x14ac:dyDescent="0.25">
      <c r="A520" s="4"/>
      <c r="B520" s="2"/>
      <c r="C520" s="3"/>
      <c r="D520" s="4"/>
      <c r="E520" s="5"/>
      <c r="H520" s="4"/>
      <c r="I520" s="4"/>
      <c r="K520" s="6"/>
    </row>
    <row r="521" spans="1:11" ht="13.2" x14ac:dyDescent="0.25">
      <c r="A521" s="4"/>
      <c r="B521" s="2"/>
      <c r="C521" s="3"/>
      <c r="D521" s="4"/>
      <c r="E521" s="5"/>
      <c r="H521" s="4"/>
      <c r="I521" s="4"/>
      <c r="K521" s="6"/>
    </row>
    <row r="522" spans="1:11" ht="13.2" x14ac:dyDescent="0.25">
      <c r="A522" s="4"/>
      <c r="B522" s="2"/>
      <c r="C522" s="3"/>
      <c r="D522" s="4"/>
      <c r="E522" s="5"/>
      <c r="H522" s="4"/>
      <c r="I522" s="4"/>
      <c r="K522" s="6"/>
    </row>
    <row r="523" spans="1:11" ht="13.2" x14ac:dyDescent="0.25">
      <c r="A523" s="4"/>
      <c r="B523" s="2"/>
      <c r="C523" s="3"/>
      <c r="D523" s="4"/>
      <c r="E523" s="5"/>
      <c r="H523" s="4"/>
      <c r="I523" s="4"/>
      <c r="K523" s="6"/>
    </row>
    <row r="524" spans="1:11" ht="13.2" x14ac:dyDescent="0.25">
      <c r="A524" s="4"/>
      <c r="B524" s="2"/>
      <c r="C524" s="3"/>
      <c r="D524" s="4"/>
      <c r="E524" s="5"/>
      <c r="H524" s="4"/>
      <c r="I524" s="4"/>
      <c r="K524" s="6"/>
    </row>
    <row r="525" spans="1:11" ht="13.2" x14ac:dyDescent="0.25">
      <c r="A525" s="4"/>
      <c r="B525" s="2"/>
      <c r="C525" s="3"/>
      <c r="D525" s="4"/>
      <c r="E525" s="5"/>
      <c r="H525" s="4"/>
      <c r="I525" s="4"/>
      <c r="K525" s="6"/>
    </row>
    <row r="526" spans="1:11" ht="13.2" x14ac:dyDescent="0.25">
      <c r="A526" s="4"/>
      <c r="B526" s="2"/>
      <c r="C526" s="3"/>
      <c r="D526" s="4"/>
      <c r="E526" s="5"/>
      <c r="H526" s="4"/>
      <c r="I526" s="4"/>
      <c r="K526" s="6"/>
    </row>
    <row r="527" spans="1:11" ht="13.2" x14ac:dyDescent="0.25">
      <c r="A527" s="4"/>
      <c r="B527" s="2"/>
      <c r="C527" s="3"/>
      <c r="D527" s="4"/>
      <c r="E527" s="5"/>
      <c r="H527" s="4"/>
      <c r="I527" s="4"/>
      <c r="K527" s="6"/>
    </row>
    <row r="528" spans="1:11" ht="13.2" x14ac:dyDescent="0.25">
      <c r="A528" s="4"/>
      <c r="B528" s="2"/>
      <c r="C528" s="3"/>
      <c r="D528" s="4"/>
      <c r="E528" s="5"/>
      <c r="H528" s="4"/>
      <c r="I528" s="4"/>
      <c r="K528" s="6"/>
    </row>
    <row r="529" spans="1:11" ht="13.2" x14ac:dyDescent="0.25">
      <c r="A529" s="4"/>
      <c r="B529" s="2"/>
      <c r="C529" s="3"/>
      <c r="D529" s="4"/>
      <c r="E529" s="5"/>
      <c r="H529" s="4"/>
      <c r="I529" s="4"/>
      <c r="K529" s="6"/>
    </row>
    <row r="530" spans="1:11" ht="13.2" x14ac:dyDescent="0.25">
      <c r="A530" s="4"/>
      <c r="B530" s="2"/>
      <c r="C530" s="3"/>
      <c r="D530" s="4"/>
      <c r="E530" s="5"/>
      <c r="H530" s="4"/>
      <c r="I530" s="4"/>
      <c r="K530" s="6"/>
    </row>
    <row r="531" spans="1:11" ht="13.2" x14ac:dyDescent="0.25">
      <c r="A531" s="4"/>
      <c r="B531" s="2"/>
      <c r="C531" s="3"/>
      <c r="D531" s="4"/>
      <c r="E531" s="5"/>
      <c r="H531" s="4"/>
      <c r="I531" s="4"/>
      <c r="K531" s="6"/>
    </row>
    <row r="532" spans="1:11" ht="13.2" x14ac:dyDescent="0.25">
      <c r="A532" s="4"/>
      <c r="B532" s="2"/>
      <c r="C532" s="3"/>
      <c r="D532" s="4"/>
      <c r="E532" s="5"/>
      <c r="H532" s="4"/>
      <c r="I532" s="4"/>
      <c r="K532" s="6"/>
    </row>
    <row r="533" spans="1:11" ht="13.2" x14ac:dyDescent="0.25">
      <c r="A533" s="4"/>
      <c r="B533" s="2"/>
      <c r="C533" s="3"/>
      <c r="D533" s="4"/>
      <c r="E533" s="5"/>
      <c r="H533" s="4"/>
      <c r="I533" s="4"/>
      <c r="K533" s="6"/>
    </row>
    <row r="534" spans="1:11" ht="13.2" x14ac:dyDescent="0.25">
      <c r="A534" s="4"/>
      <c r="B534" s="2"/>
      <c r="C534" s="3"/>
      <c r="D534" s="4"/>
      <c r="E534" s="5"/>
      <c r="H534" s="4"/>
      <c r="I534" s="4"/>
      <c r="K534" s="6"/>
    </row>
    <row r="535" spans="1:11" ht="13.2" x14ac:dyDescent="0.25">
      <c r="A535" s="4"/>
      <c r="B535" s="2"/>
      <c r="C535" s="3"/>
      <c r="D535" s="4"/>
      <c r="E535" s="5"/>
      <c r="H535" s="4"/>
      <c r="I535" s="4"/>
      <c r="K535" s="6"/>
    </row>
    <row r="536" spans="1:11" ht="13.2" x14ac:dyDescent="0.25">
      <c r="A536" s="4"/>
      <c r="B536" s="2"/>
      <c r="C536" s="3"/>
      <c r="D536" s="4"/>
      <c r="E536" s="5"/>
      <c r="H536" s="4"/>
      <c r="I536" s="4"/>
      <c r="K536" s="6"/>
    </row>
    <row r="537" spans="1:11" ht="13.2" x14ac:dyDescent="0.25">
      <c r="A537" s="4"/>
      <c r="B537" s="2"/>
      <c r="C537" s="3"/>
      <c r="D537" s="4"/>
      <c r="E537" s="5"/>
      <c r="H537" s="4"/>
      <c r="I537" s="4"/>
      <c r="K537" s="6"/>
    </row>
    <row r="538" spans="1:11" ht="13.2" x14ac:dyDescent="0.25">
      <c r="A538" s="4"/>
      <c r="B538" s="2"/>
      <c r="C538" s="3"/>
      <c r="D538" s="4"/>
      <c r="E538" s="5"/>
      <c r="H538" s="4"/>
      <c r="I538" s="4"/>
      <c r="K538" s="6"/>
    </row>
    <row r="539" spans="1:11" ht="13.2" x14ac:dyDescent="0.25">
      <c r="A539" s="4"/>
      <c r="B539" s="2"/>
      <c r="C539" s="3"/>
      <c r="D539" s="4"/>
      <c r="E539" s="5"/>
      <c r="H539" s="4"/>
      <c r="I539" s="4"/>
      <c r="K539" s="6"/>
    </row>
    <row r="540" spans="1:11" ht="13.2" x14ac:dyDescent="0.25">
      <c r="A540" s="4"/>
      <c r="B540" s="2"/>
      <c r="C540" s="3"/>
      <c r="D540" s="4"/>
      <c r="E540" s="5"/>
      <c r="H540" s="4"/>
      <c r="I540" s="4"/>
      <c r="K540" s="6"/>
    </row>
    <row r="541" spans="1:11" ht="13.2" x14ac:dyDescent="0.25">
      <c r="A541" s="4"/>
      <c r="B541" s="2"/>
      <c r="C541" s="3"/>
      <c r="D541" s="4"/>
      <c r="E541" s="5"/>
      <c r="H541" s="4"/>
      <c r="I541" s="4"/>
      <c r="K541" s="6"/>
    </row>
    <row r="542" spans="1:11" ht="13.2" x14ac:dyDescent="0.25">
      <c r="A542" s="4"/>
      <c r="B542" s="2"/>
      <c r="C542" s="3"/>
      <c r="D542" s="4"/>
      <c r="E542" s="5"/>
      <c r="H542" s="4"/>
      <c r="I542" s="4"/>
      <c r="K542" s="6"/>
    </row>
    <row r="543" spans="1:11" ht="13.2" x14ac:dyDescent="0.25">
      <c r="A543" s="4"/>
      <c r="B543" s="2"/>
      <c r="C543" s="3"/>
      <c r="D543" s="4"/>
      <c r="E543" s="5"/>
      <c r="H543" s="4"/>
      <c r="I543" s="4"/>
      <c r="K543" s="6"/>
    </row>
    <row r="544" spans="1:11" ht="13.2" x14ac:dyDescent="0.25">
      <c r="A544" s="4"/>
      <c r="B544" s="2"/>
      <c r="C544" s="3"/>
      <c r="D544" s="4"/>
      <c r="E544" s="5"/>
      <c r="H544" s="4"/>
      <c r="I544" s="4"/>
      <c r="K544" s="6"/>
    </row>
    <row r="545" spans="1:11" ht="13.2" x14ac:dyDescent="0.25">
      <c r="A545" s="4"/>
      <c r="B545" s="2"/>
      <c r="C545" s="3"/>
      <c r="D545" s="4"/>
      <c r="E545" s="5"/>
      <c r="H545" s="4"/>
      <c r="I545" s="4"/>
      <c r="K545" s="6"/>
    </row>
    <row r="546" spans="1:11" ht="13.2" x14ac:dyDescent="0.25">
      <c r="A546" s="4"/>
      <c r="B546" s="2"/>
      <c r="C546" s="3"/>
      <c r="D546" s="4"/>
      <c r="E546" s="5"/>
      <c r="H546" s="4"/>
      <c r="I546" s="4"/>
      <c r="K546" s="6"/>
    </row>
    <row r="547" spans="1:11" ht="13.2" x14ac:dyDescent="0.25">
      <c r="A547" s="4"/>
      <c r="B547" s="2"/>
      <c r="C547" s="3"/>
      <c r="D547" s="4"/>
      <c r="E547" s="5"/>
      <c r="H547" s="4"/>
      <c r="I547" s="4"/>
      <c r="K547" s="6"/>
    </row>
    <row r="548" spans="1:11" ht="13.2" x14ac:dyDescent="0.25">
      <c r="A548" s="4"/>
      <c r="B548" s="2"/>
      <c r="C548" s="3"/>
      <c r="D548" s="4"/>
      <c r="E548" s="5"/>
      <c r="H548" s="4"/>
      <c r="I548" s="4"/>
      <c r="K548" s="6"/>
    </row>
    <row r="549" spans="1:11" ht="13.2" x14ac:dyDescent="0.25">
      <c r="A549" s="4"/>
      <c r="B549" s="2"/>
      <c r="C549" s="3"/>
      <c r="D549" s="4"/>
      <c r="E549" s="5"/>
      <c r="H549" s="4"/>
      <c r="I549" s="4"/>
      <c r="K549" s="6"/>
    </row>
    <row r="550" spans="1:11" ht="13.2" x14ac:dyDescent="0.25">
      <c r="A550" s="4"/>
      <c r="B550" s="2"/>
      <c r="C550" s="3"/>
      <c r="D550" s="4"/>
      <c r="E550" s="5"/>
      <c r="H550" s="4"/>
      <c r="I550" s="4"/>
      <c r="K550" s="6"/>
    </row>
    <row r="551" spans="1:11" ht="13.2" x14ac:dyDescent="0.25">
      <c r="A551" s="4"/>
      <c r="B551" s="2"/>
      <c r="C551" s="3"/>
      <c r="D551" s="4"/>
      <c r="E551" s="5"/>
      <c r="H551" s="4"/>
      <c r="I551" s="4"/>
      <c r="K551" s="6"/>
    </row>
    <row r="552" spans="1:11" ht="13.2" x14ac:dyDescent="0.25">
      <c r="A552" s="4"/>
      <c r="B552" s="2"/>
      <c r="C552" s="3"/>
      <c r="D552" s="4"/>
      <c r="E552" s="5"/>
      <c r="H552" s="4"/>
      <c r="I552" s="4"/>
      <c r="K552" s="6"/>
    </row>
    <row r="553" spans="1:11" ht="13.2" x14ac:dyDescent="0.25">
      <c r="A553" s="4"/>
      <c r="B553" s="2"/>
      <c r="C553" s="3"/>
      <c r="D553" s="4"/>
      <c r="E553" s="5"/>
      <c r="H553" s="4"/>
      <c r="I553" s="4"/>
      <c r="K553" s="6"/>
    </row>
    <row r="554" spans="1:11" ht="13.2" x14ac:dyDescent="0.25">
      <c r="A554" s="4"/>
      <c r="B554" s="2"/>
      <c r="C554" s="3"/>
      <c r="D554" s="4"/>
      <c r="E554" s="5"/>
      <c r="H554" s="4"/>
      <c r="I554" s="4"/>
      <c r="K554" s="6"/>
    </row>
    <row r="555" spans="1:11" ht="13.2" x14ac:dyDescent="0.25">
      <c r="A555" s="4"/>
      <c r="B555" s="2"/>
      <c r="C555" s="3"/>
      <c r="D555" s="4"/>
      <c r="E555" s="5"/>
      <c r="H555" s="4"/>
      <c r="I555" s="4"/>
      <c r="K555" s="6"/>
    </row>
    <row r="556" spans="1:11" ht="13.2" x14ac:dyDescent="0.25">
      <c r="A556" s="4"/>
      <c r="B556" s="2"/>
      <c r="C556" s="3"/>
      <c r="D556" s="4"/>
      <c r="E556" s="5"/>
      <c r="H556" s="4"/>
      <c r="I556" s="4"/>
      <c r="K556" s="6"/>
    </row>
    <row r="557" spans="1:11" ht="13.2" x14ac:dyDescent="0.25">
      <c r="A557" s="4"/>
      <c r="B557" s="2"/>
      <c r="C557" s="3"/>
      <c r="D557" s="4"/>
      <c r="E557" s="5"/>
      <c r="H557" s="4"/>
      <c r="I557" s="4"/>
      <c r="K557" s="6"/>
    </row>
    <row r="558" spans="1:11" ht="13.2" x14ac:dyDescent="0.25">
      <c r="A558" s="4"/>
      <c r="B558" s="2"/>
      <c r="C558" s="3"/>
      <c r="D558" s="4"/>
      <c r="E558" s="5"/>
      <c r="H558" s="4"/>
      <c r="I558" s="4"/>
      <c r="K558" s="6"/>
    </row>
    <row r="559" spans="1:11" ht="13.2" x14ac:dyDescent="0.25">
      <c r="A559" s="4"/>
      <c r="B559" s="2"/>
      <c r="C559" s="3"/>
      <c r="D559" s="4"/>
      <c r="E559" s="5"/>
      <c r="H559" s="4"/>
      <c r="I559" s="4"/>
      <c r="K559" s="6"/>
    </row>
    <row r="560" spans="1:11" ht="13.2" x14ac:dyDescent="0.25">
      <c r="A560" s="4"/>
      <c r="B560" s="2"/>
      <c r="C560" s="3"/>
      <c r="D560" s="4"/>
      <c r="E560" s="5"/>
      <c r="H560" s="4"/>
      <c r="I560" s="4"/>
      <c r="K560" s="6"/>
    </row>
    <row r="561" spans="1:11" ht="13.2" x14ac:dyDescent="0.25">
      <c r="A561" s="4"/>
      <c r="B561" s="2"/>
      <c r="C561" s="3"/>
      <c r="D561" s="4"/>
      <c r="E561" s="5"/>
      <c r="H561" s="4"/>
      <c r="I561" s="4"/>
      <c r="K561" s="6"/>
    </row>
    <row r="562" spans="1:11" ht="13.2" x14ac:dyDescent="0.25">
      <c r="A562" s="4"/>
      <c r="B562" s="2"/>
      <c r="C562" s="3"/>
      <c r="D562" s="4"/>
      <c r="E562" s="5"/>
      <c r="H562" s="4"/>
      <c r="I562" s="4"/>
      <c r="K562" s="6"/>
    </row>
    <row r="563" spans="1:11" ht="13.2" x14ac:dyDescent="0.25">
      <c r="A563" s="4"/>
      <c r="B563" s="2"/>
      <c r="C563" s="3"/>
      <c r="D563" s="4"/>
      <c r="E563" s="5"/>
      <c r="H563" s="4"/>
      <c r="I563" s="4"/>
      <c r="K563" s="6"/>
    </row>
    <row r="564" spans="1:11" ht="13.2" x14ac:dyDescent="0.25">
      <c r="A564" s="4"/>
      <c r="B564" s="2"/>
      <c r="C564" s="3"/>
      <c r="D564" s="4"/>
      <c r="E564" s="5"/>
      <c r="H564" s="4"/>
      <c r="I564" s="4"/>
      <c r="K564" s="6"/>
    </row>
    <row r="565" spans="1:11" ht="13.2" x14ac:dyDescent="0.25">
      <c r="A565" s="4"/>
      <c r="B565" s="2"/>
      <c r="C565" s="3"/>
      <c r="D565" s="4"/>
      <c r="E565" s="5"/>
      <c r="H565" s="4"/>
      <c r="I565" s="4"/>
      <c r="K565" s="6"/>
    </row>
    <row r="566" spans="1:11" ht="13.2" x14ac:dyDescent="0.25">
      <c r="A566" s="4"/>
      <c r="B566" s="2"/>
      <c r="C566" s="3"/>
      <c r="D566" s="4"/>
      <c r="E566" s="5"/>
      <c r="H566" s="4"/>
      <c r="I566" s="4"/>
      <c r="K566" s="6"/>
    </row>
    <row r="567" spans="1:11" ht="13.2" x14ac:dyDescent="0.25">
      <c r="A567" s="4"/>
      <c r="B567" s="2"/>
      <c r="C567" s="3"/>
      <c r="D567" s="4"/>
      <c r="E567" s="5"/>
      <c r="H567" s="4"/>
      <c r="I567" s="4"/>
      <c r="K567" s="6"/>
    </row>
    <row r="568" spans="1:11" ht="13.2" x14ac:dyDescent="0.25">
      <c r="A568" s="4"/>
      <c r="B568" s="2"/>
      <c r="C568" s="3"/>
      <c r="D568" s="4"/>
      <c r="E568" s="5"/>
      <c r="H568" s="4"/>
      <c r="I568" s="4"/>
      <c r="K568" s="6"/>
    </row>
    <row r="569" spans="1:11" ht="13.2" x14ac:dyDescent="0.25">
      <c r="A569" s="4"/>
      <c r="B569" s="2"/>
      <c r="C569" s="3"/>
      <c r="D569" s="4"/>
      <c r="E569" s="5"/>
      <c r="H569" s="4"/>
      <c r="I569" s="4"/>
      <c r="K569" s="6"/>
    </row>
    <row r="570" spans="1:11" ht="13.2" x14ac:dyDescent="0.25">
      <c r="A570" s="4"/>
      <c r="B570" s="2"/>
      <c r="C570" s="3"/>
      <c r="D570" s="4"/>
      <c r="E570" s="5"/>
      <c r="H570" s="4"/>
      <c r="I570" s="4"/>
      <c r="K570" s="6"/>
    </row>
    <row r="571" spans="1:11" ht="13.2" x14ac:dyDescent="0.25">
      <c r="A571" s="4"/>
      <c r="B571" s="2"/>
      <c r="C571" s="3"/>
      <c r="D571" s="4"/>
      <c r="E571" s="5"/>
      <c r="H571" s="4"/>
      <c r="I571" s="4"/>
      <c r="K571" s="6"/>
    </row>
    <row r="572" spans="1:11" ht="13.2" x14ac:dyDescent="0.25">
      <c r="A572" s="4"/>
      <c r="B572" s="2"/>
      <c r="C572" s="3"/>
      <c r="D572" s="4"/>
      <c r="E572" s="5"/>
      <c r="H572" s="4"/>
      <c r="I572" s="4"/>
      <c r="K572" s="6"/>
    </row>
    <row r="573" spans="1:11" ht="13.2" x14ac:dyDescent="0.25">
      <c r="A573" s="4"/>
      <c r="B573" s="2"/>
      <c r="C573" s="3"/>
      <c r="D573" s="4"/>
      <c r="E573" s="5"/>
      <c r="H573" s="4"/>
      <c r="I573" s="4"/>
      <c r="K573" s="6"/>
    </row>
    <row r="574" spans="1:11" ht="13.2" x14ac:dyDescent="0.25">
      <c r="A574" s="4"/>
      <c r="B574" s="2"/>
      <c r="C574" s="3"/>
      <c r="D574" s="4"/>
      <c r="E574" s="5"/>
      <c r="H574" s="4"/>
      <c r="I574" s="4"/>
      <c r="K574" s="6"/>
    </row>
    <row r="575" spans="1:11" ht="13.2" x14ac:dyDescent="0.25">
      <c r="A575" s="4"/>
      <c r="B575" s="2"/>
      <c r="C575" s="3"/>
      <c r="D575" s="4"/>
      <c r="E575" s="5"/>
      <c r="H575" s="4"/>
      <c r="I575" s="4"/>
      <c r="K575" s="6"/>
    </row>
    <row r="576" spans="1:11" ht="13.2" x14ac:dyDescent="0.25">
      <c r="A576" s="4"/>
      <c r="B576" s="2"/>
      <c r="C576" s="3"/>
      <c r="D576" s="4"/>
      <c r="E576" s="5"/>
      <c r="H576" s="4"/>
      <c r="I576" s="4"/>
      <c r="K576" s="6"/>
    </row>
    <row r="577" spans="1:11" ht="13.2" x14ac:dyDescent="0.25">
      <c r="A577" s="4"/>
      <c r="B577" s="2"/>
      <c r="C577" s="3"/>
      <c r="D577" s="4"/>
      <c r="E577" s="5"/>
      <c r="H577" s="4"/>
      <c r="I577" s="4"/>
      <c r="K577" s="6"/>
    </row>
    <row r="578" spans="1:11" ht="13.2" x14ac:dyDescent="0.25">
      <c r="A578" s="4"/>
      <c r="B578" s="2"/>
      <c r="C578" s="3"/>
      <c r="D578" s="4"/>
      <c r="E578" s="5"/>
      <c r="H578" s="4"/>
      <c r="I578" s="4"/>
      <c r="K578" s="6"/>
    </row>
    <row r="579" spans="1:11" ht="13.2" x14ac:dyDescent="0.25">
      <c r="A579" s="4"/>
      <c r="B579" s="2"/>
      <c r="C579" s="3"/>
      <c r="D579" s="4"/>
      <c r="E579" s="5"/>
      <c r="H579" s="4"/>
      <c r="I579" s="4"/>
      <c r="K579" s="6"/>
    </row>
    <row r="580" spans="1:11" ht="13.2" x14ac:dyDescent="0.25">
      <c r="A580" s="4"/>
      <c r="B580" s="2"/>
      <c r="C580" s="3"/>
      <c r="D580" s="4"/>
      <c r="E580" s="5"/>
      <c r="H580" s="4"/>
      <c r="I580" s="4"/>
      <c r="K580" s="6"/>
    </row>
    <row r="581" spans="1:11" ht="13.2" x14ac:dyDescent="0.25">
      <c r="A581" s="4"/>
      <c r="B581" s="2"/>
      <c r="C581" s="3"/>
      <c r="D581" s="4"/>
      <c r="E581" s="5"/>
      <c r="H581" s="4"/>
      <c r="I581" s="4"/>
      <c r="K581" s="6"/>
    </row>
    <row r="582" spans="1:11" ht="13.2" x14ac:dyDescent="0.25">
      <c r="A582" s="4"/>
      <c r="B582" s="2"/>
      <c r="C582" s="3"/>
      <c r="D582" s="4"/>
      <c r="E582" s="5"/>
      <c r="H582" s="4"/>
      <c r="I582" s="4"/>
      <c r="K582" s="6"/>
    </row>
    <row r="583" spans="1:11" ht="13.2" x14ac:dyDescent="0.25">
      <c r="A583" s="4"/>
      <c r="B583" s="2"/>
      <c r="C583" s="3"/>
      <c r="D583" s="4"/>
      <c r="E583" s="5"/>
      <c r="H583" s="4"/>
      <c r="I583" s="4"/>
      <c r="K583" s="6"/>
    </row>
    <row r="584" spans="1:11" ht="13.2" x14ac:dyDescent="0.25">
      <c r="A584" s="4"/>
      <c r="B584" s="2"/>
      <c r="C584" s="3"/>
      <c r="D584" s="4"/>
      <c r="E584" s="5"/>
      <c r="H584" s="4"/>
      <c r="I584" s="4"/>
      <c r="K584" s="6"/>
    </row>
    <row r="585" spans="1:11" ht="13.2" x14ac:dyDescent="0.25">
      <c r="A585" s="4"/>
      <c r="B585" s="2"/>
      <c r="C585" s="3"/>
      <c r="D585" s="4"/>
      <c r="E585" s="5"/>
      <c r="H585" s="4"/>
      <c r="I585" s="4"/>
      <c r="K585" s="6"/>
    </row>
    <row r="586" spans="1:11" ht="13.2" x14ac:dyDescent="0.25">
      <c r="A586" s="4"/>
      <c r="B586" s="2"/>
      <c r="C586" s="3"/>
      <c r="D586" s="4"/>
      <c r="E586" s="5"/>
      <c r="H586" s="4"/>
      <c r="I586" s="4"/>
      <c r="K586" s="6"/>
    </row>
    <row r="587" spans="1:11" ht="13.2" x14ac:dyDescent="0.25">
      <c r="A587" s="4"/>
      <c r="B587" s="2"/>
      <c r="C587" s="3"/>
      <c r="D587" s="4"/>
      <c r="E587" s="5"/>
      <c r="H587" s="4"/>
      <c r="I587" s="4"/>
      <c r="K587" s="6"/>
    </row>
    <row r="588" spans="1:11" ht="13.2" x14ac:dyDescent="0.25">
      <c r="A588" s="4"/>
      <c r="B588" s="2"/>
      <c r="C588" s="3"/>
      <c r="D588" s="4"/>
      <c r="E588" s="5"/>
      <c r="H588" s="4"/>
      <c r="I588" s="4"/>
      <c r="K588" s="6"/>
    </row>
    <row r="589" spans="1:11" ht="13.2" x14ac:dyDescent="0.25">
      <c r="A589" s="4"/>
      <c r="B589" s="2"/>
      <c r="C589" s="3"/>
      <c r="D589" s="4"/>
      <c r="E589" s="5"/>
      <c r="H589" s="4"/>
      <c r="I589" s="4"/>
      <c r="K589" s="6"/>
    </row>
    <row r="590" spans="1:11" ht="13.2" x14ac:dyDescent="0.25">
      <c r="A590" s="4"/>
      <c r="B590" s="2"/>
      <c r="C590" s="3"/>
      <c r="D590" s="4"/>
      <c r="E590" s="5"/>
      <c r="H590" s="4"/>
      <c r="I590" s="4"/>
      <c r="K590" s="6"/>
    </row>
    <row r="591" spans="1:11" ht="13.2" x14ac:dyDescent="0.25">
      <c r="A591" s="4"/>
      <c r="B591" s="2"/>
      <c r="C591" s="3"/>
      <c r="D591" s="4"/>
      <c r="E591" s="5"/>
      <c r="H591" s="4"/>
      <c r="I591" s="4"/>
      <c r="K591" s="6"/>
    </row>
    <row r="592" spans="1:11" ht="13.2" x14ac:dyDescent="0.25">
      <c r="A592" s="4"/>
      <c r="B592" s="2"/>
      <c r="C592" s="3"/>
      <c r="D592" s="4"/>
      <c r="E592" s="5"/>
      <c r="H592" s="4"/>
      <c r="I592" s="4"/>
      <c r="K592" s="6"/>
    </row>
    <row r="593" spans="1:11" ht="13.2" x14ac:dyDescent="0.25">
      <c r="A593" s="4"/>
      <c r="B593" s="2"/>
      <c r="C593" s="3"/>
      <c r="D593" s="4"/>
      <c r="E593" s="5"/>
      <c r="H593" s="4"/>
      <c r="I593" s="4"/>
      <c r="K593" s="6"/>
    </row>
    <row r="594" spans="1:11" ht="13.2" x14ac:dyDescent="0.25">
      <c r="A594" s="4"/>
      <c r="B594" s="2"/>
      <c r="C594" s="3"/>
      <c r="D594" s="4"/>
      <c r="E594" s="5"/>
      <c r="H594" s="4"/>
      <c r="I594" s="4"/>
      <c r="K594" s="6"/>
    </row>
    <row r="595" spans="1:11" ht="13.2" x14ac:dyDescent="0.25">
      <c r="A595" s="4"/>
      <c r="B595" s="2"/>
      <c r="C595" s="3"/>
      <c r="D595" s="4"/>
      <c r="E595" s="5"/>
      <c r="H595" s="4"/>
      <c r="I595" s="4"/>
      <c r="K595" s="6"/>
    </row>
    <row r="596" spans="1:11" ht="13.2" x14ac:dyDescent="0.25">
      <c r="A596" s="4"/>
      <c r="B596" s="2"/>
      <c r="C596" s="3"/>
      <c r="D596" s="4"/>
      <c r="E596" s="5"/>
      <c r="H596" s="4"/>
      <c r="I596" s="4"/>
      <c r="K596" s="6"/>
    </row>
    <row r="597" spans="1:11" ht="13.2" x14ac:dyDescent="0.25">
      <c r="A597" s="4"/>
      <c r="B597" s="2"/>
      <c r="C597" s="3"/>
      <c r="D597" s="4"/>
      <c r="E597" s="5"/>
      <c r="H597" s="4"/>
      <c r="I597" s="4"/>
      <c r="K597" s="6"/>
    </row>
    <row r="598" spans="1:11" ht="13.2" x14ac:dyDescent="0.25">
      <c r="A598" s="4"/>
      <c r="B598" s="2"/>
      <c r="C598" s="3"/>
      <c r="D598" s="4"/>
      <c r="E598" s="5"/>
      <c r="H598" s="4"/>
      <c r="I598" s="4"/>
      <c r="K598" s="6"/>
    </row>
    <row r="599" spans="1:11" ht="13.2" x14ac:dyDescent="0.25">
      <c r="A599" s="4"/>
      <c r="B599" s="2"/>
      <c r="C599" s="3"/>
      <c r="D599" s="4"/>
      <c r="E599" s="5"/>
      <c r="H599" s="4"/>
      <c r="I599" s="4"/>
      <c r="K599" s="6"/>
    </row>
    <row r="600" spans="1:11" ht="13.2" x14ac:dyDescent="0.25">
      <c r="A600" s="4"/>
      <c r="B600" s="2"/>
      <c r="C600" s="3"/>
      <c r="D600" s="4"/>
      <c r="E600" s="5"/>
      <c r="H600" s="4"/>
      <c r="I600" s="4"/>
      <c r="K600" s="6"/>
    </row>
    <row r="601" spans="1:11" ht="13.2" x14ac:dyDescent="0.25">
      <c r="A601" s="4"/>
      <c r="B601" s="2"/>
      <c r="C601" s="3"/>
      <c r="D601" s="4"/>
      <c r="E601" s="5"/>
      <c r="H601" s="4"/>
      <c r="I601" s="4"/>
      <c r="K601" s="6"/>
    </row>
    <row r="602" spans="1:11" ht="13.2" x14ac:dyDescent="0.25">
      <c r="A602" s="4"/>
      <c r="B602" s="2"/>
      <c r="C602" s="3"/>
      <c r="D602" s="4"/>
      <c r="E602" s="5"/>
      <c r="H602" s="4"/>
      <c r="I602" s="4"/>
      <c r="K602" s="6"/>
    </row>
    <row r="603" spans="1:11" ht="13.2" x14ac:dyDescent="0.25">
      <c r="A603" s="4"/>
      <c r="B603" s="2"/>
      <c r="C603" s="3"/>
      <c r="D603" s="4"/>
      <c r="E603" s="5"/>
      <c r="H603" s="4"/>
      <c r="I603" s="4"/>
      <c r="K603" s="6"/>
    </row>
    <row r="604" spans="1:11" ht="13.2" x14ac:dyDescent="0.25">
      <c r="A604" s="4"/>
      <c r="B604" s="2"/>
      <c r="C604" s="3"/>
      <c r="D604" s="4"/>
      <c r="E604" s="5"/>
      <c r="H604" s="4"/>
      <c r="I604" s="4"/>
      <c r="K604" s="6"/>
    </row>
    <row r="605" spans="1:11" ht="13.2" x14ac:dyDescent="0.25">
      <c r="A605" s="4"/>
      <c r="B605" s="2"/>
      <c r="C605" s="3"/>
      <c r="D605" s="4"/>
      <c r="E605" s="5"/>
      <c r="H605" s="4"/>
      <c r="I605" s="4"/>
      <c r="K605" s="6"/>
    </row>
    <row r="606" spans="1:11" ht="13.2" x14ac:dyDescent="0.25">
      <c r="A606" s="4"/>
      <c r="B606" s="2"/>
      <c r="C606" s="3"/>
      <c r="D606" s="4"/>
      <c r="E606" s="5"/>
      <c r="H606" s="4"/>
      <c r="I606" s="4"/>
      <c r="K606" s="6"/>
    </row>
    <row r="607" spans="1:11" ht="13.2" x14ac:dyDescent="0.25">
      <c r="A607" s="4"/>
      <c r="B607" s="2"/>
      <c r="C607" s="3"/>
      <c r="D607" s="4"/>
      <c r="E607" s="5"/>
      <c r="H607" s="4"/>
      <c r="I607" s="4"/>
      <c r="K607" s="6"/>
    </row>
    <row r="608" spans="1:11" ht="13.2" x14ac:dyDescent="0.25">
      <c r="A608" s="4"/>
      <c r="B608" s="2"/>
      <c r="C608" s="3"/>
      <c r="D608" s="4"/>
      <c r="E608" s="5"/>
      <c r="H608" s="4"/>
      <c r="I608" s="4"/>
      <c r="K608" s="6"/>
    </row>
    <row r="609" spans="1:11" ht="13.2" x14ac:dyDescent="0.25">
      <c r="A609" s="4"/>
      <c r="B609" s="2"/>
      <c r="C609" s="3"/>
      <c r="D609" s="4"/>
      <c r="E609" s="5"/>
      <c r="H609" s="4"/>
      <c r="I609" s="4"/>
      <c r="K609" s="6"/>
    </row>
    <row r="610" spans="1:11" ht="13.2" x14ac:dyDescent="0.25">
      <c r="A610" s="4"/>
      <c r="B610" s="2"/>
      <c r="C610" s="3"/>
      <c r="D610" s="4"/>
      <c r="E610" s="5"/>
      <c r="H610" s="4"/>
      <c r="I610" s="4"/>
      <c r="K610" s="6"/>
    </row>
    <row r="611" spans="1:11" ht="13.2" x14ac:dyDescent="0.25">
      <c r="A611" s="4"/>
      <c r="B611" s="2"/>
      <c r="C611" s="3"/>
      <c r="D611" s="4"/>
      <c r="E611" s="5"/>
      <c r="H611" s="4"/>
      <c r="I611" s="4"/>
      <c r="K611" s="6"/>
    </row>
    <row r="612" spans="1:11" ht="13.2" x14ac:dyDescent="0.25">
      <c r="A612" s="4"/>
      <c r="B612" s="2"/>
      <c r="C612" s="3"/>
      <c r="D612" s="4"/>
      <c r="E612" s="5"/>
      <c r="H612" s="4"/>
      <c r="I612" s="4"/>
      <c r="K612" s="6"/>
    </row>
    <row r="613" spans="1:11" ht="13.2" x14ac:dyDescent="0.25">
      <c r="A613" s="4"/>
      <c r="B613" s="2"/>
      <c r="C613" s="3"/>
      <c r="D613" s="4"/>
      <c r="E613" s="5"/>
      <c r="H613" s="4"/>
      <c r="I613" s="4"/>
      <c r="K613" s="6"/>
    </row>
    <row r="614" spans="1:11" ht="13.2" x14ac:dyDescent="0.25">
      <c r="A614" s="4"/>
      <c r="B614" s="2"/>
      <c r="C614" s="3"/>
      <c r="D614" s="4"/>
      <c r="E614" s="5"/>
      <c r="H614" s="4"/>
      <c r="I614" s="4"/>
      <c r="K614" s="6"/>
    </row>
    <row r="615" spans="1:11" ht="13.2" x14ac:dyDescent="0.25">
      <c r="A615" s="4"/>
      <c r="B615" s="2"/>
      <c r="C615" s="3"/>
      <c r="D615" s="4"/>
      <c r="E615" s="5"/>
      <c r="H615" s="4"/>
      <c r="I615" s="4"/>
      <c r="K615" s="6"/>
    </row>
    <row r="616" spans="1:11" ht="13.2" x14ac:dyDescent="0.25">
      <c r="A616" s="4"/>
      <c r="B616" s="2"/>
      <c r="C616" s="3"/>
      <c r="D616" s="4"/>
      <c r="E616" s="5"/>
      <c r="H616" s="4"/>
      <c r="I616" s="4"/>
      <c r="K616" s="6"/>
    </row>
    <row r="617" spans="1:11" ht="13.2" x14ac:dyDescent="0.25">
      <c r="A617" s="4"/>
      <c r="B617" s="2"/>
      <c r="C617" s="3"/>
      <c r="D617" s="4"/>
      <c r="E617" s="5"/>
      <c r="H617" s="4"/>
      <c r="I617" s="4"/>
      <c r="K617" s="6"/>
    </row>
    <row r="618" spans="1:11" ht="13.2" x14ac:dyDescent="0.25">
      <c r="A618" s="4"/>
      <c r="B618" s="2"/>
      <c r="C618" s="3"/>
      <c r="D618" s="4"/>
      <c r="E618" s="5"/>
      <c r="H618" s="4"/>
      <c r="I618" s="4"/>
      <c r="K618" s="6"/>
    </row>
    <row r="619" spans="1:11" ht="13.2" x14ac:dyDescent="0.25">
      <c r="A619" s="4"/>
      <c r="B619" s="2"/>
      <c r="C619" s="3"/>
      <c r="D619" s="4"/>
      <c r="E619" s="5"/>
      <c r="H619" s="4"/>
      <c r="I619" s="4"/>
      <c r="K619" s="6"/>
    </row>
    <row r="620" spans="1:11" ht="13.2" x14ac:dyDescent="0.25">
      <c r="A620" s="4"/>
      <c r="B620" s="2"/>
      <c r="C620" s="3"/>
      <c r="D620" s="4"/>
      <c r="E620" s="5"/>
      <c r="H620" s="4"/>
      <c r="I620" s="4"/>
      <c r="K620" s="6"/>
    </row>
    <row r="621" spans="1:11" ht="13.2" x14ac:dyDescent="0.25">
      <c r="A621" s="4"/>
      <c r="B621" s="2"/>
      <c r="C621" s="3"/>
      <c r="D621" s="4"/>
      <c r="E621" s="5"/>
      <c r="H621" s="4"/>
      <c r="I621" s="4"/>
      <c r="K621" s="6"/>
    </row>
    <row r="622" spans="1:11" ht="13.2" x14ac:dyDescent="0.25">
      <c r="A622" s="4"/>
      <c r="B622" s="2"/>
      <c r="C622" s="3"/>
      <c r="D622" s="4"/>
      <c r="E622" s="5"/>
      <c r="H622" s="4"/>
      <c r="I622" s="4"/>
      <c r="K622" s="6"/>
    </row>
    <row r="623" spans="1:11" ht="13.2" x14ac:dyDescent="0.25">
      <c r="A623" s="4"/>
      <c r="B623" s="2"/>
      <c r="C623" s="3"/>
      <c r="D623" s="4"/>
      <c r="E623" s="5"/>
      <c r="H623" s="4"/>
      <c r="I623" s="4"/>
      <c r="K623" s="6"/>
    </row>
    <row r="624" spans="1:11" ht="13.2" x14ac:dyDescent="0.25">
      <c r="A624" s="4"/>
      <c r="B624" s="2"/>
      <c r="C624" s="3"/>
      <c r="D624" s="4"/>
      <c r="E624" s="5"/>
      <c r="H624" s="4"/>
      <c r="I624" s="4"/>
      <c r="K624" s="6"/>
    </row>
    <row r="625" spans="1:11" ht="13.2" x14ac:dyDescent="0.25">
      <c r="A625" s="4"/>
      <c r="B625" s="2"/>
      <c r="C625" s="3"/>
      <c r="D625" s="4"/>
      <c r="E625" s="5"/>
      <c r="H625" s="4"/>
      <c r="I625" s="4"/>
      <c r="K625" s="6"/>
    </row>
    <row r="626" spans="1:11" ht="13.2" x14ac:dyDescent="0.25">
      <c r="A626" s="4"/>
      <c r="B626" s="2"/>
      <c r="C626" s="3"/>
      <c r="D626" s="4"/>
      <c r="E626" s="5"/>
      <c r="H626" s="4"/>
      <c r="I626" s="4"/>
      <c r="K626" s="6"/>
    </row>
    <row r="627" spans="1:11" ht="13.2" x14ac:dyDescent="0.25">
      <c r="A627" s="4"/>
      <c r="B627" s="2"/>
      <c r="C627" s="3"/>
      <c r="D627" s="4"/>
      <c r="E627" s="5"/>
      <c r="H627" s="4"/>
      <c r="I627" s="4"/>
      <c r="K627" s="6"/>
    </row>
    <row r="628" spans="1:11" ht="13.2" x14ac:dyDescent="0.25">
      <c r="A628" s="4"/>
      <c r="B628" s="2"/>
      <c r="C628" s="3"/>
      <c r="D628" s="4"/>
      <c r="E628" s="5"/>
      <c r="H628" s="4"/>
      <c r="I628" s="4"/>
      <c r="K628" s="6"/>
    </row>
    <row r="629" spans="1:11" ht="13.2" x14ac:dyDescent="0.25">
      <c r="A629" s="4"/>
      <c r="B629" s="2"/>
      <c r="C629" s="3"/>
      <c r="D629" s="4"/>
      <c r="E629" s="5"/>
      <c r="H629" s="4"/>
      <c r="I629" s="4"/>
      <c r="K629" s="6"/>
    </row>
    <row r="630" spans="1:11" ht="13.2" x14ac:dyDescent="0.25">
      <c r="A630" s="4"/>
      <c r="B630" s="2"/>
      <c r="C630" s="3"/>
      <c r="D630" s="4"/>
      <c r="E630" s="5"/>
      <c r="H630" s="4"/>
      <c r="I630" s="4"/>
      <c r="K630" s="6"/>
    </row>
    <row r="631" spans="1:11" ht="13.2" x14ac:dyDescent="0.25">
      <c r="A631" s="4"/>
      <c r="B631" s="2"/>
      <c r="C631" s="3"/>
      <c r="D631" s="4"/>
      <c r="E631" s="5"/>
      <c r="H631" s="4"/>
      <c r="I631" s="4"/>
      <c r="K631" s="6"/>
    </row>
    <row r="632" spans="1:11" ht="13.2" x14ac:dyDescent="0.25">
      <c r="A632" s="4"/>
      <c r="B632" s="2"/>
      <c r="C632" s="3"/>
      <c r="D632" s="4"/>
      <c r="E632" s="5"/>
      <c r="H632" s="4"/>
      <c r="I632" s="4"/>
      <c r="K632" s="6"/>
    </row>
    <row r="633" spans="1:11" ht="13.2" x14ac:dyDescent="0.25">
      <c r="A633" s="4"/>
      <c r="B633" s="2"/>
      <c r="C633" s="3"/>
      <c r="D633" s="4"/>
      <c r="E633" s="5"/>
      <c r="H633" s="4"/>
      <c r="I633" s="4"/>
      <c r="K633" s="6"/>
    </row>
    <row r="634" spans="1:11" ht="13.2" x14ac:dyDescent="0.25">
      <c r="A634" s="4"/>
      <c r="B634" s="2"/>
      <c r="C634" s="3"/>
      <c r="D634" s="4"/>
      <c r="E634" s="5"/>
      <c r="H634" s="4"/>
      <c r="I634" s="4"/>
      <c r="K634" s="6"/>
    </row>
    <row r="635" spans="1:11" ht="13.2" x14ac:dyDescent="0.25">
      <c r="A635" s="4"/>
      <c r="B635" s="2"/>
      <c r="C635" s="3"/>
      <c r="D635" s="4"/>
      <c r="E635" s="5"/>
      <c r="H635" s="4"/>
      <c r="I635" s="4"/>
      <c r="K635" s="6"/>
    </row>
    <row r="636" spans="1:11" ht="13.2" x14ac:dyDescent="0.25">
      <c r="A636" s="4"/>
      <c r="B636" s="2"/>
      <c r="C636" s="3"/>
      <c r="D636" s="4"/>
      <c r="E636" s="5"/>
      <c r="H636" s="4"/>
      <c r="I636" s="4"/>
      <c r="K636" s="6"/>
    </row>
    <row r="637" spans="1:11" ht="13.2" x14ac:dyDescent="0.25">
      <c r="A637" s="4"/>
      <c r="B637" s="2"/>
      <c r="C637" s="3"/>
      <c r="D637" s="4"/>
      <c r="E637" s="5"/>
      <c r="H637" s="4"/>
      <c r="I637" s="4"/>
      <c r="K637" s="6"/>
    </row>
    <row r="638" spans="1:11" ht="13.2" x14ac:dyDescent="0.25">
      <c r="A638" s="4"/>
      <c r="B638" s="2"/>
      <c r="C638" s="3"/>
      <c r="D638" s="4"/>
      <c r="E638" s="5"/>
      <c r="H638" s="4"/>
      <c r="I638" s="4"/>
      <c r="K638" s="6"/>
    </row>
    <row r="639" spans="1:11" ht="13.2" x14ac:dyDescent="0.25">
      <c r="A639" s="4"/>
      <c r="B639" s="2"/>
      <c r="C639" s="3"/>
      <c r="D639" s="4"/>
      <c r="E639" s="5"/>
      <c r="H639" s="4"/>
      <c r="I639" s="4"/>
      <c r="K639" s="6"/>
    </row>
    <row r="640" spans="1:11" ht="13.2" x14ac:dyDescent="0.25">
      <c r="A640" s="4"/>
      <c r="B640" s="2"/>
      <c r="C640" s="3"/>
      <c r="D640" s="4"/>
      <c r="E640" s="5"/>
      <c r="H640" s="4"/>
      <c r="I640" s="4"/>
      <c r="K640" s="6"/>
    </row>
    <row r="641" spans="1:11" ht="13.2" x14ac:dyDescent="0.25">
      <c r="A641" s="4"/>
      <c r="B641" s="2"/>
      <c r="C641" s="3"/>
      <c r="D641" s="4"/>
      <c r="E641" s="5"/>
      <c r="H641" s="4"/>
      <c r="I641" s="4"/>
      <c r="K641" s="6"/>
    </row>
    <row r="642" spans="1:11" ht="13.2" x14ac:dyDescent="0.25">
      <c r="A642" s="4"/>
      <c r="B642" s="2"/>
      <c r="C642" s="3"/>
      <c r="D642" s="4"/>
      <c r="E642" s="5"/>
      <c r="H642" s="4"/>
      <c r="I642" s="4"/>
      <c r="K642" s="6"/>
    </row>
    <row r="643" spans="1:11" ht="13.2" x14ac:dyDescent="0.25">
      <c r="A643" s="4"/>
      <c r="B643" s="2"/>
      <c r="C643" s="3"/>
      <c r="D643" s="4"/>
      <c r="E643" s="5"/>
      <c r="H643" s="4"/>
      <c r="I643" s="4"/>
      <c r="K643" s="6"/>
    </row>
    <row r="644" spans="1:11" ht="13.2" x14ac:dyDescent="0.25">
      <c r="A644" s="4"/>
      <c r="B644" s="2"/>
      <c r="C644" s="3"/>
      <c r="D644" s="4"/>
      <c r="E644" s="5"/>
      <c r="H644" s="4"/>
      <c r="I644" s="4"/>
      <c r="K644" s="6"/>
    </row>
    <row r="645" spans="1:11" ht="13.2" x14ac:dyDescent="0.25">
      <c r="A645" s="4"/>
      <c r="B645" s="2"/>
      <c r="C645" s="3"/>
      <c r="D645" s="4"/>
      <c r="E645" s="5"/>
      <c r="H645" s="4"/>
      <c r="I645" s="4"/>
      <c r="K645" s="6"/>
    </row>
    <row r="646" spans="1:11" ht="13.2" x14ac:dyDescent="0.25">
      <c r="A646" s="4"/>
      <c r="B646" s="2"/>
      <c r="C646" s="3"/>
      <c r="D646" s="4"/>
      <c r="E646" s="5"/>
      <c r="H646" s="4"/>
      <c r="I646" s="4"/>
      <c r="K646" s="6"/>
    </row>
    <row r="647" spans="1:11" ht="13.2" x14ac:dyDescent="0.25">
      <c r="A647" s="4"/>
      <c r="B647" s="2"/>
      <c r="C647" s="3"/>
      <c r="D647" s="4"/>
      <c r="E647" s="5"/>
      <c r="H647" s="4"/>
      <c r="I647" s="4"/>
      <c r="K647" s="6"/>
    </row>
    <row r="648" spans="1:11" ht="13.2" x14ac:dyDescent="0.25">
      <c r="A648" s="4"/>
      <c r="B648" s="2"/>
      <c r="C648" s="3"/>
      <c r="D648" s="4"/>
      <c r="E648" s="5"/>
      <c r="H648" s="4"/>
      <c r="I648" s="4"/>
      <c r="K648" s="6"/>
    </row>
    <row r="649" spans="1:11" ht="13.2" x14ac:dyDescent="0.25">
      <c r="A649" s="4"/>
      <c r="B649" s="2"/>
      <c r="C649" s="3"/>
      <c r="D649" s="4"/>
      <c r="E649" s="5"/>
      <c r="H649" s="4"/>
      <c r="I649" s="4"/>
      <c r="K649" s="6"/>
    </row>
    <row r="650" spans="1:11" ht="13.2" x14ac:dyDescent="0.25">
      <c r="A650" s="4"/>
      <c r="B650" s="2"/>
      <c r="C650" s="3"/>
      <c r="D650" s="4"/>
      <c r="E650" s="5"/>
      <c r="H650" s="4"/>
      <c r="I650" s="4"/>
      <c r="K650" s="6"/>
    </row>
    <row r="651" spans="1:11" ht="13.2" x14ac:dyDescent="0.25">
      <c r="A651" s="4"/>
      <c r="B651" s="2"/>
      <c r="C651" s="3"/>
      <c r="D651" s="4"/>
      <c r="E651" s="5"/>
      <c r="H651" s="4"/>
      <c r="I651" s="4"/>
      <c r="K651" s="6"/>
    </row>
    <row r="652" spans="1:11" ht="13.2" x14ac:dyDescent="0.25">
      <c r="A652" s="4"/>
      <c r="B652" s="2"/>
      <c r="C652" s="3"/>
      <c r="D652" s="4"/>
      <c r="E652" s="5"/>
      <c r="H652" s="4"/>
      <c r="I652" s="4"/>
      <c r="K652" s="6"/>
    </row>
    <row r="653" spans="1:11" ht="13.2" x14ac:dyDescent="0.25">
      <c r="A653" s="4"/>
      <c r="B653" s="2"/>
      <c r="C653" s="3"/>
      <c r="D653" s="4"/>
      <c r="E653" s="5"/>
      <c r="H653" s="4"/>
      <c r="I653" s="4"/>
      <c r="K653" s="6"/>
    </row>
    <row r="654" spans="1:11" ht="13.2" x14ac:dyDescent="0.25">
      <c r="A654" s="4"/>
      <c r="B654" s="2"/>
      <c r="C654" s="3"/>
      <c r="D654" s="4"/>
      <c r="E654" s="5"/>
      <c r="H654" s="4"/>
      <c r="I654" s="4"/>
      <c r="K654" s="6"/>
    </row>
    <row r="655" spans="1:11" ht="13.2" x14ac:dyDescent="0.25">
      <c r="A655" s="4"/>
      <c r="B655" s="2"/>
      <c r="C655" s="3"/>
      <c r="D655" s="4"/>
      <c r="E655" s="5"/>
      <c r="H655" s="4"/>
      <c r="I655" s="4"/>
      <c r="K655" s="6"/>
    </row>
    <row r="656" spans="1:11" ht="13.2" x14ac:dyDescent="0.25">
      <c r="A656" s="4"/>
      <c r="B656" s="2"/>
      <c r="C656" s="3"/>
      <c r="D656" s="4"/>
      <c r="E656" s="5"/>
      <c r="H656" s="4"/>
      <c r="I656" s="4"/>
      <c r="K656" s="6"/>
    </row>
    <row r="657" spans="1:11" ht="13.2" x14ac:dyDescent="0.25">
      <c r="A657" s="4"/>
      <c r="B657" s="2"/>
      <c r="C657" s="3"/>
      <c r="D657" s="4"/>
      <c r="E657" s="5"/>
      <c r="H657" s="4"/>
      <c r="I657" s="4"/>
      <c r="K657" s="6"/>
    </row>
    <row r="658" spans="1:11" ht="13.2" x14ac:dyDescent="0.25">
      <c r="A658" s="4"/>
      <c r="B658" s="2"/>
      <c r="C658" s="3"/>
      <c r="D658" s="4"/>
      <c r="E658" s="5"/>
      <c r="H658" s="4"/>
      <c r="I658" s="4"/>
      <c r="K658" s="6"/>
    </row>
    <row r="659" spans="1:11" ht="13.2" x14ac:dyDescent="0.25">
      <c r="A659" s="4"/>
      <c r="B659" s="2"/>
      <c r="C659" s="3"/>
      <c r="D659" s="4"/>
      <c r="E659" s="5"/>
      <c r="H659" s="4"/>
      <c r="I659" s="4"/>
      <c r="K659" s="6"/>
    </row>
    <row r="660" spans="1:11" ht="13.2" x14ac:dyDescent="0.25">
      <c r="A660" s="4"/>
      <c r="B660" s="2"/>
      <c r="C660" s="3"/>
      <c r="D660" s="4"/>
      <c r="E660" s="5"/>
      <c r="H660" s="4"/>
      <c r="I660" s="4"/>
      <c r="K660" s="6"/>
    </row>
    <row r="661" spans="1:11" ht="13.2" x14ac:dyDescent="0.25">
      <c r="A661" s="4"/>
      <c r="B661" s="2"/>
      <c r="C661" s="3"/>
      <c r="D661" s="4"/>
      <c r="E661" s="5"/>
      <c r="H661" s="4"/>
      <c r="I661" s="4"/>
      <c r="K661" s="6"/>
    </row>
    <row r="662" spans="1:11" ht="13.2" x14ac:dyDescent="0.25">
      <c r="A662" s="4"/>
      <c r="B662" s="2"/>
      <c r="C662" s="3"/>
      <c r="D662" s="4"/>
      <c r="E662" s="5"/>
      <c r="H662" s="4"/>
      <c r="I662" s="4"/>
      <c r="K662" s="6"/>
    </row>
    <row r="663" spans="1:11" ht="13.2" x14ac:dyDescent="0.25">
      <c r="A663" s="4"/>
      <c r="B663" s="2"/>
      <c r="C663" s="3"/>
      <c r="D663" s="4"/>
      <c r="E663" s="5"/>
      <c r="H663" s="4"/>
      <c r="I663" s="4"/>
      <c r="K663" s="6"/>
    </row>
    <row r="664" spans="1:11" ht="13.2" x14ac:dyDescent="0.25">
      <c r="A664" s="4"/>
      <c r="B664" s="2"/>
      <c r="C664" s="3"/>
      <c r="D664" s="4"/>
      <c r="E664" s="5"/>
      <c r="H664" s="4"/>
      <c r="I664" s="4"/>
      <c r="K664" s="6"/>
    </row>
    <row r="665" spans="1:11" ht="13.2" x14ac:dyDescent="0.25">
      <c r="A665" s="4"/>
      <c r="B665" s="2"/>
      <c r="C665" s="3"/>
      <c r="D665" s="4"/>
      <c r="E665" s="5"/>
      <c r="H665" s="4"/>
      <c r="I665" s="4"/>
      <c r="K665" s="6"/>
    </row>
    <row r="666" spans="1:11" ht="13.2" x14ac:dyDescent="0.25">
      <c r="A666" s="4"/>
      <c r="B666" s="2"/>
      <c r="C666" s="3"/>
      <c r="D666" s="4"/>
      <c r="E666" s="5"/>
      <c r="H666" s="4"/>
      <c r="I666" s="4"/>
      <c r="K666" s="6"/>
    </row>
    <row r="667" spans="1:11" ht="13.2" x14ac:dyDescent="0.25">
      <c r="A667" s="4"/>
      <c r="B667" s="2"/>
      <c r="C667" s="3"/>
      <c r="D667" s="4"/>
      <c r="E667" s="5"/>
      <c r="H667" s="4"/>
      <c r="I667" s="4"/>
      <c r="K667" s="6"/>
    </row>
    <row r="668" spans="1:11" ht="13.2" x14ac:dyDescent="0.25">
      <c r="A668" s="4"/>
      <c r="B668" s="2"/>
      <c r="C668" s="3"/>
      <c r="D668" s="4"/>
      <c r="E668" s="5"/>
      <c r="H668" s="4"/>
      <c r="I668" s="4"/>
      <c r="K668" s="6"/>
    </row>
    <row r="669" spans="1:11" ht="13.2" x14ac:dyDescent="0.25">
      <c r="A669" s="4"/>
      <c r="B669" s="2"/>
      <c r="C669" s="3"/>
      <c r="D669" s="4"/>
      <c r="E669" s="5"/>
      <c r="H669" s="4"/>
      <c r="I669" s="4"/>
      <c r="K669" s="6"/>
    </row>
    <row r="670" spans="1:11" ht="13.2" x14ac:dyDescent="0.25">
      <c r="A670" s="4"/>
      <c r="B670" s="2"/>
      <c r="C670" s="3"/>
      <c r="D670" s="4"/>
      <c r="E670" s="5"/>
      <c r="H670" s="4"/>
      <c r="I670" s="4"/>
      <c r="K670" s="6"/>
    </row>
    <row r="671" spans="1:11" ht="13.2" x14ac:dyDescent="0.25">
      <c r="A671" s="4"/>
      <c r="B671" s="2"/>
      <c r="C671" s="3"/>
      <c r="D671" s="4"/>
      <c r="E671" s="5"/>
      <c r="H671" s="4"/>
      <c r="I671" s="4"/>
      <c r="K671" s="6"/>
    </row>
    <row r="672" spans="1:11" ht="13.2" x14ac:dyDescent="0.25">
      <c r="A672" s="4"/>
      <c r="B672" s="2"/>
      <c r="C672" s="3"/>
      <c r="D672" s="4"/>
      <c r="E672" s="5"/>
      <c r="H672" s="4"/>
      <c r="I672" s="4"/>
      <c r="K672" s="6"/>
    </row>
    <row r="673" spans="1:11" ht="13.2" x14ac:dyDescent="0.25">
      <c r="A673" s="4"/>
      <c r="B673" s="2"/>
      <c r="C673" s="3"/>
      <c r="D673" s="4"/>
      <c r="E673" s="5"/>
      <c r="H673" s="4"/>
      <c r="I673" s="4"/>
      <c r="K673" s="6"/>
    </row>
    <row r="674" spans="1:11" ht="13.2" x14ac:dyDescent="0.25">
      <c r="A674" s="4"/>
      <c r="B674" s="2"/>
      <c r="C674" s="3"/>
      <c r="D674" s="4"/>
      <c r="E674" s="5"/>
      <c r="H674" s="4"/>
      <c r="I674" s="4"/>
      <c r="K674" s="6"/>
    </row>
    <row r="675" spans="1:11" ht="13.2" x14ac:dyDescent="0.25">
      <c r="A675" s="4"/>
      <c r="B675" s="2"/>
      <c r="C675" s="3"/>
      <c r="D675" s="4"/>
      <c r="E675" s="5"/>
      <c r="H675" s="4"/>
      <c r="I675" s="4"/>
      <c r="K675" s="6"/>
    </row>
    <row r="676" spans="1:11" ht="13.2" x14ac:dyDescent="0.25">
      <c r="A676" s="4"/>
      <c r="B676" s="2"/>
      <c r="C676" s="3"/>
      <c r="D676" s="4"/>
      <c r="E676" s="5"/>
      <c r="H676" s="4"/>
      <c r="I676" s="4"/>
      <c r="K676" s="6"/>
    </row>
    <row r="677" spans="1:11" ht="13.2" x14ac:dyDescent="0.25">
      <c r="A677" s="4"/>
      <c r="B677" s="2"/>
      <c r="C677" s="3"/>
      <c r="D677" s="4"/>
      <c r="E677" s="5"/>
      <c r="H677" s="4"/>
      <c r="I677" s="4"/>
      <c r="K677" s="6"/>
    </row>
    <row r="678" spans="1:11" ht="13.2" x14ac:dyDescent="0.25">
      <c r="A678" s="4"/>
      <c r="B678" s="2"/>
      <c r="C678" s="3"/>
      <c r="D678" s="4"/>
      <c r="E678" s="5"/>
      <c r="H678" s="4"/>
      <c r="I678" s="4"/>
      <c r="K678" s="6"/>
    </row>
    <row r="679" spans="1:11" ht="13.2" x14ac:dyDescent="0.25">
      <c r="A679" s="4"/>
      <c r="B679" s="2"/>
      <c r="C679" s="3"/>
      <c r="D679" s="4"/>
      <c r="E679" s="5"/>
      <c r="H679" s="4"/>
      <c r="I679" s="4"/>
      <c r="K679" s="6"/>
    </row>
    <row r="680" spans="1:11" ht="13.2" x14ac:dyDescent="0.25">
      <c r="A680" s="4"/>
      <c r="B680" s="2"/>
      <c r="C680" s="3"/>
      <c r="D680" s="4"/>
      <c r="E680" s="5"/>
      <c r="H680" s="4"/>
      <c r="I680" s="4"/>
      <c r="K680" s="6"/>
    </row>
    <row r="681" spans="1:11" ht="13.2" x14ac:dyDescent="0.25">
      <c r="A681" s="4"/>
      <c r="B681" s="2"/>
      <c r="C681" s="3"/>
      <c r="D681" s="4"/>
      <c r="E681" s="5"/>
      <c r="H681" s="4"/>
      <c r="I681" s="4"/>
      <c r="K681" s="6"/>
    </row>
    <row r="682" spans="1:11" ht="13.2" x14ac:dyDescent="0.25">
      <c r="A682" s="4"/>
      <c r="B682" s="2"/>
      <c r="C682" s="3"/>
      <c r="D682" s="4"/>
      <c r="E682" s="5"/>
      <c r="H682" s="4"/>
      <c r="I682" s="4"/>
      <c r="K682" s="6"/>
    </row>
    <row r="683" spans="1:11" ht="13.2" x14ac:dyDescent="0.25">
      <c r="A683" s="4"/>
      <c r="B683" s="2"/>
      <c r="C683" s="3"/>
      <c r="D683" s="4"/>
      <c r="E683" s="5"/>
      <c r="H683" s="4"/>
      <c r="I683" s="4"/>
      <c r="K683" s="6"/>
    </row>
    <row r="684" spans="1:11" ht="13.2" x14ac:dyDescent="0.25">
      <c r="A684" s="4"/>
      <c r="B684" s="2"/>
      <c r="C684" s="3"/>
      <c r="D684" s="4"/>
      <c r="E684" s="5"/>
      <c r="H684" s="4"/>
      <c r="I684" s="4"/>
      <c r="K684" s="6"/>
    </row>
    <row r="685" spans="1:11" ht="13.2" x14ac:dyDescent="0.25">
      <c r="A685" s="4"/>
      <c r="B685" s="2"/>
      <c r="C685" s="3"/>
      <c r="D685" s="4"/>
      <c r="E685" s="5"/>
      <c r="H685" s="4"/>
      <c r="I685" s="4"/>
      <c r="K685" s="6"/>
    </row>
    <row r="686" spans="1:11" ht="13.2" x14ac:dyDescent="0.25">
      <c r="A686" s="4"/>
      <c r="B686" s="2"/>
      <c r="C686" s="3"/>
      <c r="D686" s="4"/>
      <c r="E686" s="5"/>
      <c r="H686" s="4"/>
      <c r="I686" s="4"/>
      <c r="K686" s="6"/>
    </row>
    <row r="687" spans="1:11" ht="13.2" x14ac:dyDescent="0.25">
      <c r="A687" s="4"/>
      <c r="B687" s="2"/>
      <c r="C687" s="3"/>
      <c r="D687" s="4"/>
      <c r="E687" s="5"/>
      <c r="H687" s="4"/>
      <c r="I687" s="4"/>
      <c r="K687" s="6"/>
    </row>
    <row r="688" spans="1:11" ht="13.2" x14ac:dyDescent="0.25">
      <c r="A688" s="4"/>
      <c r="B688" s="2"/>
      <c r="C688" s="3"/>
      <c r="D688" s="4"/>
      <c r="E688" s="5"/>
      <c r="H688" s="4"/>
      <c r="I688" s="4"/>
      <c r="K688" s="6"/>
    </row>
    <row r="689" spans="1:11" ht="13.2" x14ac:dyDescent="0.25">
      <c r="A689" s="4"/>
      <c r="B689" s="2"/>
      <c r="C689" s="3"/>
      <c r="D689" s="4"/>
      <c r="E689" s="5"/>
      <c r="H689" s="4"/>
      <c r="I689" s="4"/>
      <c r="K689" s="6"/>
    </row>
    <row r="690" spans="1:11" ht="13.2" x14ac:dyDescent="0.25">
      <c r="A690" s="4"/>
      <c r="B690" s="2"/>
      <c r="C690" s="3"/>
      <c r="D690" s="4"/>
      <c r="E690" s="5"/>
      <c r="H690" s="4"/>
      <c r="I690" s="4"/>
      <c r="K690" s="6"/>
    </row>
    <row r="691" spans="1:11" ht="13.2" x14ac:dyDescent="0.25">
      <c r="A691" s="4"/>
      <c r="B691" s="2"/>
      <c r="C691" s="3"/>
      <c r="D691" s="4"/>
      <c r="E691" s="5"/>
      <c r="H691" s="4"/>
      <c r="I691" s="4"/>
      <c r="K691" s="6"/>
    </row>
    <row r="692" spans="1:11" ht="13.2" x14ac:dyDescent="0.25">
      <c r="A692" s="4"/>
      <c r="B692" s="2"/>
      <c r="C692" s="3"/>
      <c r="D692" s="4"/>
      <c r="E692" s="5"/>
      <c r="H692" s="4"/>
      <c r="I692" s="4"/>
      <c r="K692" s="6"/>
    </row>
    <row r="693" spans="1:11" ht="13.2" x14ac:dyDescent="0.25">
      <c r="A693" s="4"/>
      <c r="B693" s="2"/>
      <c r="C693" s="3"/>
      <c r="D693" s="4"/>
      <c r="E693" s="5"/>
      <c r="H693" s="4"/>
      <c r="I693" s="4"/>
      <c r="K693" s="6"/>
    </row>
    <row r="694" spans="1:11" ht="13.2" x14ac:dyDescent="0.25">
      <c r="A694" s="4"/>
      <c r="B694" s="2"/>
      <c r="C694" s="3"/>
      <c r="D694" s="4"/>
      <c r="E694" s="5"/>
      <c r="H694" s="4"/>
      <c r="I694" s="4"/>
      <c r="K694" s="6"/>
    </row>
    <row r="695" spans="1:11" ht="13.2" x14ac:dyDescent="0.25">
      <c r="A695" s="4"/>
      <c r="B695" s="2"/>
      <c r="C695" s="3"/>
      <c r="D695" s="4"/>
      <c r="E695" s="5"/>
      <c r="H695" s="4"/>
      <c r="I695" s="4"/>
      <c r="K695" s="6"/>
    </row>
    <row r="696" spans="1:11" ht="13.2" x14ac:dyDescent="0.25">
      <c r="A696" s="4"/>
      <c r="B696" s="2"/>
      <c r="C696" s="3"/>
      <c r="D696" s="4"/>
      <c r="E696" s="5"/>
      <c r="H696" s="4"/>
      <c r="I696" s="4"/>
      <c r="K696" s="6"/>
    </row>
  </sheetData>
  <conditionalFormatting sqref="K4:K170">
    <cfRule type="cellIs" dxfId="148" priority="1" operator="equal">
      <formula>1</formula>
    </cfRule>
  </conditionalFormatting>
  <conditionalFormatting sqref="K4:K170">
    <cfRule type="cellIs" dxfId="147" priority="2" operator="equal">
      <formula>2</formula>
    </cfRule>
  </conditionalFormatting>
  <conditionalFormatting sqref="K4:K170">
    <cfRule type="cellIs" dxfId="146" priority="3" operator="equal">
      <formula>3</formula>
    </cfRule>
  </conditionalFormatting>
  <conditionalFormatting sqref="K4:K170">
    <cfRule type="cellIs" dxfId="145" priority="4" operator="equal">
      <formula>4</formula>
    </cfRule>
  </conditionalFormatting>
  <conditionalFormatting sqref="K4:K170">
    <cfRule type="cellIs" dxfId="144" priority="5" operator="greaterThan">
      <formula>4</formula>
    </cfRule>
  </conditionalFormatting>
  <conditionalFormatting sqref="C4:C170">
    <cfRule type="containsText" dxfId="143" priority="6" operator="containsText" text="Y">
      <formula>NOT(ISERROR(SEARCH(("Y"),(C4))))</formula>
    </cfRule>
  </conditionalFormatting>
  <conditionalFormatting sqref="C4:C170">
    <cfRule type="containsText" dxfId="142" priority="7" operator="containsText" text="?">
      <formula>NOT(ISERROR(SEARCH(("?"),(C4))))</formula>
    </cfRule>
  </conditionalFormatting>
  <conditionalFormatting sqref="C4:C170">
    <cfRule type="containsBlanks" dxfId="141" priority="8">
      <formula>LEN(TRIM(C4))=0</formula>
    </cfRule>
  </conditionalFormatting>
  <conditionalFormatting sqref="C4:C170">
    <cfRule type="containsText" dxfId="140" priority="9" operator="containsText" text="N">
      <formula>NOT(ISERROR(SEARCH(("N"),(C4))))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1"/>
  <sheetViews>
    <sheetView tabSelected="1" zoomScaleNormal="100"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6.33203125" customWidth="1"/>
    <col min="3" max="3" width="12.5546875" customWidth="1"/>
    <col min="4" max="4" width="9.5546875" customWidth="1"/>
    <col min="5" max="5" width="8.6640625" style="133" bestFit="1" customWidth="1"/>
    <col min="6" max="6" width="9.33203125" customWidth="1"/>
    <col min="7" max="7" width="17.5546875" customWidth="1"/>
    <col min="8" max="8" width="19.44140625" customWidth="1"/>
    <col min="9" max="10" width="35.5546875" customWidth="1"/>
    <col min="11" max="11" width="39.6640625" customWidth="1"/>
    <col min="13" max="13" width="32.5546875" bestFit="1" customWidth="1"/>
    <col min="14" max="14" width="23.88671875" bestFit="1" customWidth="1"/>
    <col min="15" max="15" width="19.21875" bestFit="1" customWidth="1"/>
    <col min="17" max="17" width="17.21875" bestFit="1" customWidth="1"/>
    <col min="19" max="19" width="17.21875" bestFit="1" customWidth="1"/>
    <col min="22" max="22" width="15.33203125" hidden="1" customWidth="1"/>
    <col min="23" max="23" width="21.21875" hidden="1" customWidth="1"/>
    <col min="24" max="24" width="22.33203125" hidden="1" customWidth="1"/>
    <col min="25" max="25" width="17.21875" hidden="1" customWidth="1"/>
    <col min="26" max="26" width="18.5546875" hidden="1" customWidth="1"/>
    <col min="27" max="27" width="14.44140625" hidden="1" customWidth="1"/>
    <col min="28" max="28" width="14.77734375" customWidth="1"/>
  </cols>
  <sheetData>
    <row r="1" spans="1:40" ht="15.75" customHeight="1" x14ac:dyDescent="0.25">
      <c r="A1" s="1" t="s">
        <v>1</v>
      </c>
      <c r="B1" s="2" t="s">
        <v>455</v>
      </c>
      <c r="C1" s="3"/>
      <c r="D1" s="4"/>
      <c r="E1" s="2"/>
      <c r="F1" s="4"/>
      <c r="H1" s="4"/>
      <c r="I1" s="4"/>
      <c r="J1" s="38"/>
    </row>
    <row r="2" spans="1:40" ht="15.75" customHeight="1" x14ac:dyDescent="0.25">
      <c r="A2" s="12" t="s">
        <v>13</v>
      </c>
      <c r="B2" s="2"/>
      <c r="C2" s="3"/>
      <c r="D2" s="4"/>
      <c r="E2" s="2"/>
      <c r="F2" s="4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TOS","CollectionType":"HomeCollector.Models.BookBase, HomeCollector, Version=1.0.0.0, Culture=neutral, PublicKeyToken=null"</v>
      </c>
      <c r="AC2" t="str">
        <f>"}"</f>
        <v>}</v>
      </c>
    </row>
    <row r="3" spans="1:40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4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t="str">
        <f>",""Collectables"":["</f>
        <v>,"Collectables":[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</row>
    <row r="4" spans="1:40" ht="14.4" x14ac:dyDescent="0.3">
      <c r="A4" s="14" t="s">
        <v>14</v>
      </c>
      <c r="B4" s="15">
        <v>1967</v>
      </c>
      <c r="C4" s="17" t="s">
        <v>15</v>
      </c>
      <c r="D4" s="12">
        <v>1</v>
      </c>
      <c r="E4" s="2"/>
      <c r="F4" s="12" t="s">
        <v>16</v>
      </c>
      <c r="G4" s="18" t="s">
        <v>17</v>
      </c>
      <c r="H4" s="12" t="s">
        <v>18</v>
      </c>
      <c r="I4" s="4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,"DisplayName":"Star Trek (a.k.a. Star Trek 1)"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,"Title":"Star Trek (a.k.a. Star Trek 1)" </v>
      </c>
      <c r="N4" t="str">
        <f>",""Author"":""" &amp; $H4 &amp; """ "</f>
        <v xml:space="preserve">,"Author":"ed. James Blish" </v>
      </c>
      <c r="O4" t="str">
        <f>",""Publisher"":""" &amp; $G4 &amp; """ "</f>
        <v xml:space="preserve">,"Publisher":"Bantum" </v>
      </c>
      <c r="P4" t="str">
        <f>",""Year"":" &amp; $B4 &amp; " "</f>
        <v xml:space="preserve">,"Year":1967 </v>
      </c>
      <c r="Q4" t="str">
        <f>",""Month"":" &amp; IF($E4="",0,$E4)</f>
        <v>,"Month":0</v>
      </c>
      <c r="R4" t="str">
        <f>",""Series"":""" &amp; $B$1 &amp; """ "</f>
        <v xml:space="preserve">,"Series":"TOS" </v>
      </c>
      <c r="S4" t="str">
        <f>",""BookCode"":""" &amp; $F4 &amp; """ "</f>
        <v xml:space="preserve">,"BookCode":"ST1"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PublicKeyToken=null","DisplayName":"Star Trek (a.k.a. Star Trek 1)" ,"Description":"" ,"Title":"Star Trek (a.k.a. Star Trek 1)" ,"Author":"ed. James Blish" ,"Publisher":"Bantum" ,"Year":1967 ,"Month":0,"Series":"TOS" ,"BookCode":"ST1"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40" ht="14.4" x14ac:dyDescent="0.3">
      <c r="A5" s="14" t="s">
        <v>19</v>
      </c>
      <c r="B5" s="15">
        <v>1968</v>
      </c>
      <c r="C5" s="17" t="s">
        <v>15</v>
      </c>
      <c r="D5" s="12">
        <v>2</v>
      </c>
      <c r="E5" s="2"/>
      <c r="F5" s="12" t="s">
        <v>20</v>
      </c>
      <c r="G5" s="18" t="s">
        <v>17</v>
      </c>
      <c r="H5" s="12" t="s">
        <v>18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64" si="0">",""DisplayName"":""" &amp; $A5 &amp; """ "</f>
        <v xml:space="preserve">,"DisplayName":"Star Trek 2" </v>
      </c>
      <c r="L5" t="str">
        <f t="shared" ref="L5:L64" si="1">",""Description"":""" &amp; $I5 &amp; """ "</f>
        <v xml:space="preserve">,"Description":"" </v>
      </c>
      <c r="M5" t="str">
        <f t="shared" ref="M5:M64" si="2">",""Title"":""" &amp; $A5 &amp; """ "</f>
        <v xml:space="preserve">,"Title":"Star Trek 2" </v>
      </c>
      <c r="N5" t="str">
        <f t="shared" ref="N5:N64" si="3">",""Author"":""" &amp; $H5 &amp; """ "</f>
        <v xml:space="preserve">,"Author":"ed. James Blish" </v>
      </c>
      <c r="O5" t="str">
        <f t="shared" ref="O5:O64" si="4">",""Publisher"":""" &amp; $G5 &amp; """ "</f>
        <v xml:space="preserve">,"Publisher":"Bantum" </v>
      </c>
      <c r="P5" t="str">
        <f t="shared" ref="P5:P64" si="5">",""Year"":" &amp; $B5 &amp; " "</f>
        <v xml:space="preserve">,"Year":1968 </v>
      </c>
      <c r="Q5" t="str">
        <f t="shared" ref="Q5:Q64" si="6">",""Month"":" &amp; IF($E5="",0,$E5)</f>
        <v>,"Month":0</v>
      </c>
      <c r="R5" t="str">
        <f t="shared" ref="R5:R68" si="7">",""Series"":""" &amp; $B$1 &amp; """ "</f>
        <v xml:space="preserve">,"Series":"TOS" </v>
      </c>
      <c r="S5" t="str">
        <f t="shared" ref="S5:S64" si="8">",""BookCode"":""" &amp; $F5 &amp; """ "</f>
        <v xml:space="preserve">,"BookCode":"ST2" </v>
      </c>
      <c r="T5" t="str">
        <f t="shared" ref="T5:T64" si="9">",""ISBN"":""" &amp; "" &amp; """ "</f>
        <v xml:space="preserve">,"ISBN":"" </v>
      </c>
      <c r="U5" t="str">
        <f t="shared" ref="U5:U64" si="10">",""Edition"":""" &amp; "" &amp; """ "</f>
        <v xml:space="preserve">,"Edition":"" </v>
      </c>
      <c r="V5" t="str">
        <f t="shared" ref="V5:V64" si="11" xml:space="preserve"> IF($C5="Y",",""ItemInstances"":[","")</f>
        <v>,"ItemInstances":[</v>
      </c>
      <c r="W5" t="str">
        <f t="shared" ref="W5:W64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4" si="13">",""ItemDetails"":""" &amp; "Copies=" &amp; $D5 &amp; """ "</f>
        <v xml:space="preserve">,"ItemDetails":"Copies=2" </v>
      </c>
      <c r="Y5" t="str">
        <f t="shared" ref="Y5:Y64" si="14">",""IsFavorite"":" &amp; "false" &amp; " "</f>
        <v xml:space="preserve">,"IsFavorite":false </v>
      </c>
      <c r="Z5" t="str">
        <f t="shared" ref="Z5:Z64" si="15">",""EstimatedValue"":" &amp; 0 &amp; " "</f>
        <v xml:space="preserve">,"EstimatedValue":0 </v>
      </c>
      <c r="AA5" t="str">
        <f t="shared" ref="AA5:AA64" si="16">",""Condition"":" &amp; """UNDEFINED""" &amp; " "</f>
        <v xml:space="preserve">,"Condition":"UNDEFINED" </v>
      </c>
      <c r="AB5" t="str">
        <f t="shared" ref="AB5:AB64" si="17" xml:space="preserve"> IF($C5="Y",  CONCATENATE($V5,$W5,$X5,$Y5,$Z5,$AA5) &amp; "} ]}","}")</f>
        <v>,"ItemInstances":[{"CollectableType":"HomeCollector.Models.BookBase, HomeCollector, Version=1.0.0.0, Culture=neutral, PublicKeyToken=null","ItemDetails":"Copies=2" ,"IsFavorite":false ,"EstimatedValue":0 ,"Condition":"UNDEFINED" } ]}</v>
      </c>
      <c r="AC5" t="str">
        <f t="shared" ref="AC5:AC64" si="18">CONCATENATE($J5,$K5, $L5, $M5, $N5,$O5,$P5,$Q5,$R5,$S5,$T5,$U5) &amp; $AB5</f>
        <v>,{"CollectableType":"HomeCollector.Models.BookBase, HomeCollector, Version=1.0.0.0, Culture=neutral, PublicKeyToken=null","DisplayName":"Star Trek 2" ,"Description":"" ,"Title":"Star Trek 2" ,"Author":"ed. James Blish" ,"Publisher":"Bantum" ,"Year":1968 ,"Month":0,"Series":"TOS" ,"BookCode":"ST2"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6" spans="1:40" ht="14.4" x14ac:dyDescent="0.3">
      <c r="A6" s="14" t="s">
        <v>21</v>
      </c>
      <c r="B6" s="15">
        <v>1969</v>
      </c>
      <c r="C6" s="17" t="s">
        <v>15</v>
      </c>
      <c r="D6" s="12">
        <v>2</v>
      </c>
      <c r="E6" s="2"/>
      <c r="F6" s="12" t="s">
        <v>22</v>
      </c>
      <c r="G6" s="18" t="s">
        <v>17</v>
      </c>
      <c r="H6" s="12" t="s">
        <v>18</v>
      </c>
      <c r="I6" s="4"/>
      <c r="J6" t="str">
        <f t="shared" ref="J6:J65" si="19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,"DisplayName":"Star Trek 3" </v>
      </c>
      <c r="L6" t="str">
        <f t="shared" si="1"/>
        <v xml:space="preserve">,"Description":"" </v>
      </c>
      <c r="M6" t="str">
        <f t="shared" si="2"/>
        <v xml:space="preserve">,"Title":"Star Trek 3" </v>
      </c>
      <c r="N6" t="str">
        <f t="shared" si="3"/>
        <v xml:space="preserve">,"Author":"ed. James Blish" </v>
      </c>
      <c r="O6" t="str">
        <f t="shared" si="4"/>
        <v xml:space="preserve">,"Publisher":"Bantum" </v>
      </c>
      <c r="P6" t="str">
        <f t="shared" si="5"/>
        <v xml:space="preserve">,"Year":1969 </v>
      </c>
      <c r="Q6" t="str">
        <f t="shared" si="6"/>
        <v>,"Month":0</v>
      </c>
      <c r="R6" t="str">
        <f t="shared" si="7"/>
        <v xml:space="preserve">,"Series":"TOS" </v>
      </c>
      <c r="S6" t="str">
        <f t="shared" si="8"/>
        <v xml:space="preserve">,"BookCode":"ST3" </v>
      </c>
      <c r="T6" t="str">
        <f t="shared" si="9"/>
        <v xml:space="preserve">,"ISBN":"" </v>
      </c>
      <c r="U6" t="str">
        <f t="shared" si="10"/>
        <v xml:space="preserve">,"Edition":"" </v>
      </c>
      <c r="V6" t="str">
        <f t="shared" si="11"/>
        <v>,"ItemInstances":[</v>
      </c>
      <c r="W6" t="str">
        <f t="shared" si="12"/>
        <v>{"CollectableType":"HomeCollector.Models.BookBase, HomeCollector, Version=1.0.0.0, Culture=neutral, PublicKeyToken=null"</v>
      </c>
      <c r="X6" t="str">
        <f t="shared" si="13"/>
        <v xml:space="preserve">,"ItemDetails":"Copies=2" </v>
      </c>
      <c r="Y6" t="str">
        <f t="shared" si="14"/>
        <v xml:space="preserve">,"IsFavorite":false </v>
      </c>
      <c r="Z6" t="str">
        <f t="shared" si="15"/>
        <v xml:space="preserve">,"EstimatedValue":0 </v>
      </c>
      <c r="AA6" t="str">
        <f t="shared" si="16"/>
        <v xml:space="preserve">,"Condition":"UNDEFINED" </v>
      </c>
      <c r="AB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6" t="str">
        <f t="shared" si="18"/>
        <v>,{"CollectableType":"HomeCollector.Models.BookBase, HomeCollector, Version=1.0.0.0, Culture=neutral, PublicKeyToken=null","DisplayName":"Star Trek 3" ,"Description":"" ,"Title":"Star Trek 3" ,"Author":"ed. James Blish" ,"Publisher":"Bantum" ,"Year":1969 ,"Month":0,"Series":"TOS" ,"BookCode":"ST3"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7" spans="1:40" ht="14.4" x14ac:dyDescent="0.3">
      <c r="A7" s="14" t="s">
        <v>23</v>
      </c>
      <c r="B7" s="15">
        <v>1971</v>
      </c>
      <c r="C7" s="17" t="s">
        <v>15</v>
      </c>
      <c r="D7" s="12">
        <v>2</v>
      </c>
      <c r="E7" s="2"/>
      <c r="F7" s="12" t="s">
        <v>24</v>
      </c>
      <c r="G7" s="18" t="s">
        <v>17</v>
      </c>
      <c r="H7" s="12" t="s">
        <v>18</v>
      </c>
      <c r="I7" s="4"/>
      <c r="J7" t="str">
        <f t="shared" si="19"/>
        <v>,{"CollectableType":"HomeCollector.Models.BookBase, HomeCollector, Version=1.0.0.0, Culture=neutral, PublicKeyToken=null"</v>
      </c>
      <c r="K7" t="str">
        <f t="shared" si="0"/>
        <v xml:space="preserve">,"DisplayName":"Star Trek 4" </v>
      </c>
      <c r="L7" t="str">
        <f t="shared" si="1"/>
        <v xml:space="preserve">,"Description":"" </v>
      </c>
      <c r="M7" t="str">
        <f t="shared" si="2"/>
        <v xml:space="preserve">,"Title":"Star Trek 4" </v>
      </c>
      <c r="N7" t="str">
        <f t="shared" si="3"/>
        <v xml:space="preserve">,"Author":"ed. James Blish" </v>
      </c>
      <c r="O7" t="str">
        <f t="shared" si="4"/>
        <v xml:space="preserve">,"Publisher":"Bantum" </v>
      </c>
      <c r="P7" t="str">
        <f t="shared" si="5"/>
        <v xml:space="preserve">,"Year":1971 </v>
      </c>
      <c r="Q7" t="str">
        <f t="shared" si="6"/>
        <v>,"Month":0</v>
      </c>
      <c r="R7" t="str">
        <f t="shared" si="7"/>
        <v xml:space="preserve">,"Series":"TOS" </v>
      </c>
      <c r="S7" t="str">
        <f t="shared" si="8"/>
        <v xml:space="preserve">,"BookCode":"ST4" </v>
      </c>
      <c r="T7" t="str">
        <f t="shared" si="9"/>
        <v xml:space="preserve">,"ISBN":"" </v>
      </c>
      <c r="U7" t="str">
        <f t="shared" si="10"/>
        <v xml:space="preserve">,"Edition":"" </v>
      </c>
      <c r="V7" t="str">
        <f t="shared" si="11"/>
        <v>,"ItemInstances":[</v>
      </c>
      <c r="W7" t="str">
        <f t="shared" si="12"/>
        <v>{"CollectableType":"HomeCollector.Models.BookBase, HomeCollector, Version=1.0.0.0, Culture=neutral, PublicKeyToken=null"</v>
      </c>
      <c r="X7" t="str">
        <f t="shared" si="13"/>
        <v xml:space="preserve">,"ItemDetails":"Copies=2" </v>
      </c>
      <c r="Y7" t="str">
        <f t="shared" si="14"/>
        <v xml:space="preserve">,"IsFavorite":false </v>
      </c>
      <c r="Z7" t="str">
        <f t="shared" si="15"/>
        <v xml:space="preserve">,"EstimatedValue":0 </v>
      </c>
      <c r="AA7" t="str">
        <f t="shared" si="16"/>
        <v xml:space="preserve">,"Condition":"UNDEFINED" </v>
      </c>
      <c r="AB7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7" t="str">
        <f t="shared" si="18"/>
        <v>,{"CollectableType":"HomeCollector.Models.BookBase, HomeCollector, Version=1.0.0.0, Culture=neutral, PublicKeyToken=null","DisplayName":"Star Trek 4" ,"Description":"" ,"Title":"Star Trek 4" ,"Author":"ed. James Blish" ,"Publisher":"Bantum" ,"Year":1971 ,"Month":0,"Series":"TOS" ,"BookCode":"ST4"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8" spans="1:40" ht="14.4" x14ac:dyDescent="0.3">
      <c r="A8" s="14" t="s">
        <v>25</v>
      </c>
      <c r="B8" s="15">
        <v>1972</v>
      </c>
      <c r="C8" s="17" t="s">
        <v>15</v>
      </c>
      <c r="D8" s="12">
        <v>2</v>
      </c>
      <c r="E8" s="2"/>
      <c r="F8" s="12" t="s">
        <v>26</v>
      </c>
      <c r="G8" s="18" t="s">
        <v>17</v>
      </c>
      <c r="H8" s="12" t="s">
        <v>18</v>
      </c>
      <c r="I8" s="4"/>
      <c r="J8" t="str">
        <f t="shared" si="19"/>
        <v>,{"CollectableType":"HomeCollector.Models.BookBase, HomeCollector, Version=1.0.0.0, Culture=neutral, PublicKeyToken=null"</v>
      </c>
      <c r="K8" t="str">
        <f t="shared" si="0"/>
        <v xml:space="preserve">,"DisplayName":"Star Trek 5" </v>
      </c>
      <c r="L8" t="str">
        <f t="shared" si="1"/>
        <v xml:space="preserve">,"Description":"" </v>
      </c>
      <c r="M8" t="str">
        <f t="shared" si="2"/>
        <v xml:space="preserve">,"Title":"Star Trek 5" </v>
      </c>
      <c r="N8" t="str">
        <f t="shared" si="3"/>
        <v xml:space="preserve">,"Author":"ed. James Blish" </v>
      </c>
      <c r="O8" t="str">
        <f t="shared" si="4"/>
        <v xml:space="preserve">,"Publisher":"Bantum" </v>
      </c>
      <c r="P8" t="str">
        <f t="shared" si="5"/>
        <v xml:space="preserve">,"Year":1972 </v>
      </c>
      <c r="Q8" t="str">
        <f t="shared" si="6"/>
        <v>,"Month":0</v>
      </c>
      <c r="R8" t="str">
        <f t="shared" si="7"/>
        <v xml:space="preserve">,"Series":"TOS" </v>
      </c>
      <c r="S8" t="str">
        <f t="shared" si="8"/>
        <v xml:space="preserve">,"BookCode":"ST5" </v>
      </c>
      <c r="T8" t="str">
        <f t="shared" si="9"/>
        <v xml:space="preserve">,"ISBN":"" </v>
      </c>
      <c r="U8" t="str">
        <f t="shared" si="10"/>
        <v xml:space="preserve">,"Edition":"" </v>
      </c>
      <c r="V8" t="str">
        <f t="shared" si="11"/>
        <v>,"ItemInstances":[</v>
      </c>
      <c r="W8" t="str">
        <f t="shared" si="12"/>
        <v>{"CollectableType":"HomeCollector.Models.BookBase, HomeCollector, Version=1.0.0.0, Culture=neutral, PublicKeyToken=null"</v>
      </c>
      <c r="X8" t="str">
        <f t="shared" si="13"/>
        <v xml:space="preserve">,"ItemDetails":"Copies=2" </v>
      </c>
      <c r="Y8" t="str">
        <f t="shared" si="14"/>
        <v xml:space="preserve">,"IsFavorite":false </v>
      </c>
      <c r="Z8" t="str">
        <f t="shared" si="15"/>
        <v xml:space="preserve">,"EstimatedValue":0 </v>
      </c>
      <c r="AA8" t="str">
        <f t="shared" si="16"/>
        <v xml:space="preserve">,"Condition":"UNDEFINED" </v>
      </c>
      <c r="AB8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8" t="str">
        <f t="shared" si="18"/>
        <v>,{"CollectableType":"HomeCollector.Models.BookBase, HomeCollector, Version=1.0.0.0, Culture=neutral, PublicKeyToken=null","DisplayName":"Star Trek 5" ,"Description":"" ,"Title":"Star Trek 5" ,"Author":"ed. James Blish" ,"Publisher":"Bantum" ,"Year":1972 ,"Month":0,"Series":"TOS" ,"BookCode":"ST5"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9" spans="1:40" ht="14.4" x14ac:dyDescent="0.3">
      <c r="A9" s="14" t="s">
        <v>27</v>
      </c>
      <c r="B9" s="15">
        <v>1972</v>
      </c>
      <c r="C9" s="17" t="s">
        <v>15</v>
      </c>
      <c r="D9" s="12">
        <v>2</v>
      </c>
      <c r="E9" s="2"/>
      <c r="F9" s="12" t="s">
        <v>28</v>
      </c>
      <c r="G9" s="18" t="s">
        <v>17</v>
      </c>
      <c r="H9" s="12" t="s">
        <v>18</v>
      </c>
      <c r="I9" s="4"/>
      <c r="J9" t="str">
        <f t="shared" si="19"/>
        <v>,{"CollectableType":"HomeCollector.Models.BookBase, HomeCollector, Version=1.0.0.0, Culture=neutral, PublicKeyToken=null"</v>
      </c>
      <c r="K9" t="str">
        <f t="shared" si="0"/>
        <v xml:space="preserve">,"DisplayName":"Star Trek 6" </v>
      </c>
      <c r="L9" t="str">
        <f t="shared" si="1"/>
        <v xml:space="preserve">,"Description":"" </v>
      </c>
      <c r="M9" t="str">
        <f t="shared" si="2"/>
        <v xml:space="preserve">,"Title":"Star Trek 6" </v>
      </c>
      <c r="N9" t="str">
        <f t="shared" si="3"/>
        <v xml:space="preserve">,"Author":"ed. James Blish" </v>
      </c>
      <c r="O9" t="str">
        <f t="shared" si="4"/>
        <v xml:space="preserve">,"Publisher":"Bantum" </v>
      </c>
      <c r="P9" t="str">
        <f t="shared" si="5"/>
        <v xml:space="preserve">,"Year":1972 </v>
      </c>
      <c r="Q9" t="str">
        <f t="shared" si="6"/>
        <v>,"Month":0</v>
      </c>
      <c r="R9" t="str">
        <f t="shared" si="7"/>
        <v xml:space="preserve">,"Series":"TOS" </v>
      </c>
      <c r="S9" t="str">
        <f t="shared" si="8"/>
        <v xml:space="preserve">,"BookCode":"ST6" </v>
      </c>
      <c r="T9" t="str">
        <f t="shared" si="9"/>
        <v xml:space="preserve">,"ISBN":"" </v>
      </c>
      <c r="U9" t="str">
        <f t="shared" si="10"/>
        <v xml:space="preserve">,"Edition":"" </v>
      </c>
      <c r="V9" t="str">
        <f t="shared" si="11"/>
        <v>,"ItemInstances":[</v>
      </c>
      <c r="W9" t="str">
        <f t="shared" si="12"/>
        <v>{"CollectableType":"HomeCollector.Models.BookBase, HomeCollector, Version=1.0.0.0, Culture=neutral, PublicKeyToken=null"</v>
      </c>
      <c r="X9" t="str">
        <f t="shared" si="13"/>
        <v xml:space="preserve">,"ItemDetails":"Copies=2" </v>
      </c>
      <c r="Y9" t="str">
        <f t="shared" si="14"/>
        <v xml:space="preserve">,"IsFavorite":false </v>
      </c>
      <c r="Z9" t="str">
        <f t="shared" si="15"/>
        <v xml:space="preserve">,"EstimatedValue":0 </v>
      </c>
      <c r="AA9" t="str">
        <f t="shared" si="16"/>
        <v xml:space="preserve">,"Condition":"UNDEFINED" </v>
      </c>
      <c r="AB9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9" t="str">
        <f t="shared" si="18"/>
        <v>,{"CollectableType":"HomeCollector.Models.BookBase, HomeCollector, Version=1.0.0.0, Culture=neutral, PublicKeyToken=null","DisplayName":"Star Trek 6" ,"Description":"" ,"Title":"Star Trek 6" ,"Author":"ed. James Blish" ,"Publisher":"Bantum" ,"Year":1972 ,"Month":0,"Series":"TOS" ,"BookCode":"ST6"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0" spans="1:40" ht="14.4" x14ac:dyDescent="0.3">
      <c r="A10" s="14" t="s">
        <v>29</v>
      </c>
      <c r="B10" s="15">
        <v>1972</v>
      </c>
      <c r="C10" s="17" t="s">
        <v>15</v>
      </c>
      <c r="D10" s="12">
        <v>2</v>
      </c>
      <c r="E10" s="2"/>
      <c r="F10" s="12" t="s">
        <v>30</v>
      </c>
      <c r="G10" s="18" t="s">
        <v>17</v>
      </c>
      <c r="H10" s="12" t="s">
        <v>18</v>
      </c>
      <c r="I10" s="4"/>
      <c r="J10" t="str">
        <f t="shared" si="19"/>
        <v>,{"CollectableType":"HomeCollector.Models.BookBase, HomeCollector, Version=1.0.0.0, Culture=neutral, PublicKeyToken=null"</v>
      </c>
      <c r="K10" t="str">
        <f t="shared" si="0"/>
        <v xml:space="preserve">,"DisplayName":"Star Trek 7" </v>
      </c>
      <c r="L10" t="str">
        <f t="shared" si="1"/>
        <v xml:space="preserve">,"Description":"" </v>
      </c>
      <c r="M10" t="str">
        <f t="shared" si="2"/>
        <v xml:space="preserve">,"Title":"Star Trek 7" </v>
      </c>
      <c r="N10" t="str">
        <f t="shared" si="3"/>
        <v xml:space="preserve">,"Author":"ed. James Blish" </v>
      </c>
      <c r="O10" t="str">
        <f t="shared" si="4"/>
        <v xml:space="preserve">,"Publisher":"Bantum" </v>
      </c>
      <c r="P10" t="str">
        <f t="shared" si="5"/>
        <v xml:space="preserve">,"Year":1972 </v>
      </c>
      <c r="Q10" t="str">
        <f t="shared" si="6"/>
        <v>,"Month":0</v>
      </c>
      <c r="R10" t="str">
        <f t="shared" si="7"/>
        <v xml:space="preserve">,"Series":"TOS" </v>
      </c>
      <c r="S10" t="str">
        <f t="shared" si="8"/>
        <v xml:space="preserve">,"BookCode":"ST7" </v>
      </c>
      <c r="T10" t="str">
        <f t="shared" si="9"/>
        <v xml:space="preserve">,"ISBN":"" </v>
      </c>
      <c r="U10" t="str">
        <f t="shared" si="10"/>
        <v xml:space="preserve">,"Edition":"" </v>
      </c>
      <c r="V10" t="str">
        <f t="shared" si="11"/>
        <v>,"ItemInstances":[</v>
      </c>
      <c r="W10" t="str">
        <f t="shared" si="12"/>
        <v>{"CollectableType":"HomeCollector.Models.BookBase, HomeCollector, Version=1.0.0.0, Culture=neutral, PublicKeyToken=null"</v>
      </c>
      <c r="X10" t="str">
        <f t="shared" si="13"/>
        <v xml:space="preserve">,"ItemDetails":"Copies=2" </v>
      </c>
      <c r="Y10" t="str">
        <f t="shared" si="14"/>
        <v xml:space="preserve">,"IsFavorite":false </v>
      </c>
      <c r="Z10" t="str">
        <f t="shared" si="15"/>
        <v xml:space="preserve">,"EstimatedValue":0 </v>
      </c>
      <c r="AA10" t="str">
        <f t="shared" si="16"/>
        <v xml:space="preserve">,"Condition":"UNDEFINED" </v>
      </c>
      <c r="AB10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0" t="str">
        <f t="shared" si="18"/>
        <v>,{"CollectableType":"HomeCollector.Models.BookBase, HomeCollector, Version=1.0.0.0, Culture=neutral, PublicKeyToken=null","DisplayName":"Star Trek 7" ,"Description":"" ,"Title":"Star Trek 7" ,"Author":"ed. James Blish" ,"Publisher":"Bantum" ,"Year":1972 ,"Month":0,"Series":"TOS" ,"BookCode":"ST7"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1" spans="1:40" ht="14.4" x14ac:dyDescent="0.3">
      <c r="A11" s="14" t="s">
        <v>31</v>
      </c>
      <c r="B11" s="15">
        <v>1972</v>
      </c>
      <c r="C11" s="17" t="s">
        <v>15</v>
      </c>
      <c r="D11" s="12">
        <v>2</v>
      </c>
      <c r="E11" s="2"/>
      <c r="F11" s="12" t="s">
        <v>32</v>
      </c>
      <c r="G11" s="18" t="s">
        <v>17</v>
      </c>
      <c r="H11" s="12" t="s">
        <v>18</v>
      </c>
      <c r="I11" s="4"/>
      <c r="J11" t="str">
        <f t="shared" si="19"/>
        <v>,{"CollectableType":"HomeCollector.Models.BookBase, HomeCollector, Version=1.0.0.0, Culture=neutral, PublicKeyToken=null"</v>
      </c>
      <c r="K11" t="str">
        <f t="shared" si="0"/>
        <v xml:space="preserve">,"DisplayName":"Star Trek 8" </v>
      </c>
      <c r="L11" t="str">
        <f t="shared" si="1"/>
        <v xml:space="preserve">,"Description":"" </v>
      </c>
      <c r="M11" t="str">
        <f t="shared" si="2"/>
        <v xml:space="preserve">,"Title":"Star Trek 8" </v>
      </c>
      <c r="N11" t="str">
        <f t="shared" si="3"/>
        <v xml:space="preserve">,"Author":"ed. James Blish" </v>
      </c>
      <c r="O11" t="str">
        <f t="shared" si="4"/>
        <v xml:space="preserve">,"Publisher":"Bantum" </v>
      </c>
      <c r="P11" t="str">
        <f t="shared" si="5"/>
        <v xml:space="preserve">,"Year":1972 </v>
      </c>
      <c r="Q11" t="str">
        <f t="shared" si="6"/>
        <v>,"Month":0</v>
      </c>
      <c r="R11" t="str">
        <f t="shared" si="7"/>
        <v xml:space="preserve">,"Series":"TOS" </v>
      </c>
      <c r="S11" t="str">
        <f t="shared" si="8"/>
        <v xml:space="preserve">,"BookCode":"ST8" </v>
      </c>
      <c r="T11" t="str">
        <f t="shared" si="9"/>
        <v xml:space="preserve">,"ISBN":"" </v>
      </c>
      <c r="U11" t="str">
        <f t="shared" si="10"/>
        <v xml:space="preserve">,"Edition":"" </v>
      </c>
      <c r="V11" t="str">
        <f t="shared" si="11"/>
        <v>,"ItemInstances":[</v>
      </c>
      <c r="W11" t="str">
        <f t="shared" si="12"/>
        <v>{"CollectableType":"HomeCollector.Models.BookBase, HomeCollector, Version=1.0.0.0, Culture=neutral, PublicKeyToken=null"</v>
      </c>
      <c r="X11" t="str">
        <f t="shared" si="13"/>
        <v xml:space="preserve">,"ItemDetails":"Copies=2" </v>
      </c>
      <c r="Y11" t="str">
        <f t="shared" si="14"/>
        <v xml:space="preserve">,"IsFavorite":false </v>
      </c>
      <c r="Z11" t="str">
        <f t="shared" si="15"/>
        <v xml:space="preserve">,"EstimatedValue":0 </v>
      </c>
      <c r="AA11" t="str">
        <f t="shared" si="16"/>
        <v xml:space="preserve">,"Condition":"UNDEFINED" </v>
      </c>
      <c r="AB11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1" t="str">
        <f t="shared" si="18"/>
        <v>,{"CollectableType":"HomeCollector.Models.BookBase, HomeCollector, Version=1.0.0.0, Culture=neutral, PublicKeyToken=null","DisplayName":"Star Trek 8" ,"Description":"" ,"Title":"Star Trek 8" ,"Author":"ed. James Blish" ,"Publisher":"Bantum" ,"Year":1972 ,"Month":0,"Series":"TOS" ,"BookCode":"ST8"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2" spans="1:40" ht="14.4" x14ac:dyDescent="0.3">
      <c r="A12" s="14" t="s">
        <v>33</v>
      </c>
      <c r="B12" s="15">
        <v>1973</v>
      </c>
      <c r="C12" s="17" t="s">
        <v>15</v>
      </c>
      <c r="D12" s="12">
        <v>2</v>
      </c>
      <c r="E12" s="2"/>
      <c r="F12" s="12" t="s">
        <v>34</v>
      </c>
      <c r="G12" s="18" t="s">
        <v>17</v>
      </c>
      <c r="H12" s="12" t="s">
        <v>18</v>
      </c>
      <c r="I12" s="4"/>
      <c r="J12" t="str">
        <f t="shared" si="19"/>
        <v>,{"CollectableType":"HomeCollector.Models.BookBase, HomeCollector, Version=1.0.0.0, Culture=neutral, PublicKeyToken=null"</v>
      </c>
      <c r="K12" t="str">
        <f t="shared" si="0"/>
        <v xml:space="preserve">,"DisplayName":"Star Trek 9" </v>
      </c>
      <c r="L12" t="str">
        <f t="shared" si="1"/>
        <v xml:space="preserve">,"Description":"" </v>
      </c>
      <c r="M12" t="str">
        <f t="shared" si="2"/>
        <v xml:space="preserve">,"Title":"Star Trek 9" </v>
      </c>
      <c r="N12" t="str">
        <f t="shared" si="3"/>
        <v xml:space="preserve">,"Author":"ed. James Blish" </v>
      </c>
      <c r="O12" t="str">
        <f t="shared" si="4"/>
        <v xml:space="preserve">,"Publisher":"Bantum" </v>
      </c>
      <c r="P12" t="str">
        <f t="shared" si="5"/>
        <v xml:space="preserve">,"Year":1973 </v>
      </c>
      <c r="Q12" t="str">
        <f t="shared" si="6"/>
        <v>,"Month":0</v>
      </c>
      <c r="R12" t="str">
        <f t="shared" si="7"/>
        <v xml:space="preserve">,"Series":"TOS" </v>
      </c>
      <c r="S12" t="str">
        <f t="shared" si="8"/>
        <v xml:space="preserve">,"BookCode":"ST9" </v>
      </c>
      <c r="T12" t="str">
        <f t="shared" si="9"/>
        <v xml:space="preserve">,"ISBN":"" </v>
      </c>
      <c r="U12" t="str">
        <f t="shared" si="10"/>
        <v xml:space="preserve">,"Edition":"" </v>
      </c>
      <c r="V12" t="str">
        <f t="shared" si="11"/>
        <v>,"ItemInstances":[</v>
      </c>
      <c r="W12" t="str">
        <f t="shared" si="12"/>
        <v>{"CollectableType":"HomeCollector.Models.BookBase, HomeCollector, Version=1.0.0.0, Culture=neutral, PublicKeyToken=null"</v>
      </c>
      <c r="X12" t="str">
        <f t="shared" si="13"/>
        <v xml:space="preserve">,"ItemDetails":"Copies=2" </v>
      </c>
      <c r="Y12" t="str">
        <f t="shared" si="14"/>
        <v xml:space="preserve">,"IsFavorite":false </v>
      </c>
      <c r="Z12" t="str">
        <f t="shared" si="15"/>
        <v xml:space="preserve">,"EstimatedValue":0 </v>
      </c>
      <c r="AA12" t="str">
        <f t="shared" si="16"/>
        <v xml:space="preserve">,"Condition":"UNDEFINED" </v>
      </c>
      <c r="AB12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2" t="str">
        <f t="shared" si="18"/>
        <v>,{"CollectableType":"HomeCollector.Models.BookBase, HomeCollector, Version=1.0.0.0, Culture=neutral, PublicKeyToken=null","DisplayName":"Star Trek 9" ,"Description":"" ,"Title":"Star Trek 9" ,"Author":"ed. James Blish" ,"Publisher":"Bantum" ,"Year":1973 ,"Month":0,"Series":"TOS" ,"BookCode":"ST9"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3" spans="1:40" ht="14.4" x14ac:dyDescent="0.3">
      <c r="A13" s="14" t="s">
        <v>35</v>
      </c>
      <c r="B13" s="15">
        <v>1974</v>
      </c>
      <c r="C13" s="17" t="s">
        <v>15</v>
      </c>
      <c r="D13" s="12">
        <v>2</v>
      </c>
      <c r="E13" s="2"/>
      <c r="F13" s="12" t="s">
        <v>36</v>
      </c>
      <c r="G13" s="18" t="s">
        <v>17</v>
      </c>
      <c r="H13" s="12" t="s">
        <v>18</v>
      </c>
      <c r="I13" s="4"/>
      <c r="J13" t="str">
        <f t="shared" si="19"/>
        <v>,{"CollectableType":"HomeCollector.Models.BookBase, HomeCollector, Version=1.0.0.0, Culture=neutral, PublicKeyToken=null"</v>
      </c>
      <c r="K13" t="str">
        <f t="shared" si="0"/>
        <v xml:space="preserve">,"DisplayName":"Star Trek 10" </v>
      </c>
      <c r="L13" t="str">
        <f t="shared" si="1"/>
        <v xml:space="preserve">,"Description":"" </v>
      </c>
      <c r="M13" t="str">
        <f t="shared" si="2"/>
        <v xml:space="preserve">,"Title":"Star Trek 10" </v>
      </c>
      <c r="N13" t="str">
        <f t="shared" si="3"/>
        <v xml:space="preserve">,"Author":"ed. James Blish" </v>
      </c>
      <c r="O13" t="str">
        <f t="shared" si="4"/>
        <v xml:space="preserve">,"Publisher":"Bantum" </v>
      </c>
      <c r="P13" t="str">
        <f t="shared" si="5"/>
        <v xml:space="preserve">,"Year":1974 </v>
      </c>
      <c r="Q13" t="str">
        <f t="shared" si="6"/>
        <v>,"Month":0</v>
      </c>
      <c r="R13" t="str">
        <f t="shared" si="7"/>
        <v xml:space="preserve">,"Series":"TOS" </v>
      </c>
      <c r="S13" t="str">
        <f t="shared" si="8"/>
        <v xml:space="preserve">,"BookCode":"ST10" </v>
      </c>
      <c r="T13" t="str">
        <f t="shared" si="9"/>
        <v xml:space="preserve">,"ISBN":"" </v>
      </c>
      <c r="U13" t="str">
        <f t="shared" si="10"/>
        <v xml:space="preserve">,"Edition":"" </v>
      </c>
      <c r="V13" t="str">
        <f t="shared" si="11"/>
        <v>,"ItemInstances":[</v>
      </c>
      <c r="W13" t="str">
        <f t="shared" si="12"/>
        <v>{"CollectableType":"HomeCollector.Models.BookBase, HomeCollector, Version=1.0.0.0, Culture=neutral, PublicKeyToken=null"</v>
      </c>
      <c r="X13" t="str">
        <f t="shared" si="13"/>
        <v xml:space="preserve">,"ItemDetails":"Copies=2" </v>
      </c>
      <c r="Y13" t="str">
        <f t="shared" si="14"/>
        <v xml:space="preserve">,"IsFavorite":false </v>
      </c>
      <c r="Z13" t="str">
        <f t="shared" si="15"/>
        <v xml:space="preserve">,"EstimatedValue":0 </v>
      </c>
      <c r="AA13" t="str">
        <f t="shared" si="16"/>
        <v xml:space="preserve">,"Condition":"UNDEFINED" </v>
      </c>
      <c r="AB13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3" t="str">
        <f t="shared" si="18"/>
        <v>,{"CollectableType":"HomeCollector.Models.BookBase, HomeCollector, Version=1.0.0.0, Culture=neutral, PublicKeyToken=null","DisplayName":"Star Trek 10" ,"Description":"" ,"Title":"Star Trek 10" ,"Author":"ed. James Blish" ,"Publisher":"Bantum" ,"Year":1974 ,"Month":0,"Series":"TOS" ,"BookCode":"ST10"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4" spans="1:40" ht="14.4" x14ac:dyDescent="0.3">
      <c r="A14" s="14" t="s">
        <v>37</v>
      </c>
      <c r="B14" s="15">
        <v>1975</v>
      </c>
      <c r="C14" s="17" t="s">
        <v>15</v>
      </c>
      <c r="D14" s="12">
        <v>1</v>
      </c>
      <c r="E14" s="2"/>
      <c r="F14" s="12" t="s">
        <v>38</v>
      </c>
      <c r="G14" s="18" t="s">
        <v>17</v>
      </c>
      <c r="H14" s="12" t="s">
        <v>18</v>
      </c>
      <c r="I14" s="4"/>
      <c r="J14" t="str">
        <f t="shared" si="19"/>
        <v>,{"CollectableType":"HomeCollector.Models.BookBase, HomeCollector, Version=1.0.0.0, Culture=neutral, PublicKeyToken=null"</v>
      </c>
      <c r="K14" t="str">
        <f t="shared" si="0"/>
        <v xml:space="preserve">,"DisplayName":"Star Trek 11 (a.k.a. Day of the Dove)" </v>
      </c>
      <c r="L14" t="str">
        <f t="shared" si="1"/>
        <v xml:space="preserve">,"Description":"" </v>
      </c>
      <c r="M14" t="str">
        <f t="shared" si="2"/>
        <v xml:space="preserve">,"Title":"Star Trek 11 (a.k.a. Day of the Dove)" </v>
      </c>
      <c r="N14" t="str">
        <f t="shared" si="3"/>
        <v xml:space="preserve">,"Author":"ed. James Blish" </v>
      </c>
      <c r="O14" t="str">
        <f t="shared" si="4"/>
        <v xml:space="preserve">,"Publisher":"Bantum" </v>
      </c>
      <c r="P14" t="str">
        <f t="shared" si="5"/>
        <v xml:space="preserve">,"Year":1975 </v>
      </c>
      <c r="Q14" t="str">
        <f t="shared" si="6"/>
        <v>,"Month":0</v>
      </c>
      <c r="R14" t="str">
        <f t="shared" si="7"/>
        <v xml:space="preserve">,"Series":"TOS" </v>
      </c>
      <c r="S14" t="str">
        <f t="shared" si="8"/>
        <v xml:space="preserve">,"BookCode":"ST11" </v>
      </c>
      <c r="T14" t="str">
        <f t="shared" si="9"/>
        <v xml:space="preserve">,"ISBN":"" </v>
      </c>
      <c r="U14" t="str">
        <f t="shared" si="10"/>
        <v xml:space="preserve">,"Edition":"" </v>
      </c>
      <c r="V14" t="str">
        <f t="shared" si="11"/>
        <v>,"ItemInstances":[</v>
      </c>
      <c r="W14" t="str">
        <f t="shared" si="12"/>
        <v>{"CollectableType":"HomeCollector.Models.BookBase, HomeCollector, Version=1.0.0.0, Culture=neutral, PublicKeyToken=null"</v>
      </c>
      <c r="X14" t="str">
        <f t="shared" si="13"/>
        <v xml:space="preserve">,"ItemDetails":"Copies=1" </v>
      </c>
      <c r="Y14" t="str">
        <f t="shared" si="14"/>
        <v xml:space="preserve">,"IsFavorite":false </v>
      </c>
      <c r="Z14" t="str">
        <f t="shared" si="15"/>
        <v xml:space="preserve">,"EstimatedValue":0 </v>
      </c>
      <c r="AA14" t="str">
        <f t="shared" si="16"/>
        <v xml:space="preserve">,"Condition":"UNDEFINED" </v>
      </c>
      <c r="AB1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4" t="str">
        <f t="shared" si="18"/>
        <v>,{"CollectableType":"HomeCollector.Models.BookBase, HomeCollector, Version=1.0.0.0, Culture=neutral, PublicKeyToken=null","DisplayName":"Star Trek 11 (a.k.a. Day of the Dove)" ,"Description":"" ,"Title":"Star Trek 11 (a.k.a. Day of the Dove)" ,"Author":"ed. James Blish" ,"Publisher":"Bantum" ,"Year":1975 ,"Month":0,"Series":"TOS" ,"BookCode":"ST11"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5" spans="1:40" ht="55.8" x14ac:dyDescent="0.3">
      <c r="A15" s="14" t="s">
        <v>39</v>
      </c>
      <c r="B15" s="15">
        <v>1977</v>
      </c>
      <c r="C15" s="17" t="s">
        <v>40</v>
      </c>
      <c r="D15" s="12">
        <v>1</v>
      </c>
      <c r="E15" s="2"/>
      <c r="F15" s="12" t="s">
        <v>41</v>
      </c>
      <c r="G15" s="18" t="s">
        <v>17</v>
      </c>
      <c r="H15" s="12" t="s">
        <v>42</v>
      </c>
      <c r="I15" s="22" t="s">
        <v>43</v>
      </c>
      <c r="J15" t="str">
        <f t="shared" si="19"/>
        <v>,{"CollectableType":"HomeCollector.Models.BookBase, HomeCollector, Version=1.0.0.0, Culture=neutral, PublicKeyToken=null"</v>
      </c>
      <c r="K15" t="str">
        <f t="shared" si="0"/>
        <v xml:space="preserve">,"DisplayName":"Star Trek 12" </v>
      </c>
      <c r="L15" t="str">
        <f t="shared" si="1"/>
        <v xml:space="preserve">,"Description":"Star Trek 12 (with J.A. Lawrence), 1977 - Blish died during the writing of this book.  Has braille plastic strip on front of book" </v>
      </c>
      <c r="M15" t="str">
        <f t="shared" si="2"/>
        <v xml:space="preserve">,"Title":"Star Trek 12" </v>
      </c>
      <c r="N15" t="str">
        <f t="shared" si="3"/>
        <v xml:space="preserve">,"Author":"Blish/J.A. Lawrence" </v>
      </c>
      <c r="O15" t="str">
        <f t="shared" si="4"/>
        <v xml:space="preserve">,"Publisher":"Bantum" </v>
      </c>
      <c r="P15" t="str">
        <f t="shared" si="5"/>
        <v xml:space="preserve">,"Year":1977 </v>
      </c>
      <c r="Q15" t="str">
        <f t="shared" si="6"/>
        <v>,"Month":0</v>
      </c>
      <c r="R15" t="str">
        <f t="shared" si="7"/>
        <v xml:space="preserve">,"Series":"TOS" </v>
      </c>
      <c r="S15" t="str">
        <f t="shared" si="8"/>
        <v xml:space="preserve">,"BookCode":"ST12" </v>
      </c>
      <c r="T15" t="str">
        <f t="shared" si="9"/>
        <v xml:space="preserve">,"ISBN":"" </v>
      </c>
      <c r="U15" t="str">
        <f t="shared" si="10"/>
        <v xml:space="preserve">,"Edition":"" </v>
      </c>
      <c r="V15" t="str">
        <f t="shared" si="11"/>
        <v/>
      </c>
      <c r="W15" t="str">
        <f t="shared" si="12"/>
        <v>{"CollectableType":"HomeCollector.Models.BookBase, HomeCollector, Version=1.0.0.0, Culture=neutral, PublicKeyToken=null"</v>
      </c>
      <c r="X15" t="str">
        <f t="shared" si="13"/>
        <v xml:space="preserve">,"ItemDetails":"Copies=1" </v>
      </c>
      <c r="Y15" t="str">
        <f t="shared" si="14"/>
        <v xml:space="preserve">,"IsFavorite":false </v>
      </c>
      <c r="Z15" t="str">
        <f t="shared" si="15"/>
        <v xml:space="preserve">,"EstimatedValue":0 </v>
      </c>
      <c r="AA15" t="str">
        <f t="shared" si="16"/>
        <v xml:space="preserve">,"Condition":"UNDEFINED" </v>
      </c>
      <c r="AB15" t="str">
        <f t="shared" si="17"/>
        <v>}</v>
      </c>
      <c r="AC15" t="str">
        <f t="shared" si="18"/>
        <v>,{"CollectableType":"HomeCollector.Models.BookBase, HomeCollector, Version=1.0.0.0, Culture=neutral, PublicKeyToken=null","DisplayName":"Star Trek 12" ,"Description":"Star Trek 12 (with J.A. Lawrence), 1977 - Blish died during the writing of this book.  Has braille plastic strip on front of book" ,"Title":"Star Trek 12" ,"Author":"Blish/J.A. Lawrence" ,"Publisher":"Bantum" ,"Year":1977 ,"Month":0,"Series":"TOS" ,"BookCode":"ST12" ,"ISBN":"" ,"Edition":"" }</v>
      </c>
    </row>
    <row r="16" spans="1:40" ht="57.6" x14ac:dyDescent="0.3">
      <c r="A16" s="14" t="s">
        <v>44</v>
      </c>
      <c r="B16" s="15">
        <v>1978</v>
      </c>
      <c r="C16" s="17" t="s">
        <v>15</v>
      </c>
      <c r="D16" s="12">
        <v>1</v>
      </c>
      <c r="E16" s="15">
        <v>5</v>
      </c>
      <c r="F16" s="4"/>
      <c r="G16" s="18" t="s">
        <v>17</v>
      </c>
      <c r="H16" s="12" t="s">
        <v>71</v>
      </c>
      <c r="I16" s="14" t="s">
        <v>72</v>
      </c>
      <c r="J16" t="str">
        <f t="shared" si="19"/>
        <v>,{"CollectableType":"HomeCollector.Models.BookBase, HomeCollector, Version=1.0.0.0, Culture=neutral, PublicKeyToken=null"</v>
      </c>
      <c r="K16" t="str">
        <f t="shared" si="0"/>
        <v xml:space="preserve">,"DisplayName":"Mudd's Angels (a.k.a. Mudd's Enterprise) " </v>
      </c>
      <c r="L16" t="str">
        <f t="shared" si="1"/>
        <v xml:space="preserve">,"Description":"Mudd's Angels (Lawrence), May 1978 (a.k.a. Mudd's Enterprise) - two episode adaptations and one original novella" </v>
      </c>
      <c r="M16" t="str">
        <f t="shared" si="2"/>
        <v xml:space="preserve">,"Title":"Mudd's Angels (a.k.a. Mudd's Enterprise) " </v>
      </c>
      <c r="N16" t="str">
        <f t="shared" si="3"/>
        <v xml:space="preserve">,"Author":"J.A. Lawrence" </v>
      </c>
      <c r="O16" t="str">
        <f t="shared" si="4"/>
        <v xml:space="preserve">,"Publisher":"Bantum" </v>
      </c>
      <c r="P16" t="str">
        <f t="shared" si="5"/>
        <v xml:space="preserve">,"Year":1978 </v>
      </c>
      <c r="Q16" t="str">
        <f t="shared" si="6"/>
        <v>,"Month":5</v>
      </c>
      <c r="R16" t="str">
        <f t="shared" si="7"/>
        <v xml:space="preserve">,"Series":"TOS" </v>
      </c>
      <c r="S16" t="str">
        <f t="shared" si="8"/>
        <v xml:space="preserve">,"BookCode":"" </v>
      </c>
      <c r="T16" t="str">
        <f t="shared" si="9"/>
        <v xml:space="preserve">,"ISBN":"" </v>
      </c>
      <c r="U16" t="str">
        <f t="shared" si="10"/>
        <v xml:space="preserve">,"Edition":"" </v>
      </c>
      <c r="V16" t="str">
        <f t="shared" si="11"/>
        <v>,"ItemInstances":[</v>
      </c>
      <c r="W16" t="str">
        <f t="shared" si="12"/>
        <v>{"CollectableType":"HomeCollector.Models.BookBase, HomeCollector, Version=1.0.0.0, Culture=neutral, PublicKeyToken=null"</v>
      </c>
      <c r="X16" t="str">
        <f t="shared" si="13"/>
        <v xml:space="preserve">,"ItemDetails":"Copies=1" </v>
      </c>
      <c r="Y16" t="str">
        <f t="shared" si="14"/>
        <v xml:space="preserve">,"IsFavorite":false </v>
      </c>
      <c r="Z16" t="str">
        <f t="shared" si="15"/>
        <v xml:space="preserve">,"EstimatedValue":0 </v>
      </c>
      <c r="AA16" t="str">
        <f t="shared" si="16"/>
        <v xml:space="preserve">,"Condition":"UNDEFINED" </v>
      </c>
      <c r="AB1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6" t="str">
        <f t="shared" si="18"/>
        <v>,{"CollectableType":"HomeCollector.Models.BookBase, HomeCollector, Version=1.0.0.0, Culture=neutral, PublicKeyToken=null","DisplayName":"Mudd's Angels (a.k.a. Mudd's Enterprise) " ,"Description":"Mudd's Angels (Lawrence), May 1978 (a.k.a. Mudd's Enterprise) - two episode adaptations and one original novella" ,"Title":"Mudd's Angels (a.k.a. Mudd's Enterprise) " ,"Author":"J.A. Lawrence" ,"Publisher":"Bantum" ,"Year":1978 ,"Month":5,"Series":"TOS"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7" spans="1:29" ht="27" x14ac:dyDescent="0.3">
      <c r="A17" s="14" t="s">
        <v>73</v>
      </c>
      <c r="B17" s="15">
        <v>1968</v>
      </c>
      <c r="C17" s="17" t="s">
        <v>15</v>
      </c>
      <c r="D17" s="12">
        <v>1</v>
      </c>
      <c r="E17" s="2"/>
      <c r="F17" s="4"/>
      <c r="G17" s="18" t="s">
        <v>74</v>
      </c>
      <c r="H17" s="30" t="s">
        <v>75</v>
      </c>
      <c r="I17" s="30" t="s">
        <v>76</v>
      </c>
      <c r="J17" t="str">
        <f t="shared" si="19"/>
        <v>,{"CollectableType":"HomeCollector.Models.BookBase, HomeCollector, Version=1.0.0.0, Culture=neutral, PublicKeyToken=null"</v>
      </c>
      <c r="K17" t="str">
        <f t="shared" si="0"/>
        <v xml:space="preserve">,"DisplayName":"Mission to Horatius" </v>
      </c>
      <c r="L17" t="str">
        <f t="shared" si="1"/>
        <v xml:space="preserve">,"Description":"Illustrated by Sparky Moore, no ISBN, hardback" </v>
      </c>
      <c r="M17" t="str">
        <f t="shared" si="2"/>
        <v xml:space="preserve">,"Title":"Mission to Horatius" </v>
      </c>
      <c r="N17" t="str">
        <f t="shared" si="3"/>
        <v xml:space="preserve">,"Author":"Mack Reynolds" </v>
      </c>
      <c r="O17" t="str">
        <f t="shared" si="4"/>
        <v xml:space="preserve">,"Publisher":"Whitman" </v>
      </c>
      <c r="P17" t="str">
        <f t="shared" si="5"/>
        <v xml:space="preserve">,"Year":1968 </v>
      </c>
      <c r="Q17" t="str">
        <f t="shared" si="6"/>
        <v>,"Month":0</v>
      </c>
      <c r="R17" t="str">
        <f t="shared" si="7"/>
        <v xml:space="preserve">,"Series":"TOS" </v>
      </c>
      <c r="S17" t="str">
        <f t="shared" si="8"/>
        <v xml:space="preserve">,"BookCode":"" </v>
      </c>
      <c r="T17" t="str">
        <f t="shared" si="9"/>
        <v xml:space="preserve">,"ISBN":"" </v>
      </c>
      <c r="U17" t="str">
        <f t="shared" si="10"/>
        <v xml:space="preserve">,"Edition":"" </v>
      </c>
      <c r="V17" t="str">
        <f t="shared" si="11"/>
        <v>,"ItemInstances":[</v>
      </c>
      <c r="W17" t="str">
        <f t="shared" si="12"/>
        <v>{"CollectableType":"HomeCollector.Models.BookBase, HomeCollector, Version=1.0.0.0, Culture=neutral, PublicKeyToken=null"</v>
      </c>
      <c r="X17" t="str">
        <f t="shared" si="13"/>
        <v xml:space="preserve">,"ItemDetails":"Copies=1" </v>
      </c>
      <c r="Y17" t="str">
        <f t="shared" si="14"/>
        <v xml:space="preserve">,"IsFavorite":false </v>
      </c>
      <c r="Z17" t="str">
        <f t="shared" si="15"/>
        <v xml:space="preserve">,"EstimatedValue":0 </v>
      </c>
      <c r="AA17" t="str">
        <f t="shared" si="16"/>
        <v xml:space="preserve">,"Condition":"UNDEFINED" </v>
      </c>
      <c r="AB1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7" t="str">
        <f t="shared" si="18"/>
        <v>,{"CollectableType":"HomeCollector.Models.BookBase, HomeCollector, Version=1.0.0.0, Culture=neutral, PublicKeyToken=null","DisplayName":"Mission to Horatius" ,"Description":"Illustrated by Sparky Moore, no ISBN, hardback" ,"Title":"Mission to Horatius" ,"Author":"Mack Reynolds" ,"Publisher":"Whitman" ,"Year":1968 ,"Month":0,"Series":"TOS"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8" spans="1:29" ht="42" x14ac:dyDescent="0.3">
      <c r="A18" s="14" t="s">
        <v>73</v>
      </c>
      <c r="B18" s="15">
        <v>1999</v>
      </c>
      <c r="C18" s="17"/>
      <c r="D18" s="12"/>
      <c r="E18" s="15"/>
      <c r="F18" s="4"/>
      <c r="G18" s="18" t="s">
        <v>77</v>
      </c>
      <c r="H18" s="30" t="s">
        <v>75</v>
      </c>
      <c r="I18" s="33" t="s">
        <v>78</v>
      </c>
      <c r="J18" t="str">
        <f t="shared" si="19"/>
        <v>,{"CollectableType":"HomeCollector.Models.BookBase, HomeCollector, Version=1.0.0.0, Culture=neutral, PublicKeyToken=null"</v>
      </c>
      <c r="K18" t="str">
        <f t="shared" si="0"/>
        <v xml:space="preserve">,"DisplayName":"Mission to Horatius" </v>
      </c>
      <c r="L18" t="str">
        <f t="shared" si="1"/>
        <v xml:space="preserve">,"Description":"Facsimile edition published in 1999 by Pocket Books, with an introduction by John Ordover (ISBN 0-671-02812-X)" </v>
      </c>
      <c r="M18" t="str">
        <f t="shared" si="2"/>
        <v xml:space="preserve">,"Title":"Mission to Horatius" </v>
      </c>
      <c r="N18" t="str">
        <f t="shared" si="3"/>
        <v xml:space="preserve">,"Author":"Mack Reynolds" </v>
      </c>
      <c r="O18" t="str">
        <f t="shared" si="4"/>
        <v xml:space="preserve">,"Publisher":"Pocket Books" </v>
      </c>
      <c r="P18" t="str">
        <f t="shared" si="5"/>
        <v xml:space="preserve">,"Year":1999 </v>
      </c>
      <c r="Q18" t="str">
        <f t="shared" si="6"/>
        <v>,"Month":0</v>
      </c>
      <c r="R18" t="str">
        <f t="shared" si="7"/>
        <v xml:space="preserve">,"Series":"TOS" </v>
      </c>
      <c r="S18" t="str">
        <f t="shared" si="8"/>
        <v xml:space="preserve">,"BookCode":"" </v>
      </c>
      <c r="T18" t="str">
        <f t="shared" si="9"/>
        <v xml:space="preserve">,"ISBN":"" </v>
      </c>
      <c r="U18" t="str">
        <f t="shared" si="10"/>
        <v xml:space="preserve">,"Edition":"" </v>
      </c>
      <c r="V18" t="str">
        <f t="shared" si="11"/>
        <v/>
      </c>
      <c r="W18" t="str">
        <f t="shared" si="12"/>
        <v>{"CollectableType":"HomeCollector.Models.BookBase, HomeCollector, Version=1.0.0.0, Culture=neutral, PublicKeyToken=null"</v>
      </c>
      <c r="X18" t="str">
        <f t="shared" si="13"/>
        <v xml:space="preserve">,"ItemDetails":"Copies=" </v>
      </c>
      <c r="Y18" t="str">
        <f t="shared" si="14"/>
        <v xml:space="preserve">,"IsFavorite":false </v>
      </c>
      <c r="Z18" t="str">
        <f t="shared" si="15"/>
        <v xml:space="preserve">,"EstimatedValue":0 </v>
      </c>
      <c r="AA18" t="str">
        <f t="shared" si="16"/>
        <v xml:space="preserve">,"Condition":"UNDEFINED" </v>
      </c>
      <c r="AB18" t="str">
        <f t="shared" si="17"/>
        <v>}</v>
      </c>
      <c r="AC18" t="str">
        <f t="shared" si="18"/>
        <v>,{"CollectableType":"HomeCollector.Models.BookBase, HomeCollector, Version=1.0.0.0, Culture=neutral, PublicKeyToken=null","DisplayName":"Mission to Horatius" ,"Description":"Facsimile edition published in 1999 by Pocket Books, with an introduction by John Ordover (ISBN 0-671-02812-X)" ,"Title":"Mission to Horatius" ,"Author":"Mack Reynolds" ,"Publisher":"Pocket Books" ,"Year":1999 ,"Month":0,"Series":"TOS" ,"BookCode":"" ,"ISBN":"" ,"Edition":"" }</v>
      </c>
    </row>
    <row r="19" spans="1:29" ht="15.75" customHeight="1" x14ac:dyDescent="0.25">
      <c r="A19" s="34" t="s">
        <v>79</v>
      </c>
      <c r="B19" s="15">
        <v>1991</v>
      </c>
      <c r="C19" s="17" t="s">
        <v>15</v>
      </c>
      <c r="D19" s="12">
        <v>1</v>
      </c>
      <c r="E19" s="15">
        <v>9</v>
      </c>
      <c r="F19" s="12" t="s">
        <v>80</v>
      </c>
      <c r="G19" s="18" t="s">
        <v>81</v>
      </c>
      <c r="H19" s="4"/>
      <c r="I19" s="4"/>
      <c r="J19" t="str">
        <f t="shared" si="19"/>
        <v>,{"CollectableType":"HomeCollector.Models.BookBase, HomeCollector, Version=1.0.0.0, Culture=neutral, PublicKeyToken=null"</v>
      </c>
      <c r="K19" t="str">
        <f t="shared" si="0"/>
        <v xml:space="preserve">,"DisplayName":"Classic Episodes One" </v>
      </c>
      <c r="L19" t="str">
        <f t="shared" si="1"/>
        <v xml:space="preserve">,"Description":"" </v>
      </c>
      <c r="M19" t="str">
        <f t="shared" si="2"/>
        <v xml:space="preserve">,"Title":"Classic Episodes One" </v>
      </c>
      <c r="N19" t="str">
        <f t="shared" si="3"/>
        <v xml:space="preserve">,"Author":"" </v>
      </c>
      <c r="O19" t="str">
        <f t="shared" si="4"/>
        <v xml:space="preserve">,"Publisher":"Bantum Spectra" </v>
      </c>
      <c r="P19" t="str">
        <f t="shared" si="5"/>
        <v xml:space="preserve">,"Year":1991 </v>
      </c>
      <c r="Q19" t="str">
        <f t="shared" si="6"/>
        <v>,"Month":9</v>
      </c>
      <c r="R19" t="str">
        <f t="shared" si="7"/>
        <v xml:space="preserve">,"Series":"TOS" </v>
      </c>
      <c r="S19" t="str">
        <f t="shared" si="8"/>
        <v xml:space="preserve">,"BookCode":"CLE1" </v>
      </c>
      <c r="T19" t="str">
        <f t="shared" si="9"/>
        <v xml:space="preserve">,"ISBN":"" </v>
      </c>
      <c r="U19" t="str">
        <f t="shared" si="10"/>
        <v xml:space="preserve">,"Edition":"" </v>
      </c>
      <c r="V19" t="str">
        <f t="shared" si="11"/>
        <v>,"ItemInstances":[</v>
      </c>
      <c r="W19" t="str">
        <f t="shared" si="12"/>
        <v>{"CollectableType":"HomeCollector.Models.BookBase, HomeCollector, Version=1.0.0.0, Culture=neutral, PublicKeyToken=null"</v>
      </c>
      <c r="X19" t="str">
        <f t="shared" si="13"/>
        <v xml:space="preserve">,"ItemDetails":"Copies=1" </v>
      </c>
      <c r="Y19" t="str">
        <f t="shared" si="14"/>
        <v xml:space="preserve">,"IsFavorite":false </v>
      </c>
      <c r="Z19" t="str">
        <f t="shared" si="15"/>
        <v xml:space="preserve">,"EstimatedValue":0 </v>
      </c>
      <c r="AA19" t="str">
        <f t="shared" si="16"/>
        <v xml:space="preserve">,"Condition":"UNDEFINED" </v>
      </c>
      <c r="AB1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9" t="str">
        <f t="shared" si="18"/>
        <v>,{"CollectableType":"HomeCollector.Models.BookBase, HomeCollector, Version=1.0.0.0, Culture=neutral, PublicKeyToken=null","DisplayName":"Classic Episodes One" ,"Description":"" ,"Title":"Classic Episodes One" ,"Author":"" ,"Publisher":"Bantum Spectra" ,"Year":1991 ,"Month":9,"Series":"TOS" ,"BookCode":"CLE1"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0" spans="1:29" ht="15.75" customHeight="1" x14ac:dyDescent="0.25">
      <c r="A20" s="34" t="s">
        <v>82</v>
      </c>
      <c r="B20" s="15">
        <v>1991</v>
      </c>
      <c r="C20" s="17" t="s">
        <v>15</v>
      </c>
      <c r="D20" s="12">
        <v>1</v>
      </c>
      <c r="E20" s="15">
        <v>9</v>
      </c>
      <c r="F20" s="12" t="s">
        <v>83</v>
      </c>
      <c r="G20" s="18" t="s">
        <v>81</v>
      </c>
      <c r="H20" s="4"/>
      <c r="I20" s="4"/>
      <c r="J20" t="str">
        <f t="shared" si="19"/>
        <v>,{"CollectableType":"HomeCollector.Models.BookBase, HomeCollector, Version=1.0.0.0, Culture=neutral, PublicKeyToken=null"</v>
      </c>
      <c r="K20" t="str">
        <f t="shared" si="0"/>
        <v xml:space="preserve">,"DisplayName":"Classic Episodes Two" </v>
      </c>
      <c r="L20" t="str">
        <f t="shared" si="1"/>
        <v xml:space="preserve">,"Description":"" </v>
      </c>
      <c r="M20" t="str">
        <f t="shared" si="2"/>
        <v xml:space="preserve">,"Title":"Classic Episodes Two" </v>
      </c>
      <c r="N20" t="str">
        <f t="shared" si="3"/>
        <v xml:space="preserve">,"Author":"" </v>
      </c>
      <c r="O20" t="str">
        <f t="shared" si="4"/>
        <v xml:space="preserve">,"Publisher":"Bantum Spectra" </v>
      </c>
      <c r="P20" t="str">
        <f t="shared" si="5"/>
        <v xml:space="preserve">,"Year":1991 </v>
      </c>
      <c r="Q20" t="str">
        <f t="shared" si="6"/>
        <v>,"Month":9</v>
      </c>
      <c r="R20" t="str">
        <f t="shared" si="7"/>
        <v xml:space="preserve">,"Series":"TOS" </v>
      </c>
      <c r="S20" t="str">
        <f t="shared" si="8"/>
        <v xml:space="preserve">,"BookCode":"CLE2" </v>
      </c>
      <c r="T20" t="str">
        <f t="shared" si="9"/>
        <v xml:space="preserve">,"ISBN":"" </v>
      </c>
      <c r="U20" t="str">
        <f t="shared" si="10"/>
        <v xml:space="preserve">,"Edition":"" </v>
      </c>
      <c r="V20" t="str">
        <f t="shared" si="11"/>
        <v>,"ItemInstances":[</v>
      </c>
      <c r="W20" t="str">
        <f t="shared" si="12"/>
        <v>{"CollectableType":"HomeCollector.Models.BookBase, HomeCollector, Version=1.0.0.0, Culture=neutral, PublicKeyToken=null"</v>
      </c>
      <c r="X20" t="str">
        <f t="shared" si="13"/>
        <v xml:space="preserve">,"ItemDetails":"Copies=1" </v>
      </c>
      <c r="Y20" t="str">
        <f t="shared" si="14"/>
        <v xml:space="preserve">,"IsFavorite":false </v>
      </c>
      <c r="Z20" t="str">
        <f t="shared" si="15"/>
        <v xml:space="preserve">,"EstimatedValue":0 </v>
      </c>
      <c r="AA20" t="str">
        <f t="shared" si="16"/>
        <v xml:space="preserve">,"Condition":"UNDEFINED" </v>
      </c>
      <c r="AB2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0" t="str">
        <f t="shared" si="18"/>
        <v>,{"CollectableType":"HomeCollector.Models.BookBase, HomeCollector, Version=1.0.0.0, Culture=neutral, PublicKeyToken=null","DisplayName":"Classic Episodes Two" ,"Description":"" ,"Title":"Classic Episodes Two" ,"Author":"" ,"Publisher":"Bantum Spectra" ,"Year":1991 ,"Month":9,"Series":"TOS" ,"BookCode":"CLE2"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1" spans="1:29" ht="15.75" customHeight="1" x14ac:dyDescent="0.25">
      <c r="A21" s="34" t="s">
        <v>84</v>
      </c>
      <c r="B21" s="2"/>
      <c r="C21" s="17"/>
      <c r="D21" s="4"/>
      <c r="E21" s="2"/>
      <c r="F21" s="12" t="s">
        <v>85</v>
      </c>
      <c r="H21" s="4"/>
      <c r="I21" s="4"/>
      <c r="J21" t="str">
        <f t="shared" si="19"/>
        <v>,{"CollectableType":"HomeCollector.Models.BookBase, HomeCollector, Version=1.0.0.0, Culture=neutral, PublicKeyToken=null"</v>
      </c>
      <c r="K21" t="str">
        <f t="shared" si="0"/>
        <v xml:space="preserve">,"DisplayName":"Classic Episodes Three" </v>
      </c>
      <c r="L21" t="str">
        <f t="shared" si="1"/>
        <v xml:space="preserve">,"Description":"" </v>
      </c>
      <c r="M21" t="str">
        <f t="shared" si="2"/>
        <v xml:space="preserve">,"Title":"Classic Episodes Three" </v>
      </c>
      <c r="N21" t="str">
        <f t="shared" si="3"/>
        <v xml:space="preserve">,"Author":"" </v>
      </c>
      <c r="O21" t="str">
        <f t="shared" si="4"/>
        <v xml:space="preserve">,"Publisher":"" </v>
      </c>
      <c r="P21" t="str">
        <f t="shared" si="5"/>
        <v xml:space="preserve">,"Year": </v>
      </c>
      <c r="Q21" t="str">
        <f t="shared" si="6"/>
        <v>,"Month":0</v>
      </c>
      <c r="R21" t="str">
        <f t="shared" si="7"/>
        <v xml:space="preserve">,"Series":"TOS" </v>
      </c>
      <c r="S21" t="str">
        <f t="shared" si="8"/>
        <v xml:space="preserve">,"BookCode":"CLE3" </v>
      </c>
      <c r="T21" t="str">
        <f t="shared" si="9"/>
        <v xml:space="preserve">,"ISBN":"" </v>
      </c>
      <c r="U21" t="str">
        <f t="shared" si="10"/>
        <v xml:space="preserve">,"Edition":"" </v>
      </c>
      <c r="V21" t="str">
        <f t="shared" si="11"/>
        <v/>
      </c>
      <c r="W21" t="str">
        <f t="shared" si="12"/>
        <v>{"CollectableType":"HomeCollector.Models.BookBase, HomeCollector, Version=1.0.0.0, Culture=neutral, PublicKeyToken=null"</v>
      </c>
      <c r="X21" t="str">
        <f t="shared" si="13"/>
        <v xml:space="preserve">,"ItemDetails":"Copies=" </v>
      </c>
      <c r="Y21" t="str">
        <f t="shared" si="14"/>
        <v xml:space="preserve">,"IsFavorite":false </v>
      </c>
      <c r="Z21" t="str">
        <f t="shared" si="15"/>
        <v xml:space="preserve">,"EstimatedValue":0 </v>
      </c>
      <c r="AA21" t="str">
        <f t="shared" si="16"/>
        <v xml:space="preserve">,"Condition":"UNDEFINED" </v>
      </c>
      <c r="AB21" t="str">
        <f t="shared" si="17"/>
        <v>}</v>
      </c>
      <c r="AC21" t="str">
        <f t="shared" si="18"/>
        <v>,{"CollectableType":"HomeCollector.Models.BookBase, HomeCollector, Version=1.0.0.0, Culture=neutral, PublicKeyToken=null","DisplayName":"Classic Episodes Three" ,"Description":"" ,"Title":"Classic Episodes Three" ,"Author":"" ,"Publisher":"" ,"Year": ,"Month":0,"Series":"TOS" ,"BookCode":"CLE3" ,"ISBN":"" ,"Edition":"" }</v>
      </c>
    </row>
    <row r="22" spans="1:29" ht="15.75" customHeight="1" x14ac:dyDescent="0.25">
      <c r="A22" s="34" t="s">
        <v>86</v>
      </c>
      <c r="B22" s="15">
        <v>1976</v>
      </c>
      <c r="C22" s="17" t="s">
        <v>15</v>
      </c>
      <c r="D22" s="12">
        <v>1</v>
      </c>
      <c r="E22" s="2"/>
      <c r="F22" s="12" t="s">
        <v>87</v>
      </c>
      <c r="G22" s="18" t="s">
        <v>88</v>
      </c>
      <c r="H22" s="12" t="s">
        <v>18</v>
      </c>
      <c r="I22" s="12" t="s">
        <v>89</v>
      </c>
      <c r="J22" t="str">
        <f t="shared" si="19"/>
        <v>,{"CollectableType":"HomeCollector.Models.BookBase, HomeCollector, Version=1.0.0.0, Culture=neutral, PublicKeyToken=null"</v>
      </c>
      <c r="K22" t="str">
        <f t="shared" si="0"/>
        <v xml:space="preserve">,"DisplayName":"The Star Trek Reader" </v>
      </c>
      <c r="L22" t="str">
        <f t="shared" si="1"/>
        <v xml:space="preserve">,"Description":"hardback" </v>
      </c>
      <c r="M22" t="str">
        <f t="shared" si="2"/>
        <v xml:space="preserve">,"Title":"The Star Trek Reader" </v>
      </c>
      <c r="N22" t="str">
        <f t="shared" si="3"/>
        <v xml:space="preserve">,"Author":"ed. James Blish" </v>
      </c>
      <c r="O22" t="str">
        <f t="shared" si="4"/>
        <v xml:space="preserve">,"Publisher":"E.P. Dutton &amp; Co." </v>
      </c>
      <c r="P22" t="str">
        <f t="shared" si="5"/>
        <v xml:space="preserve">,"Year":1976 </v>
      </c>
      <c r="Q22" t="str">
        <f t="shared" si="6"/>
        <v>,"Month":0</v>
      </c>
      <c r="R22" t="str">
        <f t="shared" si="7"/>
        <v xml:space="preserve">,"Series":"TOS" </v>
      </c>
      <c r="S22" t="str">
        <f t="shared" si="8"/>
        <v xml:space="preserve">,"BookCode":"STR1" </v>
      </c>
      <c r="T22" t="str">
        <f t="shared" si="9"/>
        <v xml:space="preserve">,"ISBN":"" </v>
      </c>
      <c r="U22" t="str">
        <f t="shared" si="10"/>
        <v xml:space="preserve">,"Edition":"" </v>
      </c>
      <c r="V22" t="str">
        <f t="shared" si="11"/>
        <v>,"ItemInstances":[</v>
      </c>
      <c r="W22" t="str">
        <f t="shared" si="12"/>
        <v>{"CollectableType":"HomeCollector.Models.BookBase, HomeCollector, Version=1.0.0.0, Culture=neutral, PublicKeyToken=null"</v>
      </c>
      <c r="X22" t="str">
        <f t="shared" si="13"/>
        <v xml:space="preserve">,"ItemDetails":"Copies=1" </v>
      </c>
      <c r="Y22" t="str">
        <f t="shared" si="14"/>
        <v xml:space="preserve">,"IsFavorite":false </v>
      </c>
      <c r="Z22" t="str">
        <f t="shared" si="15"/>
        <v xml:space="preserve">,"EstimatedValue":0 </v>
      </c>
      <c r="AA22" t="str">
        <f t="shared" si="16"/>
        <v xml:space="preserve">,"Condition":"UNDEFINED" </v>
      </c>
      <c r="AB22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2" t="str">
        <f t="shared" si="18"/>
        <v>,{"CollectableType":"HomeCollector.Models.BookBase, HomeCollector, Version=1.0.0.0, Culture=neutral, PublicKeyToken=null","DisplayName":"The Star Trek Reader" ,"Description":"hardback" ,"Title":"The Star Trek Reader" ,"Author":"ed. James Blish" ,"Publisher":"E.P. Dutton &amp; Co." ,"Year":1976 ,"Month":0,"Series":"TOS" ,"BookCode":"STR1"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3" spans="1:29" ht="15.75" customHeight="1" x14ac:dyDescent="0.25">
      <c r="A23" s="34" t="s">
        <v>90</v>
      </c>
      <c r="B23" s="15">
        <v>1977</v>
      </c>
      <c r="C23" s="17" t="s">
        <v>15</v>
      </c>
      <c r="D23" s="12">
        <v>1</v>
      </c>
      <c r="E23" s="2"/>
      <c r="F23" s="12" t="s">
        <v>91</v>
      </c>
      <c r="G23" s="18" t="s">
        <v>88</v>
      </c>
      <c r="H23" s="12" t="s">
        <v>18</v>
      </c>
      <c r="I23" s="12" t="s">
        <v>89</v>
      </c>
      <c r="J23" t="str">
        <f t="shared" si="19"/>
        <v>,{"CollectableType":"HomeCollector.Models.BookBase, HomeCollector, Version=1.0.0.0, Culture=neutral, PublicKeyToken=null"</v>
      </c>
      <c r="K23" t="str">
        <f t="shared" si="0"/>
        <v xml:space="preserve">,"DisplayName":"The Star Trek Reader II" </v>
      </c>
      <c r="L23" t="str">
        <f t="shared" si="1"/>
        <v xml:space="preserve">,"Description":"hardback" </v>
      </c>
      <c r="M23" t="str">
        <f t="shared" si="2"/>
        <v xml:space="preserve">,"Title":"The Star Trek Reader II" </v>
      </c>
      <c r="N23" t="str">
        <f t="shared" si="3"/>
        <v xml:space="preserve">,"Author":"ed. James Blish" </v>
      </c>
      <c r="O23" t="str">
        <f t="shared" si="4"/>
        <v xml:space="preserve">,"Publisher":"E.P. Dutton &amp; Co." </v>
      </c>
      <c r="P23" t="str">
        <f t="shared" si="5"/>
        <v xml:space="preserve">,"Year":1977 </v>
      </c>
      <c r="Q23" t="str">
        <f t="shared" si="6"/>
        <v>,"Month":0</v>
      </c>
      <c r="R23" t="str">
        <f t="shared" si="7"/>
        <v xml:space="preserve">,"Series":"TOS" </v>
      </c>
      <c r="S23" t="str">
        <f t="shared" si="8"/>
        <v xml:space="preserve">,"BookCode":"STR2" </v>
      </c>
      <c r="T23" t="str">
        <f t="shared" si="9"/>
        <v xml:space="preserve">,"ISBN":"" </v>
      </c>
      <c r="U23" t="str">
        <f t="shared" si="10"/>
        <v xml:space="preserve">,"Edition":"" </v>
      </c>
      <c r="V23" t="str">
        <f t="shared" si="11"/>
        <v>,"ItemInstances":[</v>
      </c>
      <c r="W23" t="str">
        <f t="shared" si="12"/>
        <v>{"CollectableType":"HomeCollector.Models.BookBase, HomeCollector, Version=1.0.0.0, Culture=neutral, PublicKeyToken=null"</v>
      </c>
      <c r="X23" t="str">
        <f t="shared" si="13"/>
        <v xml:space="preserve">,"ItemDetails":"Copies=1" </v>
      </c>
      <c r="Y23" t="str">
        <f t="shared" si="14"/>
        <v xml:space="preserve">,"IsFavorite":false </v>
      </c>
      <c r="Z23" t="str">
        <f t="shared" si="15"/>
        <v xml:space="preserve">,"EstimatedValue":0 </v>
      </c>
      <c r="AA23" t="str">
        <f t="shared" si="16"/>
        <v xml:space="preserve">,"Condition":"UNDEFINED" </v>
      </c>
      <c r="AB23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3" t="str">
        <f t="shared" si="18"/>
        <v>,{"CollectableType":"HomeCollector.Models.BookBase, HomeCollector, Version=1.0.0.0, Culture=neutral, PublicKeyToken=null","DisplayName":"The Star Trek Reader II" ,"Description":"hardback" ,"Title":"The Star Trek Reader II" ,"Author":"ed. James Blish" ,"Publisher":"E.P. Dutton &amp; Co." ,"Year":1977 ,"Month":0,"Series":"TOS" ,"BookCode":"STR2"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4" spans="1:29" ht="15.75" customHeight="1" x14ac:dyDescent="0.25">
      <c r="A24" s="34" t="s">
        <v>92</v>
      </c>
      <c r="B24" s="15">
        <v>1977</v>
      </c>
      <c r="C24" s="17" t="s">
        <v>15</v>
      </c>
      <c r="D24" s="12">
        <v>1</v>
      </c>
      <c r="E24" s="2"/>
      <c r="F24" s="12" t="s">
        <v>93</v>
      </c>
      <c r="G24" s="18" t="s">
        <v>88</v>
      </c>
      <c r="H24" s="12" t="s">
        <v>18</v>
      </c>
      <c r="I24" s="12" t="s">
        <v>89</v>
      </c>
      <c r="J24" t="str">
        <f t="shared" si="19"/>
        <v>,{"CollectableType":"HomeCollector.Models.BookBase, HomeCollector, Version=1.0.0.0, Culture=neutral, PublicKeyToken=null"</v>
      </c>
      <c r="K24" t="str">
        <f t="shared" si="0"/>
        <v xml:space="preserve">,"DisplayName":"The Star Trek Reader III" </v>
      </c>
      <c r="L24" t="str">
        <f t="shared" si="1"/>
        <v xml:space="preserve">,"Description":"hardback" </v>
      </c>
      <c r="M24" t="str">
        <f t="shared" si="2"/>
        <v xml:space="preserve">,"Title":"The Star Trek Reader III" </v>
      </c>
      <c r="N24" t="str">
        <f t="shared" si="3"/>
        <v xml:space="preserve">,"Author":"ed. James Blish" </v>
      </c>
      <c r="O24" t="str">
        <f t="shared" si="4"/>
        <v xml:space="preserve">,"Publisher":"E.P. Dutton &amp; Co." </v>
      </c>
      <c r="P24" t="str">
        <f t="shared" si="5"/>
        <v xml:space="preserve">,"Year":1977 </v>
      </c>
      <c r="Q24" t="str">
        <f t="shared" si="6"/>
        <v>,"Month":0</v>
      </c>
      <c r="R24" t="str">
        <f t="shared" si="7"/>
        <v xml:space="preserve">,"Series":"TOS" </v>
      </c>
      <c r="S24" t="str">
        <f t="shared" si="8"/>
        <v xml:space="preserve">,"BookCode":"STR3" </v>
      </c>
      <c r="T24" t="str">
        <f t="shared" si="9"/>
        <v xml:space="preserve">,"ISBN":"" </v>
      </c>
      <c r="U24" t="str">
        <f t="shared" si="10"/>
        <v xml:space="preserve">,"Edition":"" </v>
      </c>
      <c r="V24" t="str">
        <f t="shared" si="11"/>
        <v>,"ItemInstances":[</v>
      </c>
      <c r="W24" t="str">
        <f t="shared" si="12"/>
        <v>{"CollectableType":"HomeCollector.Models.BookBase, HomeCollector, Version=1.0.0.0, Culture=neutral, PublicKeyToken=null"</v>
      </c>
      <c r="X24" t="str">
        <f t="shared" si="13"/>
        <v xml:space="preserve">,"ItemDetails":"Copies=1" </v>
      </c>
      <c r="Y24" t="str">
        <f t="shared" si="14"/>
        <v xml:space="preserve">,"IsFavorite":false </v>
      </c>
      <c r="Z24" t="str">
        <f t="shared" si="15"/>
        <v xml:space="preserve">,"EstimatedValue":0 </v>
      </c>
      <c r="AA24" t="str">
        <f t="shared" si="16"/>
        <v xml:space="preserve">,"Condition":"UNDEFINED" </v>
      </c>
      <c r="AB2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4" t="str">
        <f t="shared" si="18"/>
        <v>,{"CollectableType":"HomeCollector.Models.BookBase, HomeCollector, Version=1.0.0.0, Culture=neutral, PublicKeyToken=null","DisplayName":"The Star Trek Reader III" ,"Description":"hardback" ,"Title":"The Star Trek Reader III" ,"Author":"ed. James Blish" ,"Publisher":"E.P. Dutton &amp; Co." ,"Year":1977 ,"Month":0,"Series":"TOS" ,"BookCode":"STR3"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5" spans="1:29" ht="13.2" x14ac:dyDescent="0.25">
      <c r="A25" s="34" t="s">
        <v>94</v>
      </c>
      <c r="B25" s="15">
        <v>1978</v>
      </c>
      <c r="C25" s="17" t="s">
        <v>15</v>
      </c>
      <c r="D25" s="12">
        <v>1</v>
      </c>
      <c r="E25" s="2"/>
      <c r="F25" s="12" t="s">
        <v>95</v>
      </c>
      <c r="G25" s="18" t="s">
        <v>88</v>
      </c>
      <c r="H25" s="12" t="s">
        <v>18</v>
      </c>
      <c r="I25" s="12" t="s">
        <v>89</v>
      </c>
      <c r="J25" t="str">
        <f t="shared" si="19"/>
        <v>,{"CollectableType":"HomeCollector.Models.BookBase, HomeCollector, Version=1.0.0.0, Culture=neutral, PublicKeyToken=null"</v>
      </c>
      <c r="K25" t="str">
        <f t="shared" si="0"/>
        <v xml:space="preserve">,"DisplayName":"The Star Trek Reader IV" </v>
      </c>
      <c r="L25" t="str">
        <f t="shared" si="1"/>
        <v xml:space="preserve">,"Description":"hardback" </v>
      </c>
      <c r="M25" t="str">
        <f t="shared" si="2"/>
        <v xml:space="preserve">,"Title":"The Star Trek Reader IV" </v>
      </c>
      <c r="N25" t="str">
        <f t="shared" si="3"/>
        <v xml:space="preserve">,"Author":"ed. James Blish" </v>
      </c>
      <c r="O25" t="str">
        <f t="shared" si="4"/>
        <v xml:space="preserve">,"Publisher":"E.P. Dutton &amp; Co." </v>
      </c>
      <c r="P25" t="str">
        <f t="shared" si="5"/>
        <v xml:space="preserve">,"Year":1978 </v>
      </c>
      <c r="Q25" t="str">
        <f t="shared" si="6"/>
        <v>,"Month":0</v>
      </c>
      <c r="R25" t="str">
        <f t="shared" si="7"/>
        <v xml:space="preserve">,"Series":"TOS" </v>
      </c>
      <c r="S25" t="str">
        <f t="shared" si="8"/>
        <v xml:space="preserve">,"BookCode":"STR4" </v>
      </c>
      <c r="T25" t="str">
        <f t="shared" si="9"/>
        <v xml:space="preserve">,"ISBN":"" </v>
      </c>
      <c r="U25" t="str">
        <f t="shared" si="10"/>
        <v xml:space="preserve">,"Edition":"" </v>
      </c>
      <c r="V25" t="str">
        <f t="shared" si="11"/>
        <v>,"ItemInstances":[</v>
      </c>
      <c r="W25" t="str">
        <f t="shared" si="12"/>
        <v>{"CollectableType":"HomeCollector.Models.BookBase, HomeCollector, Version=1.0.0.0, Culture=neutral, PublicKeyToken=null"</v>
      </c>
      <c r="X25" t="str">
        <f t="shared" si="13"/>
        <v xml:space="preserve">,"ItemDetails":"Copies=1" </v>
      </c>
      <c r="Y25" t="str">
        <f t="shared" si="14"/>
        <v xml:space="preserve">,"IsFavorite":false </v>
      </c>
      <c r="Z25" t="str">
        <f t="shared" si="15"/>
        <v xml:space="preserve">,"EstimatedValue":0 </v>
      </c>
      <c r="AA25" t="str">
        <f t="shared" si="16"/>
        <v xml:space="preserve">,"Condition":"UNDEFINED" </v>
      </c>
      <c r="AB25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5" t="str">
        <f t="shared" si="18"/>
        <v>,{"CollectableType":"HomeCollector.Models.BookBase, HomeCollector, Version=1.0.0.0, Culture=neutral, PublicKeyToken=null","DisplayName":"The Star Trek Reader IV" ,"Description":"hardback" ,"Title":"The Star Trek Reader IV" ,"Author":"ed. James Blish" ,"Publisher":"E.P. Dutton &amp; Co." ,"Year":1978 ,"Month":0,"Series":"TOS" ,"BookCode":"STR4"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6" spans="1:29" ht="14.4" x14ac:dyDescent="0.3">
      <c r="A26" s="36" t="s">
        <v>96</v>
      </c>
      <c r="B26" s="37">
        <v>1970</v>
      </c>
      <c r="C26" s="17" t="s">
        <v>15</v>
      </c>
      <c r="D26" s="12">
        <v>2</v>
      </c>
      <c r="E26" s="15">
        <v>2</v>
      </c>
      <c r="F26" s="4"/>
      <c r="G26" s="18" t="s">
        <v>17</v>
      </c>
      <c r="H26" s="38" t="s">
        <v>97</v>
      </c>
      <c r="I26" s="4"/>
      <c r="J26" t="str">
        <f t="shared" si="19"/>
        <v>,{"CollectableType":"HomeCollector.Models.BookBase, HomeCollector, Version=1.0.0.0, Culture=neutral, PublicKeyToken=null"</v>
      </c>
      <c r="K26" t="str">
        <f t="shared" si="0"/>
        <v xml:space="preserve">,"DisplayName":"Spock Must Die!" </v>
      </c>
      <c r="L26" t="str">
        <f t="shared" si="1"/>
        <v xml:space="preserve">,"Description":"" </v>
      </c>
      <c r="M26" t="str">
        <f t="shared" si="2"/>
        <v xml:space="preserve">,"Title":"Spock Must Die!" </v>
      </c>
      <c r="N26" t="str">
        <f t="shared" si="3"/>
        <v xml:space="preserve">,"Author":"James Blish" </v>
      </c>
      <c r="O26" t="str">
        <f t="shared" si="4"/>
        <v xml:space="preserve">,"Publisher":"Bantum" </v>
      </c>
      <c r="P26" t="str">
        <f t="shared" si="5"/>
        <v xml:space="preserve">,"Year":1970 </v>
      </c>
      <c r="Q26" t="str">
        <f t="shared" si="6"/>
        <v>,"Month":2</v>
      </c>
      <c r="R26" t="str">
        <f t="shared" si="7"/>
        <v xml:space="preserve">,"Series":"TOS" </v>
      </c>
      <c r="S26" t="str">
        <f t="shared" si="8"/>
        <v xml:space="preserve">,"BookCode":"" </v>
      </c>
      <c r="T26" t="str">
        <f t="shared" si="9"/>
        <v xml:space="preserve">,"ISBN":"" </v>
      </c>
      <c r="U26" t="str">
        <f t="shared" si="10"/>
        <v xml:space="preserve">,"Edition":"" </v>
      </c>
      <c r="V26" t="str">
        <f t="shared" si="11"/>
        <v>,"ItemInstances":[</v>
      </c>
      <c r="W26" t="str">
        <f t="shared" si="12"/>
        <v>{"CollectableType":"HomeCollector.Models.BookBase, HomeCollector, Version=1.0.0.0, Culture=neutral, PublicKeyToken=null"</v>
      </c>
      <c r="X26" t="str">
        <f t="shared" si="13"/>
        <v xml:space="preserve">,"ItemDetails":"Copies=2" </v>
      </c>
      <c r="Y26" t="str">
        <f t="shared" si="14"/>
        <v xml:space="preserve">,"IsFavorite":false </v>
      </c>
      <c r="Z26" t="str">
        <f t="shared" si="15"/>
        <v xml:space="preserve">,"EstimatedValue":0 </v>
      </c>
      <c r="AA26" t="str">
        <f t="shared" si="16"/>
        <v xml:space="preserve">,"Condition":"UNDEFINED" </v>
      </c>
      <c r="AB2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26" t="str">
        <f t="shared" si="18"/>
        <v>,{"CollectableType":"HomeCollector.Models.BookBase, HomeCollector, Version=1.0.0.0, Culture=neutral, PublicKeyToken=null","DisplayName":"Spock Must Die!" ,"Description":"" ,"Title":"Spock Must Die!" ,"Author":"James Blish" ,"Publisher":"Bantum" ,"Year":1970 ,"Month":2,"Series":"TOS" ,"BookCode":""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27" spans="1:29" ht="40.200000000000003" x14ac:dyDescent="0.3">
      <c r="A27" s="36" t="s">
        <v>98</v>
      </c>
      <c r="B27" s="37">
        <v>1976</v>
      </c>
      <c r="C27" s="17" t="s">
        <v>15</v>
      </c>
      <c r="D27" s="12">
        <v>1</v>
      </c>
      <c r="E27" s="15">
        <v>3</v>
      </c>
      <c r="F27" s="4"/>
      <c r="G27" s="18" t="s">
        <v>17</v>
      </c>
      <c r="H27" s="38" t="s">
        <v>99</v>
      </c>
      <c r="I27" s="39" t="s">
        <v>100</v>
      </c>
      <c r="J27" t="str">
        <f t="shared" si="19"/>
        <v>,{"CollectableType":"HomeCollector.Models.BookBase, HomeCollector, Version=1.0.0.0, Culture=neutral, PublicKeyToken=null"</v>
      </c>
      <c r="K27" t="str">
        <f t="shared" si="0"/>
        <v xml:space="preserve">,"DisplayName":"Star Trek: The New Voyages †" </v>
      </c>
      <c r="L27" t="str">
        <f t="shared" si="1"/>
        <v xml:space="preserve">,"Description":"† fan-written short stories" </v>
      </c>
      <c r="M27" t="str">
        <f t="shared" si="2"/>
        <v xml:space="preserve">,"Title":"Star Trek: The New Voyages †" </v>
      </c>
      <c r="N27" t="str">
        <f t="shared" si="3"/>
        <v xml:space="preserve">,"Author":"(edited by Sondra Marshak and Myrna Culbreath)" </v>
      </c>
      <c r="O27" t="str">
        <f t="shared" si="4"/>
        <v xml:space="preserve">,"Publisher":"Bantum" </v>
      </c>
      <c r="P27" t="str">
        <f t="shared" si="5"/>
        <v xml:space="preserve">,"Year":1976 </v>
      </c>
      <c r="Q27" t="str">
        <f t="shared" si="6"/>
        <v>,"Month":3</v>
      </c>
      <c r="R27" t="str">
        <f t="shared" si="7"/>
        <v xml:space="preserve">,"Series":"TOS" </v>
      </c>
      <c r="S27" t="str">
        <f t="shared" si="8"/>
        <v xml:space="preserve">,"BookCode":"" </v>
      </c>
      <c r="T27" t="str">
        <f t="shared" si="9"/>
        <v xml:space="preserve">,"ISBN":"" </v>
      </c>
      <c r="U27" t="str">
        <f t="shared" si="10"/>
        <v xml:space="preserve">,"Edition":"" </v>
      </c>
      <c r="V27" t="str">
        <f t="shared" si="11"/>
        <v>,"ItemInstances":[</v>
      </c>
      <c r="W27" t="str">
        <f t="shared" si="12"/>
        <v>{"CollectableType":"HomeCollector.Models.BookBase, HomeCollector, Version=1.0.0.0, Culture=neutral, PublicKeyToken=null"</v>
      </c>
      <c r="X27" t="str">
        <f t="shared" si="13"/>
        <v xml:space="preserve">,"ItemDetails":"Copies=1" </v>
      </c>
      <c r="Y27" t="str">
        <f t="shared" si="14"/>
        <v xml:space="preserve">,"IsFavorite":false </v>
      </c>
      <c r="Z27" t="str">
        <f t="shared" si="15"/>
        <v xml:space="preserve">,"EstimatedValue":0 </v>
      </c>
      <c r="AA27" t="str">
        <f t="shared" si="16"/>
        <v xml:space="preserve">,"Condition":"UNDEFINED" </v>
      </c>
      <c r="AB2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7" t="str">
        <f t="shared" si="18"/>
        <v>,{"CollectableType":"HomeCollector.Models.BookBase, HomeCollector, Version=1.0.0.0, Culture=neutral, PublicKeyToken=null","DisplayName":"Star Trek: The New Voyages †" ,"Description":"† fan-written short stories" ,"Title":"Star Trek: The New Voyages †" ,"Author":"(edited by Sondra Marshak and Myrna Culbreath)" ,"Publisher":"Bantum" ,"Year":1976 ,"Month":3,"Series":"TOS"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8" spans="1:29" ht="40.200000000000003" x14ac:dyDescent="0.3">
      <c r="A28" s="36" t="s">
        <v>101</v>
      </c>
      <c r="B28" s="37">
        <v>1976</v>
      </c>
      <c r="C28" s="17" t="s">
        <v>15</v>
      </c>
      <c r="D28" s="12">
        <v>1</v>
      </c>
      <c r="E28" s="15">
        <v>9</v>
      </c>
      <c r="F28" s="4"/>
      <c r="G28" s="18" t="s">
        <v>17</v>
      </c>
      <c r="H28" s="38" t="s">
        <v>102</v>
      </c>
      <c r="I28" s="4"/>
      <c r="J28" t="str">
        <f t="shared" si="19"/>
        <v>,{"CollectableType":"HomeCollector.Models.BookBase, HomeCollector, Version=1.0.0.0, Culture=neutral, PublicKeyToken=null"</v>
      </c>
      <c r="K28" t="str">
        <f t="shared" si="0"/>
        <v xml:space="preserve">,"DisplayName":"Spock, Messiah!" </v>
      </c>
      <c r="L28" t="str">
        <f t="shared" si="1"/>
        <v xml:space="preserve">,"Description":"" </v>
      </c>
      <c r="M28" t="str">
        <f t="shared" si="2"/>
        <v xml:space="preserve">,"Title":"Spock, Messiah!" </v>
      </c>
      <c r="N28" t="str">
        <f t="shared" si="3"/>
        <v xml:space="preserve">,"Author":"Theodore Cogswell and Charles A. Spano, Jr." </v>
      </c>
      <c r="O28" t="str">
        <f t="shared" si="4"/>
        <v xml:space="preserve">,"Publisher":"Bantum" </v>
      </c>
      <c r="P28" t="str">
        <f t="shared" si="5"/>
        <v xml:space="preserve">,"Year":1976 </v>
      </c>
      <c r="Q28" t="str">
        <f t="shared" si="6"/>
        <v>,"Month":9</v>
      </c>
      <c r="R28" t="str">
        <f t="shared" si="7"/>
        <v xml:space="preserve">,"Series":"TOS" </v>
      </c>
      <c r="S28" t="str">
        <f t="shared" si="8"/>
        <v xml:space="preserve">,"BookCode":"" </v>
      </c>
      <c r="T28" t="str">
        <f t="shared" si="9"/>
        <v xml:space="preserve">,"ISBN":"" </v>
      </c>
      <c r="U28" t="str">
        <f t="shared" si="10"/>
        <v xml:space="preserve">,"Edition":"" </v>
      </c>
      <c r="V28" t="str">
        <f t="shared" si="11"/>
        <v>,"ItemInstances":[</v>
      </c>
      <c r="W28" t="str">
        <f t="shared" si="12"/>
        <v>{"CollectableType":"HomeCollector.Models.BookBase, HomeCollector, Version=1.0.0.0, Culture=neutral, PublicKeyToken=null"</v>
      </c>
      <c r="X28" t="str">
        <f t="shared" si="13"/>
        <v xml:space="preserve">,"ItemDetails":"Copies=1" </v>
      </c>
      <c r="Y28" t="str">
        <f t="shared" si="14"/>
        <v xml:space="preserve">,"IsFavorite":false </v>
      </c>
      <c r="Z28" t="str">
        <f t="shared" si="15"/>
        <v xml:space="preserve">,"EstimatedValue":0 </v>
      </c>
      <c r="AA28" t="str">
        <f t="shared" si="16"/>
        <v xml:space="preserve">,"Condition":"UNDEFINED" </v>
      </c>
      <c r="AB28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8" t="str">
        <f t="shared" si="18"/>
        <v>,{"CollectableType":"HomeCollector.Models.BookBase, HomeCollector, Version=1.0.0.0, Culture=neutral, PublicKeyToken=null","DisplayName":"Spock, Messiah!" ,"Description":"" ,"Title":"Spock, Messiah!" ,"Author":"Theodore Cogswell and Charles A. Spano, Jr." ,"Publisher":"Bantum" ,"Year":1976 ,"Month":9,"Series":"TOS"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9" spans="1:29" ht="27" x14ac:dyDescent="0.3">
      <c r="A29" s="36" t="s">
        <v>103</v>
      </c>
      <c r="B29" s="37">
        <v>1977</v>
      </c>
      <c r="C29" s="17" t="s">
        <v>15</v>
      </c>
      <c r="D29" s="12">
        <v>1</v>
      </c>
      <c r="E29" s="15">
        <v>7</v>
      </c>
      <c r="F29" s="4"/>
      <c r="G29" s="18" t="s">
        <v>17</v>
      </c>
      <c r="H29" s="38" t="s">
        <v>104</v>
      </c>
      <c r="I29" s="4"/>
      <c r="J29" t="str">
        <f t="shared" si="19"/>
        <v>,{"CollectableType":"HomeCollector.Models.BookBase, HomeCollector, Version=1.0.0.0, Culture=neutral, PublicKeyToken=null"</v>
      </c>
      <c r="K29" t="str">
        <f t="shared" si="0"/>
        <v xml:space="preserve">,"DisplayName":"The Price of the Phoenix" </v>
      </c>
      <c r="L29" t="str">
        <f t="shared" si="1"/>
        <v xml:space="preserve">,"Description":"" </v>
      </c>
      <c r="M29" t="str">
        <f t="shared" si="2"/>
        <v xml:space="preserve">,"Title":"The Price of the Phoenix" </v>
      </c>
      <c r="N29" t="str">
        <f t="shared" si="3"/>
        <v xml:space="preserve">,"Author":"Sondra Marshak and Myrna Culbreath" </v>
      </c>
      <c r="O29" t="str">
        <f t="shared" si="4"/>
        <v xml:space="preserve">,"Publisher":"Bantum" </v>
      </c>
      <c r="P29" t="str">
        <f t="shared" si="5"/>
        <v xml:space="preserve">,"Year":1977 </v>
      </c>
      <c r="Q29" t="str">
        <f t="shared" si="6"/>
        <v>,"Month":7</v>
      </c>
      <c r="R29" t="str">
        <f t="shared" si="7"/>
        <v xml:space="preserve">,"Series":"TOS" </v>
      </c>
      <c r="S29" t="str">
        <f t="shared" si="8"/>
        <v xml:space="preserve">,"BookCode":"" </v>
      </c>
      <c r="T29" t="str">
        <f t="shared" si="9"/>
        <v xml:space="preserve">,"ISBN":"" </v>
      </c>
      <c r="U29" t="str">
        <f t="shared" si="10"/>
        <v xml:space="preserve">,"Edition":"" </v>
      </c>
      <c r="V29" t="str">
        <f t="shared" si="11"/>
        <v>,"ItemInstances":[</v>
      </c>
      <c r="W29" t="str">
        <f t="shared" si="12"/>
        <v>{"CollectableType":"HomeCollector.Models.BookBase, HomeCollector, Version=1.0.0.0, Culture=neutral, PublicKeyToken=null"</v>
      </c>
      <c r="X29" t="str">
        <f t="shared" si="13"/>
        <v xml:space="preserve">,"ItemDetails":"Copies=1" </v>
      </c>
      <c r="Y29" t="str">
        <f t="shared" si="14"/>
        <v xml:space="preserve">,"IsFavorite":false </v>
      </c>
      <c r="Z29" t="str">
        <f t="shared" si="15"/>
        <v xml:space="preserve">,"EstimatedValue":0 </v>
      </c>
      <c r="AA29" t="str">
        <f t="shared" si="16"/>
        <v xml:space="preserve">,"Condition":"UNDEFINED" </v>
      </c>
      <c r="AB2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9" t="str">
        <f t="shared" si="18"/>
        <v>,{"CollectableType":"HomeCollector.Models.BookBase, HomeCollector, Version=1.0.0.0, Culture=neutral, PublicKeyToken=null","DisplayName":"The Price of the Phoenix" ,"Description":"" ,"Title":"The Price of the Phoenix" ,"Author":"Sondra Marshak and Myrna Culbreath" ,"Publisher":"Bantum" ,"Year":1977 ,"Month":7,"Series":"TOS"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0" spans="1:29" ht="14.4" x14ac:dyDescent="0.3">
      <c r="A30" s="36" t="s">
        <v>105</v>
      </c>
      <c r="B30" s="37">
        <v>1977</v>
      </c>
      <c r="C30" s="17" t="s">
        <v>15</v>
      </c>
      <c r="D30" s="12">
        <v>1</v>
      </c>
      <c r="E30" s="15">
        <v>8</v>
      </c>
      <c r="F30" s="4"/>
      <c r="G30" s="18" t="s">
        <v>17</v>
      </c>
      <c r="H30" s="38" t="s">
        <v>106</v>
      </c>
      <c r="I30" s="4"/>
      <c r="J30" t="str">
        <f t="shared" si="19"/>
        <v>,{"CollectableType":"HomeCollector.Models.BookBase, HomeCollector, Version=1.0.0.0, Culture=neutral, PublicKeyToken=null"</v>
      </c>
      <c r="K30" t="str">
        <f t="shared" si="0"/>
        <v xml:space="preserve">,"DisplayName":"Planet of Judgment" </v>
      </c>
      <c r="L30" t="str">
        <f t="shared" si="1"/>
        <v xml:space="preserve">,"Description":"" </v>
      </c>
      <c r="M30" t="str">
        <f t="shared" si="2"/>
        <v xml:space="preserve">,"Title":"Planet of Judgment" </v>
      </c>
      <c r="N30" t="str">
        <f t="shared" si="3"/>
        <v xml:space="preserve">,"Author":"Joe Haldeman" </v>
      </c>
      <c r="O30" t="str">
        <f t="shared" si="4"/>
        <v xml:space="preserve">,"Publisher":"Bantum" </v>
      </c>
      <c r="P30" t="str">
        <f t="shared" si="5"/>
        <v xml:space="preserve">,"Year":1977 </v>
      </c>
      <c r="Q30" t="str">
        <f t="shared" si="6"/>
        <v>,"Month":8</v>
      </c>
      <c r="R30" t="str">
        <f t="shared" si="7"/>
        <v xml:space="preserve">,"Series":"TOS" </v>
      </c>
      <c r="S30" t="str">
        <f t="shared" si="8"/>
        <v xml:space="preserve">,"BookCode":"" </v>
      </c>
      <c r="T30" t="str">
        <f t="shared" si="9"/>
        <v xml:space="preserve">,"ISBN":"" </v>
      </c>
      <c r="U30" t="str">
        <f t="shared" si="10"/>
        <v xml:space="preserve">,"Edition":"" </v>
      </c>
      <c r="V30" t="str">
        <f t="shared" si="11"/>
        <v>,"ItemInstances":[</v>
      </c>
      <c r="W30" t="str">
        <f t="shared" si="12"/>
        <v>{"CollectableType":"HomeCollector.Models.BookBase, HomeCollector, Version=1.0.0.0, Culture=neutral, PublicKeyToken=null"</v>
      </c>
      <c r="X30" t="str">
        <f t="shared" si="13"/>
        <v xml:space="preserve">,"ItemDetails":"Copies=1" </v>
      </c>
      <c r="Y30" t="str">
        <f t="shared" si="14"/>
        <v xml:space="preserve">,"IsFavorite":false </v>
      </c>
      <c r="Z30" t="str">
        <f t="shared" si="15"/>
        <v xml:space="preserve">,"EstimatedValue":0 </v>
      </c>
      <c r="AA30" t="str">
        <f t="shared" si="16"/>
        <v xml:space="preserve">,"Condition":"UNDEFINED" </v>
      </c>
      <c r="AB3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0" t="str">
        <f t="shared" si="18"/>
        <v>,{"CollectableType":"HomeCollector.Models.BookBase, HomeCollector, Version=1.0.0.0, Culture=neutral, PublicKeyToken=null","DisplayName":"Planet of Judgment" ,"Description":"" ,"Title":"Planet of Judgment" ,"Author":"Joe Haldeman" ,"Publisher":"Bantum" ,"Year":1977 ,"Month":8,"Series":"TOS"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1" spans="1:29" ht="40.200000000000003" x14ac:dyDescent="0.3">
      <c r="A31" s="36" t="s">
        <v>107</v>
      </c>
      <c r="B31" s="37">
        <v>1978</v>
      </c>
      <c r="C31" s="17" t="s">
        <v>15</v>
      </c>
      <c r="D31" s="12">
        <v>1</v>
      </c>
      <c r="E31" s="15">
        <v>1</v>
      </c>
      <c r="F31" s="4"/>
      <c r="G31" s="18" t="s">
        <v>17</v>
      </c>
      <c r="H31" s="38" t="s">
        <v>99</v>
      </c>
      <c r="I31" s="39" t="s">
        <v>100</v>
      </c>
      <c r="J31" t="str">
        <f t="shared" si="19"/>
        <v>,{"CollectableType":"HomeCollector.Models.BookBase, HomeCollector, Version=1.0.0.0, Culture=neutral, PublicKeyToken=null"</v>
      </c>
      <c r="K31" t="str">
        <f t="shared" si="0"/>
        <v xml:space="preserve">,"DisplayName":"Star Trek: The New Voyages 2 †" </v>
      </c>
      <c r="L31" t="str">
        <f t="shared" si="1"/>
        <v xml:space="preserve">,"Description":"† fan-written short stories" </v>
      </c>
      <c r="M31" t="str">
        <f t="shared" si="2"/>
        <v xml:space="preserve">,"Title":"Star Trek: The New Voyages 2 †" </v>
      </c>
      <c r="N31" t="str">
        <f t="shared" si="3"/>
        <v xml:space="preserve">,"Author":"(edited by Sondra Marshak and Myrna Culbreath)" </v>
      </c>
      <c r="O31" t="str">
        <f t="shared" si="4"/>
        <v xml:space="preserve">,"Publisher":"Bantum" </v>
      </c>
      <c r="P31" t="str">
        <f t="shared" si="5"/>
        <v xml:space="preserve">,"Year":1978 </v>
      </c>
      <c r="Q31" t="str">
        <f t="shared" si="6"/>
        <v>,"Month":1</v>
      </c>
      <c r="R31" t="str">
        <f t="shared" si="7"/>
        <v xml:space="preserve">,"Series":"TOS" </v>
      </c>
      <c r="S31" t="str">
        <f t="shared" si="8"/>
        <v xml:space="preserve">,"BookCode":"" </v>
      </c>
      <c r="T31" t="str">
        <f t="shared" si="9"/>
        <v xml:space="preserve">,"ISBN":"" </v>
      </c>
      <c r="U31" t="str">
        <f t="shared" si="10"/>
        <v xml:space="preserve">,"Edition":"" </v>
      </c>
      <c r="V31" t="str">
        <f t="shared" si="11"/>
        <v>,"ItemInstances":[</v>
      </c>
      <c r="W31" t="str">
        <f t="shared" si="12"/>
        <v>{"CollectableType":"HomeCollector.Models.BookBase, HomeCollector, Version=1.0.0.0, Culture=neutral, PublicKeyToken=null"</v>
      </c>
      <c r="X31" t="str">
        <f t="shared" si="13"/>
        <v xml:space="preserve">,"ItemDetails":"Copies=1" </v>
      </c>
      <c r="Y31" t="str">
        <f t="shared" si="14"/>
        <v xml:space="preserve">,"IsFavorite":false </v>
      </c>
      <c r="Z31" t="str">
        <f t="shared" si="15"/>
        <v xml:space="preserve">,"EstimatedValue":0 </v>
      </c>
      <c r="AA31" t="str">
        <f t="shared" si="16"/>
        <v xml:space="preserve">,"Condition":"UNDEFINED" </v>
      </c>
      <c r="AB31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1" t="str">
        <f t="shared" si="18"/>
        <v>,{"CollectableType":"HomeCollector.Models.BookBase, HomeCollector, Version=1.0.0.0, Culture=neutral, PublicKeyToken=null","DisplayName":"Star Trek: The New Voyages 2 †" ,"Description":"† fan-written short stories" ,"Title":"Star Trek: The New Voyages 2 †" ,"Author":"(edited by Sondra Marshak and Myrna Culbreath)" ,"Publisher":"Bantum" ,"Year":1978 ,"Month":1,"Series":"TOS"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2" spans="1:29" ht="14.4" x14ac:dyDescent="0.3">
      <c r="A32" s="36" t="s">
        <v>108</v>
      </c>
      <c r="B32" s="37">
        <v>1978</v>
      </c>
      <c r="C32" s="17" t="s">
        <v>15</v>
      </c>
      <c r="D32" s="12">
        <v>1</v>
      </c>
      <c r="E32" s="15">
        <v>9</v>
      </c>
      <c r="F32" s="4"/>
      <c r="G32" s="18" t="s">
        <v>17</v>
      </c>
      <c r="H32" s="38" t="s">
        <v>109</v>
      </c>
      <c r="I32" s="4"/>
      <c r="J32" t="str">
        <f t="shared" si="19"/>
        <v>,{"CollectableType":"HomeCollector.Models.BookBase, HomeCollector, Version=1.0.0.0, Culture=neutral, PublicKeyToken=null"</v>
      </c>
      <c r="K32" t="str">
        <f t="shared" si="0"/>
        <v xml:space="preserve">,"DisplayName":"Vulcan!" </v>
      </c>
      <c r="L32" t="str">
        <f t="shared" si="1"/>
        <v xml:space="preserve">,"Description":"" </v>
      </c>
      <c r="M32" t="str">
        <f t="shared" si="2"/>
        <v xml:space="preserve">,"Title":"Vulcan!" </v>
      </c>
      <c r="N32" t="str">
        <f t="shared" si="3"/>
        <v xml:space="preserve">,"Author":"Kathleen Sky" </v>
      </c>
      <c r="O32" t="str">
        <f t="shared" si="4"/>
        <v xml:space="preserve">,"Publisher":"Bantum" </v>
      </c>
      <c r="P32" t="str">
        <f t="shared" si="5"/>
        <v xml:space="preserve">,"Year":1978 </v>
      </c>
      <c r="Q32" t="str">
        <f t="shared" si="6"/>
        <v>,"Month":9</v>
      </c>
      <c r="R32" t="str">
        <f t="shared" si="7"/>
        <v xml:space="preserve">,"Series":"TOS" </v>
      </c>
      <c r="S32" t="str">
        <f t="shared" si="8"/>
        <v xml:space="preserve">,"BookCode":"" </v>
      </c>
      <c r="T32" t="str">
        <f t="shared" si="9"/>
        <v xml:space="preserve">,"ISBN":"" </v>
      </c>
      <c r="U32" t="str">
        <f t="shared" si="10"/>
        <v xml:space="preserve">,"Edition":"" </v>
      </c>
      <c r="V32" t="str">
        <f t="shared" si="11"/>
        <v>,"ItemInstances":[</v>
      </c>
      <c r="W32" t="str">
        <f t="shared" si="12"/>
        <v>{"CollectableType":"HomeCollector.Models.BookBase, HomeCollector, Version=1.0.0.0, Culture=neutral, PublicKeyToken=null"</v>
      </c>
      <c r="X32" t="str">
        <f t="shared" si="13"/>
        <v xml:space="preserve">,"ItemDetails":"Copies=1" </v>
      </c>
      <c r="Y32" t="str">
        <f t="shared" si="14"/>
        <v xml:space="preserve">,"IsFavorite":false </v>
      </c>
      <c r="Z32" t="str">
        <f t="shared" si="15"/>
        <v xml:space="preserve">,"EstimatedValue":0 </v>
      </c>
      <c r="AA32" t="str">
        <f t="shared" si="16"/>
        <v xml:space="preserve">,"Condition":"UNDEFINED" </v>
      </c>
      <c r="AB32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2" t="str">
        <f t="shared" si="18"/>
        <v>,{"CollectableType":"HomeCollector.Models.BookBase, HomeCollector, Version=1.0.0.0, Culture=neutral, PublicKeyToken=null","DisplayName":"Vulcan!" ,"Description":"" ,"Title":"Vulcan!" ,"Author":"Kathleen Sky" ,"Publisher":"Bantum" ,"Year":1978 ,"Month":9,"Series":"TOS"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3" spans="1:29" ht="14.4" x14ac:dyDescent="0.3">
      <c r="A33" s="36" t="s">
        <v>110</v>
      </c>
      <c r="B33" s="37">
        <v>1978</v>
      </c>
      <c r="C33" s="17" t="s">
        <v>15</v>
      </c>
      <c r="D33" s="12">
        <v>1</v>
      </c>
      <c r="E33" s="15">
        <v>11</v>
      </c>
      <c r="F33" s="4"/>
      <c r="G33" s="18" t="s">
        <v>17</v>
      </c>
      <c r="H33" s="38" t="s">
        <v>111</v>
      </c>
      <c r="I33" s="4"/>
      <c r="J33" t="str">
        <f t="shared" si="19"/>
        <v>,{"CollectableType":"HomeCollector.Models.BookBase, HomeCollector, Version=1.0.0.0, Culture=neutral, PublicKeyToken=null"</v>
      </c>
      <c r="K33" t="str">
        <f t="shared" si="0"/>
        <v xml:space="preserve">,"DisplayName":"The Starless World" </v>
      </c>
      <c r="L33" t="str">
        <f t="shared" si="1"/>
        <v xml:space="preserve">,"Description":"" </v>
      </c>
      <c r="M33" t="str">
        <f t="shared" si="2"/>
        <v xml:space="preserve">,"Title":"The Starless World" </v>
      </c>
      <c r="N33" t="str">
        <f t="shared" si="3"/>
        <v xml:space="preserve">,"Author":"Gordon Eklund" </v>
      </c>
      <c r="O33" t="str">
        <f t="shared" si="4"/>
        <v xml:space="preserve">,"Publisher":"Bantum" </v>
      </c>
      <c r="P33" t="str">
        <f t="shared" si="5"/>
        <v xml:space="preserve">,"Year":1978 </v>
      </c>
      <c r="Q33" t="str">
        <f t="shared" si="6"/>
        <v>,"Month":11</v>
      </c>
      <c r="R33" t="str">
        <f t="shared" si="7"/>
        <v xml:space="preserve">,"Series":"TOS" </v>
      </c>
      <c r="S33" t="str">
        <f t="shared" si="8"/>
        <v xml:space="preserve">,"BookCode":"" </v>
      </c>
      <c r="T33" t="str">
        <f t="shared" si="9"/>
        <v xml:space="preserve">,"ISBN":"" </v>
      </c>
      <c r="U33" t="str">
        <f t="shared" si="10"/>
        <v xml:space="preserve">,"Edition":"" </v>
      </c>
      <c r="V33" t="str">
        <f t="shared" si="11"/>
        <v>,"ItemInstances":[</v>
      </c>
      <c r="W33" t="str">
        <f t="shared" si="12"/>
        <v>{"CollectableType":"HomeCollector.Models.BookBase, HomeCollector, Version=1.0.0.0, Culture=neutral, PublicKeyToken=null"</v>
      </c>
      <c r="X33" t="str">
        <f t="shared" si="13"/>
        <v xml:space="preserve">,"ItemDetails":"Copies=1" </v>
      </c>
      <c r="Y33" t="str">
        <f t="shared" si="14"/>
        <v xml:space="preserve">,"IsFavorite":false </v>
      </c>
      <c r="Z33" t="str">
        <f t="shared" si="15"/>
        <v xml:space="preserve">,"EstimatedValue":0 </v>
      </c>
      <c r="AA33" t="str">
        <f t="shared" si="16"/>
        <v xml:space="preserve">,"Condition":"UNDEFINED" </v>
      </c>
      <c r="AB33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3" t="str">
        <f t="shared" si="18"/>
        <v>,{"CollectableType":"HomeCollector.Models.BookBase, HomeCollector, Version=1.0.0.0, Culture=neutral, PublicKeyToken=null","DisplayName":"The Starless World" ,"Description":"" ,"Title":"The Starless World" ,"Author":"Gordon Eklund" ,"Publisher":"Bantum" ,"Year":1978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4" spans="1:29" ht="14.4" x14ac:dyDescent="0.3">
      <c r="A34" s="36" t="s">
        <v>112</v>
      </c>
      <c r="B34" s="37">
        <v>1979</v>
      </c>
      <c r="C34" s="17" t="s">
        <v>15</v>
      </c>
      <c r="D34" s="12">
        <v>1</v>
      </c>
      <c r="E34" s="15">
        <v>1</v>
      </c>
      <c r="F34" s="4"/>
      <c r="G34" s="18" t="s">
        <v>17</v>
      </c>
      <c r="H34" s="38" t="s">
        <v>113</v>
      </c>
      <c r="I34" s="4"/>
      <c r="J34" t="str">
        <f t="shared" si="19"/>
        <v>,{"CollectableType":"HomeCollector.Models.BookBase, HomeCollector, Version=1.0.0.0, Culture=neutral, PublicKeyToken=null"</v>
      </c>
      <c r="K34" t="str">
        <f t="shared" si="0"/>
        <v xml:space="preserve">,"DisplayName":"Trek to Madworld" </v>
      </c>
      <c r="L34" t="str">
        <f t="shared" si="1"/>
        <v xml:space="preserve">,"Description":"" </v>
      </c>
      <c r="M34" t="str">
        <f t="shared" si="2"/>
        <v xml:space="preserve">,"Title":"Trek to Madworld" </v>
      </c>
      <c r="N34" t="str">
        <f t="shared" si="3"/>
        <v xml:space="preserve">,"Author":"Stephen Goldin" </v>
      </c>
      <c r="O34" t="str">
        <f t="shared" si="4"/>
        <v xml:space="preserve">,"Publisher":"Bantum" </v>
      </c>
      <c r="P34" t="str">
        <f t="shared" si="5"/>
        <v xml:space="preserve">,"Year":1979 </v>
      </c>
      <c r="Q34" t="str">
        <f t="shared" si="6"/>
        <v>,"Month":1</v>
      </c>
      <c r="R34" t="str">
        <f t="shared" si="7"/>
        <v xml:space="preserve">,"Series":"TOS" </v>
      </c>
      <c r="S34" t="str">
        <f t="shared" si="8"/>
        <v xml:space="preserve">,"BookCode":"" </v>
      </c>
      <c r="T34" t="str">
        <f t="shared" si="9"/>
        <v xml:space="preserve">,"ISBN":"" </v>
      </c>
      <c r="U34" t="str">
        <f t="shared" si="10"/>
        <v xml:space="preserve">,"Edition":"" </v>
      </c>
      <c r="V34" t="str">
        <f t="shared" si="11"/>
        <v>,"ItemInstances":[</v>
      </c>
      <c r="W34" t="str">
        <f t="shared" si="12"/>
        <v>{"CollectableType":"HomeCollector.Models.BookBase, HomeCollector, Version=1.0.0.0, Culture=neutral, PublicKeyToken=null"</v>
      </c>
      <c r="X34" t="str">
        <f t="shared" si="13"/>
        <v xml:space="preserve">,"ItemDetails":"Copies=1" </v>
      </c>
      <c r="Y34" t="str">
        <f t="shared" si="14"/>
        <v xml:space="preserve">,"IsFavorite":false </v>
      </c>
      <c r="Z34" t="str">
        <f t="shared" si="15"/>
        <v xml:space="preserve">,"EstimatedValue":0 </v>
      </c>
      <c r="AA34" t="str">
        <f t="shared" si="16"/>
        <v xml:space="preserve">,"Condition":"UNDEFINED" </v>
      </c>
      <c r="AB3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4" t="str">
        <f t="shared" si="18"/>
        <v>,{"CollectableType":"HomeCollector.Models.BookBase, HomeCollector, Version=1.0.0.0, Culture=neutral, PublicKeyToken=null","DisplayName":"Trek to Madworld" ,"Description":"" ,"Title":"Trek to Madworld" ,"Author":"Stephen Goldin" ,"Publisher":"Bantum" ,"Year":1979 ,"Month":1,"Series":"TOS"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5" spans="1:29" ht="14.4" x14ac:dyDescent="0.3">
      <c r="A35" s="36" t="s">
        <v>114</v>
      </c>
      <c r="B35" s="37">
        <v>1979</v>
      </c>
      <c r="C35" s="17" t="s">
        <v>15</v>
      </c>
      <c r="D35" s="12">
        <v>1</v>
      </c>
      <c r="E35" s="15">
        <v>2</v>
      </c>
      <c r="F35" s="4"/>
      <c r="G35" s="18" t="s">
        <v>17</v>
      </c>
      <c r="H35" s="38" t="s">
        <v>106</v>
      </c>
      <c r="I35" s="4"/>
      <c r="J35" t="str">
        <f t="shared" si="19"/>
        <v>,{"CollectableType":"HomeCollector.Models.BookBase, HomeCollector, Version=1.0.0.0, Culture=neutral, PublicKeyToken=null"</v>
      </c>
      <c r="K35" t="str">
        <f t="shared" si="0"/>
        <v xml:space="preserve">,"DisplayName":"World Without End" </v>
      </c>
      <c r="L35" t="str">
        <f t="shared" si="1"/>
        <v xml:space="preserve">,"Description":"" </v>
      </c>
      <c r="M35" t="str">
        <f t="shared" si="2"/>
        <v xml:space="preserve">,"Title":"World Without End" </v>
      </c>
      <c r="N35" t="str">
        <f t="shared" si="3"/>
        <v xml:space="preserve">,"Author":"Joe Haldeman" </v>
      </c>
      <c r="O35" t="str">
        <f t="shared" si="4"/>
        <v xml:space="preserve">,"Publisher":"Bantum" </v>
      </c>
      <c r="P35" t="str">
        <f t="shared" si="5"/>
        <v xml:space="preserve">,"Year":1979 </v>
      </c>
      <c r="Q35" t="str">
        <f t="shared" si="6"/>
        <v>,"Month":2</v>
      </c>
      <c r="R35" t="str">
        <f t="shared" si="7"/>
        <v xml:space="preserve">,"Series":"TOS" </v>
      </c>
      <c r="S35" t="str">
        <f t="shared" si="8"/>
        <v xml:space="preserve">,"BookCode":"" </v>
      </c>
      <c r="T35" t="str">
        <f t="shared" si="9"/>
        <v xml:space="preserve">,"ISBN":"" </v>
      </c>
      <c r="U35" t="str">
        <f t="shared" si="10"/>
        <v xml:space="preserve">,"Edition":"" </v>
      </c>
      <c r="V35" t="str">
        <f t="shared" si="11"/>
        <v>,"ItemInstances":[</v>
      </c>
      <c r="W35" t="str">
        <f t="shared" si="12"/>
        <v>{"CollectableType":"HomeCollector.Models.BookBase, HomeCollector, Version=1.0.0.0, Culture=neutral, PublicKeyToken=null"</v>
      </c>
      <c r="X35" t="str">
        <f t="shared" si="13"/>
        <v xml:space="preserve">,"ItemDetails":"Copies=1" </v>
      </c>
      <c r="Y35" t="str">
        <f t="shared" si="14"/>
        <v xml:space="preserve">,"IsFavorite":false </v>
      </c>
      <c r="Z35" t="str">
        <f t="shared" si="15"/>
        <v xml:space="preserve">,"EstimatedValue":0 </v>
      </c>
      <c r="AA35" t="str">
        <f t="shared" si="16"/>
        <v xml:space="preserve">,"Condition":"UNDEFINED" </v>
      </c>
      <c r="AB35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5" t="str">
        <f t="shared" si="18"/>
        <v>,{"CollectableType":"HomeCollector.Models.BookBase, HomeCollector, Version=1.0.0.0, Culture=neutral, PublicKeyToken=null","DisplayName":"World Without End" ,"Description":"" ,"Title":"World Without End" ,"Author":"Joe Haldeman" ,"Publisher":"Bantum" ,"Year":1979 ,"Month":2,"Series":"TOS"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6" spans="1:29" ht="27" x14ac:dyDescent="0.3">
      <c r="A36" s="36" t="s">
        <v>115</v>
      </c>
      <c r="B36" s="37">
        <v>1979</v>
      </c>
      <c r="C36" s="17" t="s">
        <v>15</v>
      </c>
      <c r="D36" s="12">
        <v>2</v>
      </c>
      <c r="E36" s="15">
        <v>5</v>
      </c>
      <c r="F36" s="4"/>
      <c r="G36" s="18" t="s">
        <v>17</v>
      </c>
      <c r="H36" s="38" t="s">
        <v>104</v>
      </c>
      <c r="I36" s="4"/>
      <c r="J36" t="str">
        <f t="shared" si="19"/>
        <v>,{"CollectableType":"HomeCollector.Models.BookBase, HomeCollector, Version=1.0.0.0, Culture=neutral, PublicKeyToken=null"</v>
      </c>
      <c r="K36" t="str">
        <f t="shared" si="0"/>
        <v xml:space="preserve">,"DisplayName":"The Fate of the Phoenix" </v>
      </c>
      <c r="L36" t="str">
        <f t="shared" si="1"/>
        <v xml:space="preserve">,"Description":"" </v>
      </c>
      <c r="M36" t="str">
        <f t="shared" si="2"/>
        <v xml:space="preserve">,"Title":"The Fate of the Phoenix" </v>
      </c>
      <c r="N36" t="str">
        <f t="shared" si="3"/>
        <v xml:space="preserve">,"Author":"Sondra Marshak and Myrna Culbreath" </v>
      </c>
      <c r="O36" t="str">
        <f t="shared" si="4"/>
        <v xml:space="preserve">,"Publisher":"Bantum" </v>
      </c>
      <c r="P36" t="str">
        <f t="shared" si="5"/>
        <v xml:space="preserve">,"Year":1979 </v>
      </c>
      <c r="Q36" t="str">
        <f t="shared" si="6"/>
        <v>,"Month":5</v>
      </c>
      <c r="R36" t="str">
        <f t="shared" si="7"/>
        <v xml:space="preserve">,"Series":"TOS" </v>
      </c>
      <c r="S36" t="str">
        <f t="shared" si="8"/>
        <v xml:space="preserve">,"BookCode":"" </v>
      </c>
      <c r="T36" t="str">
        <f t="shared" si="9"/>
        <v xml:space="preserve">,"ISBN":"" </v>
      </c>
      <c r="U36" t="str">
        <f t="shared" si="10"/>
        <v xml:space="preserve">,"Edition":"" </v>
      </c>
      <c r="V36" t="str">
        <f t="shared" si="11"/>
        <v>,"ItemInstances":[</v>
      </c>
      <c r="W36" t="str">
        <f t="shared" si="12"/>
        <v>{"CollectableType":"HomeCollector.Models.BookBase, HomeCollector, Version=1.0.0.0, Culture=neutral, PublicKeyToken=null"</v>
      </c>
      <c r="X36" t="str">
        <f t="shared" si="13"/>
        <v xml:space="preserve">,"ItemDetails":"Copies=2" </v>
      </c>
      <c r="Y36" t="str">
        <f t="shared" si="14"/>
        <v xml:space="preserve">,"IsFavorite":false </v>
      </c>
      <c r="Z36" t="str">
        <f t="shared" si="15"/>
        <v xml:space="preserve">,"EstimatedValue":0 </v>
      </c>
      <c r="AA36" t="str">
        <f t="shared" si="16"/>
        <v xml:space="preserve">,"Condition":"UNDEFINED" </v>
      </c>
      <c r="AB3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36" t="str">
        <f t="shared" si="18"/>
        <v>,{"CollectableType":"HomeCollector.Models.BookBase, HomeCollector, Version=1.0.0.0, Culture=neutral, PublicKeyToken=null","DisplayName":"The Fate of the Phoenix" ,"Description":"" ,"Title":"The Fate of the Phoenix" ,"Author":"Sondra Marshak and Myrna Culbreath" ,"Publisher":"Bantum" ,"Year":1979 ,"Month":5,"Series":"TOS" ,"BookCode":""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37" spans="1:29" ht="14.4" x14ac:dyDescent="0.3">
      <c r="A37" s="36" t="s">
        <v>116</v>
      </c>
      <c r="B37" s="37">
        <v>1979</v>
      </c>
      <c r="C37" s="17" t="s">
        <v>15</v>
      </c>
      <c r="D37" s="12">
        <v>1</v>
      </c>
      <c r="E37" s="15">
        <v>11</v>
      </c>
      <c r="F37" s="4"/>
      <c r="G37" s="18" t="s">
        <v>17</v>
      </c>
      <c r="H37" s="38" t="s">
        <v>111</v>
      </c>
      <c r="I37" s="4"/>
      <c r="J37" t="str">
        <f t="shared" si="19"/>
        <v>,{"CollectableType":"HomeCollector.Models.BookBase, HomeCollector, Version=1.0.0.0, Culture=neutral, PublicKeyToken=null"</v>
      </c>
      <c r="K37" t="str">
        <f t="shared" si="0"/>
        <v xml:space="preserve">,"DisplayName":"Devil World" </v>
      </c>
      <c r="L37" t="str">
        <f t="shared" si="1"/>
        <v xml:space="preserve">,"Description":"" </v>
      </c>
      <c r="M37" t="str">
        <f t="shared" si="2"/>
        <v xml:space="preserve">,"Title":"Devil World" </v>
      </c>
      <c r="N37" t="str">
        <f t="shared" si="3"/>
        <v xml:space="preserve">,"Author":"Gordon Eklund" </v>
      </c>
      <c r="O37" t="str">
        <f t="shared" si="4"/>
        <v xml:space="preserve">,"Publisher":"Bantum" </v>
      </c>
      <c r="P37" t="str">
        <f t="shared" si="5"/>
        <v xml:space="preserve">,"Year":1979 </v>
      </c>
      <c r="Q37" t="str">
        <f t="shared" si="6"/>
        <v>,"Month":11</v>
      </c>
      <c r="R37" t="str">
        <f t="shared" si="7"/>
        <v xml:space="preserve">,"Series":"TOS" </v>
      </c>
      <c r="S37" t="str">
        <f t="shared" si="8"/>
        <v xml:space="preserve">,"BookCode":"" </v>
      </c>
      <c r="T37" t="str">
        <f t="shared" si="9"/>
        <v xml:space="preserve">,"ISBN":"" </v>
      </c>
      <c r="U37" t="str">
        <f t="shared" si="10"/>
        <v xml:space="preserve">,"Edition":"" </v>
      </c>
      <c r="V37" t="str">
        <f t="shared" si="11"/>
        <v>,"ItemInstances":[</v>
      </c>
      <c r="W37" t="str">
        <f t="shared" si="12"/>
        <v>{"CollectableType":"HomeCollector.Models.BookBase, HomeCollector, Version=1.0.0.0, Culture=neutral, PublicKeyToken=null"</v>
      </c>
      <c r="X37" t="str">
        <f t="shared" si="13"/>
        <v xml:space="preserve">,"ItemDetails":"Copies=1" </v>
      </c>
      <c r="Y37" t="str">
        <f t="shared" si="14"/>
        <v xml:space="preserve">,"IsFavorite":false </v>
      </c>
      <c r="Z37" t="str">
        <f t="shared" si="15"/>
        <v xml:space="preserve">,"EstimatedValue":0 </v>
      </c>
      <c r="AA37" t="str">
        <f t="shared" si="16"/>
        <v xml:space="preserve">,"Condition":"UNDEFINED" </v>
      </c>
      <c r="AB3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7" t="str">
        <f t="shared" si="18"/>
        <v>,{"CollectableType":"HomeCollector.Models.BookBase, HomeCollector, Version=1.0.0.0, Culture=neutral, PublicKeyToken=null","DisplayName":"Devil World" ,"Description":"" ,"Title":"Devil World" ,"Author":"Gordon Eklund" ,"Publisher":"Bantum" ,"Year":1979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8" spans="1:29" ht="14.4" x14ac:dyDescent="0.3">
      <c r="A38" s="36" t="s">
        <v>117</v>
      </c>
      <c r="B38" s="37">
        <v>1980</v>
      </c>
      <c r="C38" s="17" t="s">
        <v>15</v>
      </c>
      <c r="D38" s="12">
        <v>1</v>
      </c>
      <c r="E38" s="15">
        <v>2</v>
      </c>
      <c r="F38" s="4"/>
      <c r="G38" s="18" t="s">
        <v>17</v>
      </c>
      <c r="H38" s="38" t="s">
        <v>118</v>
      </c>
      <c r="I38" s="4"/>
      <c r="J38" t="str">
        <f t="shared" si="19"/>
        <v>,{"CollectableType":"HomeCollector.Models.BookBase, HomeCollector, Version=1.0.0.0, Culture=neutral, PublicKeyToken=null"</v>
      </c>
      <c r="K38" t="str">
        <f t="shared" si="0"/>
        <v xml:space="preserve">,"DisplayName":"Perry's Planet" </v>
      </c>
      <c r="L38" t="str">
        <f t="shared" si="1"/>
        <v xml:space="preserve">,"Description":"" </v>
      </c>
      <c r="M38" t="str">
        <f t="shared" si="2"/>
        <v xml:space="preserve">,"Title":"Perry's Planet" </v>
      </c>
      <c r="N38" t="str">
        <f t="shared" si="3"/>
        <v xml:space="preserve">,"Author":"Jack C. Haldeman II" </v>
      </c>
      <c r="O38" t="str">
        <f t="shared" si="4"/>
        <v xml:space="preserve">,"Publisher":"Bantum" </v>
      </c>
      <c r="P38" t="str">
        <f t="shared" si="5"/>
        <v xml:space="preserve">,"Year":1980 </v>
      </c>
      <c r="Q38" t="str">
        <f t="shared" si="6"/>
        <v>,"Month":2</v>
      </c>
      <c r="R38" t="str">
        <f t="shared" si="7"/>
        <v xml:space="preserve">,"Series":"TOS" </v>
      </c>
      <c r="S38" t="str">
        <f t="shared" si="8"/>
        <v xml:space="preserve">,"BookCode":"" </v>
      </c>
      <c r="T38" t="str">
        <f t="shared" si="9"/>
        <v xml:space="preserve">,"ISBN":"" </v>
      </c>
      <c r="U38" t="str">
        <f t="shared" si="10"/>
        <v xml:space="preserve">,"Edition":"" </v>
      </c>
      <c r="V38" t="str">
        <f t="shared" si="11"/>
        <v>,"ItemInstances":[</v>
      </c>
      <c r="W38" t="str">
        <f t="shared" si="12"/>
        <v>{"CollectableType":"HomeCollector.Models.BookBase, HomeCollector, Version=1.0.0.0, Culture=neutral, PublicKeyToken=null"</v>
      </c>
      <c r="X38" t="str">
        <f t="shared" si="13"/>
        <v xml:space="preserve">,"ItemDetails":"Copies=1" </v>
      </c>
      <c r="Y38" t="str">
        <f t="shared" si="14"/>
        <v xml:space="preserve">,"IsFavorite":false </v>
      </c>
      <c r="Z38" t="str">
        <f t="shared" si="15"/>
        <v xml:space="preserve">,"EstimatedValue":0 </v>
      </c>
      <c r="AA38" t="str">
        <f t="shared" si="16"/>
        <v xml:space="preserve">,"Condition":"UNDEFINED" </v>
      </c>
      <c r="AB38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8" t="str">
        <f t="shared" si="18"/>
        <v>,{"CollectableType":"HomeCollector.Models.BookBase, HomeCollector, Version=1.0.0.0, Culture=neutral, PublicKeyToken=null","DisplayName":"Perry's Planet" ,"Description":"" ,"Title":"Perry's Planet" ,"Author":"Jack C. Haldeman II" ,"Publisher":"Bantum" ,"Year":1980 ,"Month":2,"Series":"TOS"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9" spans="1:29" ht="14.4" x14ac:dyDescent="0.3">
      <c r="A39" s="36" t="s">
        <v>119</v>
      </c>
      <c r="B39" s="37">
        <v>1980</v>
      </c>
      <c r="C39" s="17" t="s">
        <v>15</v>
      </c>
      <c r="D39" s="12">
        <v>1</v>
      </c>
      <c r="E39" s="15">
        <v>10</v>
      </c>
      <c r="F39" s="4"/>
      <c r="G39" s="18" t="s">
        <v>17</v>
      </c>
      <c r="H39" s="38" t="s">
        <v>120</v>
      </c>
      <c r="I39" s="4"/>
      <c r="J39" t="str">
        <f t="shared" si="19"/>
        <v>,{"CollectableType":"HomeCollector.Models.BookBase, HomeCollector, Version=1.0.0.0, Culture=neutral, PublicKeyToken=null"</v>
      </c>
      <c r="K39" t="str">
        <f t="shared" si="0"/>
        <v xml:space="preserve">,"DisplayName":"The Galactic Whirlpool" </v>
      </c>
      <c r="L39" t="str">
        <f t="shared" si="1"/>
        <v xml:space="preserve">,"Description":"" </v>
      </c>
      <c r="M39" t="str">
        <f t="shared" si="2"/>
        <v xml:space="preserve">,"Title":"The Galactic Whirlpool" </v>
      </c>
      <c r="N39" t="str">
        <f t="shared" si="3"/>
        <v xml:space="preserve">,"Author":"David Gerrold" </v>
      </c>
      <c r="O39" t="str">
        <f t="shared" si="4"/>
        <v xml:space="preserve">,"Publisher":"Bantum" </v>
      </c>
      <c r="P39" t="str">
        <f t="shared" si="5"/>
        <v xml:space="preserve">,"Year":1980 </v>
      </c>
      <c r="Q39" t="str">
        <f t="shared" si="6"/>
        <v>,"Month":10</v>
      </c>
      <c r="R39" t="str">
        <f t="shared" si="7"/>
        <v xml:space="preserve">,"Series":"TOS" </v>
      </c>
      <c r="S39" t="str">
        <f t="shared" si="8"/>
        <v xml:space="preserve">,"BookCode":"" </v>
      </c>
      <c r="T39" t="str">
        <f t="shared" si="9"/>
        <v xml:space="preserve">,"ISBN":"" </v>
      </c>
      <c r="U39" t="str">
        <f t="shared" si="10"/>
        <v xml:space="preserve">,"Edition":"" </v>
      </c>
      <c r="V39" t="str">
        <f t="shared" si="11"/>
        <v>,"ItemInstances":[</v>
      </c>
      <c r="W39" t="str">
        <f t="shared" si="12"/>
        <v>{"CollectableType":"HomeCollector.Models.BookBase, HomeCollector, Version=1.0.0.0, Culture=neutral, PublicKeyToken=null"</v>
      </c>
      <c r="X39" t="str">
        <f t="shared" si="13"/>
        <v xml:space="preserve">,"ItemDetails":"Copies=1" </v>
      </c>
      <c r="Y39" t="str">
        <f t="shared" si="14"/>
        <v xml:space="preserve">,"IsFavorite":false </v>
      </c>
      <c r="Z39" t="str">
        <f t="shared" si="15"/>
        <v xml:space="preserve">,"EstimatedValue":0 </v>
      </c>
      <c r="AA39" t="str">
        <f t="shared" si="16"/>
        <v xml:space="preserve">,"Condition":"UNDEFINED" </v>
      </c>
      <c r="AB3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9" t="str">
        <f t="shared" si="18"/>
        <v>,{"CollectableType":"HomeCollector.Models.BookBase, HomeCollector, Version=1.0.0.0, Culture=neutral, PublicKeyToken=null","DisplayName":"The Galactic Whirlpool" ,"Description":"" ,"Title":"The Galactic Whirlpool" ,"Author":"David Gerrold" ,"Publisher":"Bantum" ,"Year":1980 ,"Month":10,"Series":"TOS"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0" spans="1:29" ht="14.4" x14ac:dyDescent="0.3">
      <c r="A40" s="36" t="s">
        <v>121</v>
      </c>
      <c r="B40" s="37">
        <v>1981</v>
      </c>
      <c r="C40" s="17" t="s">
        <v>15</v>
      </c>
      <c r="D40" s="12">
        <v>1</v>
      </c>
      <c r="E40" s="15">
        <v>4</v>
      </c>
      <c r="F40" s="4"/>
      <c r="G40" s="18" t="s">
        <v>17</v>
      </c>
      <c r="H40" s="38" t="s">
        <v>109</v>
      </c>
      <c r="I40" s="4"/>
      <c r="J40" t="str">
        <f t="shared" si="19"/>
        <v>,{"CollectableType":"HomeCollector.Models.BookBase, HomeCollector, Version=1.0.0.0, Culture=neutral, PublicKeyToken=null"</v>
      </c>
      <c r="K40" t="str">
        <f t="shared" si="0"/>
        <v xml:space="preserve">,"DisplayName":"Death's Angel" </v>
      </c>
      <c r="L40" t="str">
        <f t="shared" si="1"/>
        <v xml:space="preserve">,"Description":"" </v>
      </c>
      <c r="M40" t="str">
        <f t="shared" si="2"/>
        <v xml:space="preserve">,"Title":"Death's Angel" </v>
      </c>
      <c r="N40" t="str">
        <f t="shared" si="3"/>
        <v xml:space="preserve">,"Author":"Kathleen Sky" </v>
      </c>
      <c r="O40" t="str">
        <f t="shared" si="4"/>
        <v xml:space="preserve">,"Publisher":"Bantum" </v>
      </c>
      <c r="P40" t="str">
        <f t="shared" si="5"/>
        <v xml:space="preserve">,"Year":1981 </v>
      </c>
      <c r="Q40" t="str">
        <f t="shared" si="6"/>
        <v>,"Month":4</v>
      </c>
      <c r="R40" t="str">
        <f t="shared" si="7"/>
        <v xml:space="preserve">,"Series":"TOS" </v>
      </c>
      <c r="S40" t="str">
        <f t="shared" si="8"/>
        <v xml:space="preserve">,"BookCode":"" </v>
      </c>
      <c r="T40" t="str">
        <f t="shared" si="9"/>
        <v xml:space="preserve">,"ISBN":"" </v>
      </c>
      <c r="U40" t="str">
        <f t="shared" si="10"/>
        <v xml:space="preserve">,"Edition":"" </v>
      </c>
      <c r="V40" t="str">
        <f t="shared" si="11"/>
        <v>,"ItemInstances":[</v>
      </c>
      <c r="W40" t="str">
        <f t="shared" si="12"/>
        <v>{"CollectableType":"HomeCollector.Models.BookBase, HomeCollector, Version=1.0.0.0, Culture=neutral, PublicKeyToken=null"</v>
      </c>
      <c r="X40" t="str">
        <f t="shared" si="13"/>
        <v xml:space="preserve">,"ItemDetails":"Copies=1" </v>
      </c>
      <c r="Y40" t="str">
        <f t="shared" si="14"/>
        <v xml:space="preserve">,"IsFavorite":false </v>
      </c>
      <c r="Z40" t="str">
        <f t="shared" si="15"/>
        <v xml:space="preserve">,"EstimatedValue":0 </v>
      </c>
      <c r="AA40" t="str">
        <f t="shared" si="16"/>
        <v xml:space="preserve">,"Condition":"UNDEFINED" </v>
      </c>
      <c r="AB4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40" t="str">
        <f t="shared" si="18"/>
        <v>,{"CollectableType":"HomeCollector.Models.BookBase, HomeCollector, Version=1.0.0.0, Culture=neutral, PublicKeyToken=null","DisplayName":"Death's Angel" ,"Description":"" ,"Title":"Death's Angel" ,"Author":"Kathleen Sky" ,"Publisher":"Bantum" ,"Year":1981 ,"Month":4,"Series":"TOS"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1" spans="1:29" ht="13.2" x14ac:dyDescent="0.25">
      <c r="A41" s="34" t="s">
        <v>122</v>
      </c>
      <c r="B41" s="15">
        <v>1982</v>
      </c>
      <c r="C41" s="17"/>
      <c r="D41" s="4"/>
      <c r="E41" s="2"/>
      <c r="F41" s="4"/>
      <c r="G41" s="18" t="s">
        <v>123</v>
      </c>
      <c r="H41" s="12" t="s">
        <v>124</v>
      </c>
      <c r="I41" s="4"/>
      <c r="J41" t="str">
        <f t="shared" si="19"/>
        <v>,{"CollectableType":"HomeCollector.Models.BookBase, HomeCollector, Version=1.0.0.0, Culture=neutral, PublicKeyToken=null"</v>
      </c>
      <c r="K41" t="str">
        <f t="shared" si="0"/>
        <v xml:space="preserve">,"DisplayName":"Star Trek II Short Stories" </v>
      </c>
      <c r="L41" t="str">
        <f t="shared" si="1"/>
        <v xml:space="preserve">,"Description":"" </v>
      </c>
      <c r="M41" t="str">
        <f t="shared" si="2"/>
        <v xml:space="preserve">,"Title":"Star Trek II Short Stories" </v>
      </c>
      <c r="N41" t="str">
        <f t="shared" si="3"/>
        <v xml:space="preserve">,"Author":"William Rotsler" </v>
      </c>
      <c r="O41" t="str">
        <f t="shared" si="4"/>
        <v xml:space="preserve">,"Publisher":"Wanderer Books" </v>
      </c>
      <c r="P41" t="str">
        <f t="shared" si="5"/>
        <v xml:space="preserve">,"Year":1982 </v>
      </c>
      <c r="Q41" t="str">
        <f t="shared" si="6"/>
        <v>,"Month":0</v>
      </c>
      <c r="R41" t="str">
        <f t="shared" si="7"/>
        <v xml:space="preserve">,"Series":"TOS" </v>
      </c>
      <c r="S41" t="str">
        <f t="shared" si="8"/>
        <v xml:space="preserve">,"BookCode":"" </v>
      </c>
      <c r="T41" t="str">
        <f t="shared" si="9"/>
        <v xml:space="preserve">,"ISBN":"" </v>
      </c>
      <c r="U41" t="str">
        <f t="shared" si="10"/>
        <v xml:space="preserve">,"Edition":"" </v>
      </c>
      <c r="V41" t="str">
        <f t="shared" si="11"/>
        <v/>
      </c>
      <c r="W41" t="str">
        <f t="shared" si="12"/>
        <v>{"CollectableType":"HomeCollector.Models.BookBase, HomeCollector, Version=1.0.0.0, Culture=neutral, PublicKeyToken=null"</v>
      </c>
      <c r="X41" t="str">
        <f t="shared" si="13"/>
        <v xml:space="preserve">,"ItemDetails":"Copies=" </v>
      </c>
      <c r="Y41" t="str">
        <f t="shared" si="14"/>
        <v xml:space="preserve">,"IsFavorite":false </v>
      </c>
      <c r="Z41" t="str">
        <f t="shared" si="15"/>
        <v xml:space="preserve">,"EstimatedValue":0 </v>
      </c>
      <c r="AA41" t="str">
        <f t="shared" si="16"/>
        <v xml:space="preserve">,"Condition":"UNDEFINED" </v>
      </c>
      <c r="AB41" t="str">
        <f t="shared" si="17"/>
        <v>}</v>
      </c>
      <c r="AC41" t="str">
        <f t="shared" si="18"/>
        <v>,{"CollectableType":"HomeCollector.Models.BookBase, HomeCollector, Version=1.0.0.0, Culture=neutral, PublicKeyToken=null","DisplayName":"Star Trek II Short Stories" ,"Description":"" ,"Title":"Star Trek II Short Stories" ,"Author":"William Rotsler" ,"Publisher":"Wanderer Books" ,"Year":1982 ,"Month":0,"Series":"TOS" ,"BookCode":"" ,"ISBN":"" ,"Edition":"" }</v>
      </c>
    </row>
    <row r="42" spans="1:29" ht="13.2" x14ac:dyDescent="0.25">
      <c r="A42" s="34" t="s">
        <v>125</v>
      </c>
      <c r="B42" s="15">
        <v>1982</v>
      </c>
      <c r="C42" s="17"/>
      <c r="D42" s="4"/>
      <c r="E42" s="2"/>
      <c r="F42" s="4"/>
      <c r="G42" s="18" t="s">
        <v>123</v>
      </c>
      <c r="H42" s="12" t="s">
        <v>124</v>
      </c>
      <c r="I42" s="4"/>
      <c r="J42" t="str">
        <f t="shared" si="19"/>
        <v>,{"CollectableType":"HomeCollector.Models.BookBase, HomeCollector, Version=1.0.0.0, Culture=neutral, PublicKeyToken=null"</v>
      </c>
      <c r="K42" t="str">
        <f t="shared" si="0"/>
        <v xml:space="preserve">,"DisplayName":"Star Trek II Distress Call" </v>
      </c>
      <c r="L42" t="str">
        <f t="shared" si="1"/>
        <v xml:space="preserve">,"Description":"" </v>
      </c>
      <c r="M42" t="str">
        <f t="shared" si="2"/>
        <v xml:space="preserve">,"Title":"Star Trek II Distress Call" </v>
      </c>
      <c r="N42" t="str">
        <f t="shared" si="3"/>
        <v xml:space="preserve">,"Author":"William Rotsler" </v>
      </c>
      <c r="O42" t="str">
        <f t="shared" si="4"/>
        <v xml:space="preserve">,"Publisher":"Wanderer Books" </v>
      </c>
      <c r="P42" t="str">
        <f t="shared" si="5"/>
        <v xml:space="preserve">,"Year":1982 </v>
      </c>
      <c r="Q42" t="str">
        <f t="shared" si="6"/>
        <v>,"Month":0</v>
      </c>
      <c r="R42" t="str">
        <f t="shared" si="7"/>
        <v xml:space="preserve">,"Series":"TOS" </v>
      </c>
      <c r="S42" t="str">
        <f t="shared" si="8"/>
        <v xml:space="preserve">,"BookCode":"" </v>
      </c>
      <c r="T42" t="str">
        <f t="shared" si="9"/>
        <v xml:space="preserve">,"ISBN":"" </v>
      </c>
      <c r="U42" t="str">
        <f t="shared" si="10"/>
        <v xml:space="preserve">,"Edition":"" </v>
      </c>
      <c r="V42" t="str">
        <f t="shared" si="11"/>
        <v/>
      </c>
      <c r="W42" t="str">
        <f t="shared" si="12"/>
        <v>{"CollectableType":"HomeCollector.Models.BookBase, HomeCollector, Version=1.0.0.0, Culture=neutral, PublicKeyToken=null"</v>
      </c>
      <c r="X42" t="str">
        <f t="shared" si="13"/>
        <v xml:space="preserve">,"ItemDetails":"Copies=" </v>
      </c>
      <c r="Y42" t="str">
        <f t="shared" si="14"/>
        <v xml:space="preserve">,"IsFavorite":false </v>
      </c>
      <c r="Z42" t="str">
        <f t="shared" si="15"/>
        <v xml:space="preserve">,"EstimatedValue":0 </v>
      </c>
      <c r="AA42" t="str">
        <f t="shared" si="16"/>
        <v xml:space="preserve">,"Condition":"UNDEFINED" </v>
      </c>
      <c r="AB42" t="str">
        <f t="shared" si="17"/>
        <v>}</v>
      </c>
      <c r="AC42" t="str">
        <f t="shared" si="18"/>
        <v>,{"CollectableType":"HomeCollector.Models.BookBase, HomeCollector, Version=1.0.0.0, Culture=neutral, PublicKeyToken=null","DisplayName":"Star Trek II Distress Call" ,"Description":"" ,"Title":"Star Trek II Distress Call" ,"Author":"William Rotsler" ,"Publisher":"Wanderer Books" ,"Year":1982 ,"Month":0,"Series":"TOS" ,"BookCode":"" ,"ISBN":"" ,"Edition":"" }</v>
      </c>
    </row>
    <row r="43" spans="1:29" ht="13.2" x14ac:dyDescent="0.25">
      <c r="A43" s="34" t="s">
        <v>127</v>
      </c>
      <c r="B43" s="15">
        <v>1984</v>
      </c>
      <c r="C43" s="17"/>
      <c r="D43" s="4"/>
      <c r="E43" s="2"/>
      <c r="F43" s="4"/>
      <c r="G43" s="18" t="s">
        <v>123</v>
      </c>
      <c r="H43" s="12" t="s">
        <v>124</v>
      </c>
      <c r="I43" s="4"/>
      <c r="J43" t="str">
        <f t="shared" si="19"/>
        <v>,{"CollectableType":"HomeCollector.Models.BookBase, HomeCollector, Version=1.0.0.0, Culture=neutral, PublicKeyToken=null"</v>
      </c>
      <c r="K43" t="str">
        <f t="shared" si="0"/>
        <v xml:space="preserve">,"DisplayName":"Star Trek III Short Stories" </v>
      </c>
      <c r="L43" t="str">
        <f t="shared" si="1"/>
        <v xml:space="preserve">,"Description":"" </v>
      </c>
      <c r="M43" t="str">
        <f t="shared" si="2"/>
        <v xml:space="preserve">,"Title":"Star Trek III Short Stories" </v>
      </c>
      <c r="N43" t="str">
        <f t="shared" si="3"/>
        <v xml:space="preserve">,"Author":"William Rotsler" </v>
      </c>
      <c r="O43" t="str">
        <f t="shared" si="4"/>
        <v xml:space="preserve">,"Publisher":"Wanderer Books" </v>
      </c>
      <c r="P43" t="str">
        <f t="shared" si="5"/>
        <v xml:space="preserve">,"Year":1984 </v>
      </c>
      <c r="Q43" t="str">
        <f t="shared" si="6"/>
        <v>,"Month":0</v>
      </c>
      <c r="R43" t="str">
        <f t="shared" si="7"/>
        <v xml:space="preserve">,"Series":"TOS" </v>
      </c>
      <c r="S43" t="str">
        <f t="shared" si="8"/>
        <v xml:space="preserve">,"BookCode":"" </v>
      </c>
      <c r="T43" t="str">
        <f t="shared" si="9"/>
        <v xml:space="preserve">,"ISBN":"" </v>
      </c>
      <c r="U43" t="str">
        <f t="shared" si="10"/>
        <v xml:space="preserve">,"Edition":"" </v>
      </c>
      <c r="V43" t="str">
        <f t="shared" si="11"/>
        <v/>
      </c>
      <c r="W43" t="str">
        <f t="shared" si="12"/>
        <v>{"CollectableType":"HomeCollector.Models.BookBase, HomeCollector, Version=1.0.0.0, Culture=neutral, PublicKeyToken=null"</v>
      </c>
      <c r="X43" t="str">
        <f t="shared" si="13"/>
        <v xml:space="preserve">,"ItemDetails":"Copies=" </v>
      </c>
      <c r="Y43" t="str">
        <f t="shared" si="14"/>
        <v xml:space="preserve">,"IsFavorite":false </v>
      </c>
      <c r="Z43" t="str">
        <f t="shared" si="15"/>
        <v xml:space="preserve">,"EstimatedValue":0 </v>
      </c>
      <c r="AA43" t="str">
        <f t="shared" si="16"/>
        <v xml:space="preserve">,"Condition":"UNDEFINED" </v>
      </c>
      <c r="AB43" t="str">
        <f t="shared" si="17"/>
        <v>}</v>
      </c>
      <c r="AC43" t="str">
        <f t="shared" si="18"/>
        <v>,{"CollectableType":"HomeCollector.Models.BookBase, HomeCollector, Version=1.0.0.0, Culture=neutral, PublicKeyToken=null","DisplayName":"Star Trek III Short Stories" ,"Description":"" ,"Title":"Star Trek III Short Stories" ,"Author":"William Rotsler" ,"Publisher":"Wanderer Books" ,"Year":1984 ,"Month":0,"Series":"TOS" ,"BookCode":"" ,"ISBN":"" ,"Edition":"" }</v>
      </c>
    </row>
    <row r="44" spans="1:29" ht="13.2" x14ac:dyDescent="0.25">
      <c r="A44" s="34" t="s">
        <v>128</v>
      </c>
      <c r="B44" s="15">
        <v>1984</v>
      </c>
      <c r="C44" s="17"/>
      <c r="D44" s="4"/>
      <c r="E44" s="2"/>
      <c r="F44" s="4"/>
      <c r="G44" s="18" t="s">
        <v>123</v>
      </c>
      <c r="H44" s="12" t="s">
        <v>124</v>
      </c>
      <c r="I44" s="4"/>
      <c r="J44" t="str">
        <f t="shared" si="19"/>
        <v>,{"CollectableType":"HomeCollector.Models.BookBase, HomeCollector, Version=1.0.0.0, Culture=neutral, PublicKeyToken=null"</v>
      </c>
      <c r="K44" t="str">
        <f t="shared" si="0"/>
        <v xml:space="preserve">,"DisplayName":"Star Trek III Vulcan Treasure" </v>
      </c>
      <c r="L44" t="str">
        <f t="shared" si="1"/>
        <v xml:space="preserve">,"Description":"" </v>
      </c>
      <c r="M44" t="str">
        <f t="shared" si="2"/>
        <v xml:space="preserve">,"Title":"Star Trek III Vulcan Treasure" </v>
      </c>
      <c r="N44" t="str">
        <f t="shared" si="3"/>
        <v xml:space="preserve">,"Author":"William Rotsler" </v>
      </c>
      <c r="O44" t="str">
        <f t="shared" si="4"/>
        <v xml:space="preserve">,"Publisher":"Wanderer Books" </v>
      </c>
      <c r="P44" t="str">
        <f t="shared" si="5"/>
        <v xml:space="preserve">,"Year":1984 </v>
      </c>
      <c r="Q44" t="str">
        <f t="shared" si="6"/>
        <v>,"Month":0</v>
      </c>
      <c r="R44" t="str">
        <f t="shared" si="7"/>
        <v xml:space="preserve">,"Series":"TOS" </v>
      </c>
      <c r="S44" t="str">
        <f t="shared" si="8"/>
        <v xml:space="preserve">,"BookCode":"" </v>
      </c>
      <c r="T44" t="str">
        <f t="shared" si="9"/>
        <v xml:space="preserve">,"ISBN":"" </v>
      </c>
      <c r="U44" t="str">
        <f t="shared" si="10"/>
        <v xml:space="preserve">,"Edition":"" </v>
      </c>
      <c r="V44" t="str">
        <f t="shared" si="11"/>
        <v/>
      </c>
      <c r="W44" t="str">
        <f t="shared" si="12"/>
        <v>{"CollectableType":"HomeCollector.Models.BookBase, HomeCollector, Version=1.0.0.0, Culture=neutral, PublicKeyToken=null"</v>
      </c>
      <c r="X44" t="str">
        <f t="shared" si="13"/>
        <v xml:space="preserve">,"ItemDetails":"Copies=" </v>
      </c>
      <c r="Y44" t="str">
        <f t="shared" si="14"/>
        <v xml:space="preserve">,"IsFavorite":false </v>
      </c>
      <c r="Z44" t="str">
        <f t="shared" si="15"/>
        <v xml:space="preserve">,"EstimatedValue":0 </v>
      </c>
      <c r="AA44" t="str">
        <f t="shared" si="16"/>
        <v xml:space="preserve">,"Condition":"UNDEFINED" </v>
      </c>
      <c r="AB44" t="str">
        <f t="shared" si="17"/>
        <v>}</v>
      </c>
      <c r="AC44" t="str">
        <f t="shared" si="18"/>
        <v>,{"CollectableType":"HomeCollector.Models.BookBase, HomeCollector, Version=1.0.0.0, Culture=neutral, PublicKeyToken=null","DisplayName":"Star Trek III Vulcan Treasure" ,"Description":"" ,"Title":"Star Trek III Vulcan Treasure" ,"Author":"William Rotsler" ,"Publisher":"Wanderer Books" ,"Year":1984 ,"Month":0,"Series":"TOS" ,"BookCode":"" ,"ISBN":"" ,"Edition":"" }</v>
      </c>
    </row>
    <row r="45" spans="1:29" ht="13.2" x14ac:dyDescent="0.25">
      <c r="A45" s="34" t="s">
        <v>129</v>
      </c>
      <c r="B45" s="15">
        <v>1984</v>
      </c>
      <c r="C45" s="17"/>
      <c r="D45" s="4"/>
      <c r="E45" s="2"/>
      <c r="F45" s="4"/>
      <c r="G45" s="18" t="s">
        <v>130</v>
      </c>
      <c r="H45" s="12" t="s">
        <v>131</v>
      </c>
      <c r="I45" s="4"/>
      <c r="J45" t="str">
        <f t="shared" si="19"/>
        <v>,{"CollectableType":"HomeCollector.Models.BookBase, HomeCollector, Version=1.0.0.0, Culture=neutral, PublicKeyToken=null"</v>
      </c>
      <c r="K45" t="str">
        <f t="shared" si="0"/>
        <v xml:space="preserve">,"DisplayName":"Star Trek: Voyage to Adventure" </v>
      </c>
      <c r="L45" t="str">
        <f t="shared" si="1"/>
        <v xml:space="preserve">,"Description":"" </v>
      </c>
      <c r="M45" t="str">
        <f t="shared" si="2"/>
        <v xml:space="preserve">,"Title":"Star Trek: Voyage to Adventure" </v>
      </c>
      <c r="N45" t="str">
        <f t="shared" si="3"/>
        <v xml:space="preserve">,"Author":"Michael J. Dodge" </v>
      </c>
      <c r="O45" t="str">
        <f t="shared" si="4"/>
        <v xml:space="preserve">,"Publisher":"Archway Paperback" </v>
      </c>
      <c r="P45" t="str">
        <f t="shared" si="5"/>
        <v xml:space="preserve">,"Year":1984 </v>
      </c>
      <c r="Q45" t="str">
        <f t="shared" si="6"/>
        <v>,"Month":0</v>
      </c>
      <c r="R45" t="str">
        <f t="shared" si="7"/>
        <v xml:space="preserve">,"Series":"TOS" </v>
      </c>
      <c r="S45" t="str">
        <f t="shared" si="8"/>
        <v xml:space="preserve">,"BookCode":"" </v>
      </c>
      <c r="T45" t="str">
        <f t="shared" si="9"/>
        <v xml:space="preserve">,"ISBN":"" </v>
      </c>
      <c r="U45" t="str">
        <f t="shared" si="10"/>
        <v xml:space="preserve">,"Edition":"" </v>
      </c>
      <c r="V45" t="str">
        <f t="shared" si="11"/>
        <v/>
      </c>
      <c r="W45" t="str">
        <f t="shared" si="12"/>
        <v>{"CollectableType":"HomeCollector.Models.BookBase, HomeCollector, Version=1.0.0.0, Culture=neutral, PublicKeyToken=null"</v>
      </c>
      <c r="X45" t="str">
        <f t="shared" si="13"/>
        <v xml:space="preserve">,"ItemDetails":"Copies=" </v>
      </c>
      <c r="Y45" t="str">
        <f t="shared" si="14"/>
        <v xml:space="preserve">,"IsFavorite":false </v>
      </c>
      <c r="Z45" t="str">
        <f t="shared" si="15"/>
        <v xml:space="preserve">,"EstimatedValue":0 </v>
      </c>
      <c r="AA45" t="str">
        <f t="shared" si="16"/>
        <v xml:space="preserve">,"Condition":"UNDEFINED" </v>
      </c>
      <c r="AB45" t="str">
        <f t="shared" si="17"/>
        <v>}</v>
      </c>
      <c r="AC45" t="str">
        <f t="shared" si="18"/>
        <v>,{"CollectableType":"HomeCollector.Models.BookBase, HomeCollector, Version=1.0.0.0, Culture=neutral, PublicKeyToken=null","DisplayName":"Star Trek: Voyage to Adventure" ,"Description":"" ,"Title":"Star Trek: Voyage to Adventure" ,"Author":"Michael J. Dodge" ,"Publisher":"Archway Paperback" ,"Year":1984 ,"Month":0,"Series":"TOS" ,"BookCode":"" ,"ISBN":"" ,"Edition":"" }</v>
      </c>
    </row>
    <row r="46" spans="1:29" ht="26.4" x14ac:dyDescent="0.25">
      <c r="A46" s="34" t="s">
        <v>132</v>
      </c>
      <c r="B46" s="15">
        <v>1986</v>
      </c>
      <c r="C46" s="17" t="s">
        <v>15</v>
      </c>
      <c r="D46" s="12">
        <v>1</v>
      </c>
      <c r="E46" s="2"/>
      <c r="F46" s="4"/>
      <c r="G46" s="18" t="s">
        <v>130</v>
      </c>
      <c r="H46" s="12" t="s">
        <v>133</v>
      </c>
      <c r="I46" s="4"/>
      <c r="J46" t="str">
        <f t="shared" si="19"/>
        <v>,{"CollectableType":"HomeCollector.Models.BookBase, HomeCollector, Version=1.0.0.0, Culture=neutral, PublicKeyToken=null"</v>
      </c>
      <c r="K46" t="str">
        <f t="shared" si="0"/>
        <v xml:space="preserve">,"DisplayName":"Star Trek: Phaser Fight" </v>
      </c>
      <c r="L46" t="str">
        <f t="shared" si="1"/>
        <v xml:space="preserve">,"Description":"" </v>
      </c>
      <c r="M46" t="str">
        <f t="shared" si="2"/>
        <v xml:space="preserve">,"Title":"Star Trek: Phaser Fight" </v>
      </c>
      <c r="N46" t="str">
        <f t="shared" si="3"/>
        <v xml:space="preserve">,"Author":"Barbara &amp; Scott Siegel" </v>
      </c>
      <c r="O46" t="str">
        <f t="shared" si="4"/>
        <v xml:space="preserve">,"Publisher":"Archway Paperback" </v>
      </c>
      <c r="P46" t="str">
        <f t="shared" si="5"/>
        <v xml:space="preserve">,"Year":1986 </v>
      </c>
      <c r="Q46" t="str">
        <f t="shared" si="6"/>
        <v>,"Month":0</v>
      </c>
      <c r="R46" t="str">
        <f t="shared" si="7"/>
        <v xml:space="preserve">,"Series":"TOS" </v>
      </c>
      <c r="S46" t="str">
        <f t="shared" si="8"/>
        <v xml:space="preserve">,"BookCode":"" </v>
      </c>
      <c r="T46" t="str">
        <f t="shared" si="9"/>
        <v xml:space="preserve">,"ISBN":"" </v>
      </c>
      <c r="U46" t="str">
        <f t="shared" si="10"/>
        <v xml:space="preserve">,"Edition":"" </v>
      </c>
      <c r="V46" t="str">
        <f t="shared" si="11"/>
        <v>,"ItemInstances":[</v>
      </c>
      <c r="W46" t="str">
        <f t="shared" si="12"/>
        <v>{"CollectableType":"HomeCollector.Models.BookBase, HomeCollector, Version=1.0.0.0, Culture=neutral, PublicKeyToken=null"</v>
      </c>
      <c r="X46" t="str">
        <f t="shared" si="13"/>
        <v xml:space="preserve">,"ItemDetails":"Copies=1" </v>
      </c>
      <c r="Y46" t="str">
        <f t="shared" si="14"/>
        <v xml:space="preserve">,"IsFavorite":false </v>
      </c>
      <c r="Z46" t="str">
        <f t="shared" si="15"/>
        <v xml:space="preserve">,"EstimatedValue":0 </v>
      </c>
      <c r="AA46" t="str">
        <f t="shared" si="16"/>
        <v xml:space="preserve">,"Condition":"UNDEFINED" </v>
      </c>
      <c r="AB4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46" t="str">
        <f t="shared" si="18"/>
        <v>,{"CollectableType":"HomeCollector.Models.BookBase, HomeCollector, Version=1.0.0.0, Culture=neutral, PublicKeyToken=null","DisplayName":"Star Trek: Phaser Fight" ,"Description":"" ,"Title":"Star Trek: Phaser Fight" ,"Author":"Barbara &amp; Scott Siegel" ,"Publisher":"Archway Paperback" ,"Year":1986 ,"Month":0,"Series":"TOS"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7" spans="1:29" ht="14.4" x14ac:dyDescent="0.3">
      <c r="A47" s="40" t="s">
        <v>134</v>
      </c>
      <c r="B47" s="2">
        <v>1979</v>
      </c>
      <c r="C47" s="17" t="s">
        <v>15</v>
      </c>
      <c r="D47" s="4"/>
      <c r="E47" s="132">
        <v>12</v>
      </c>
      <c r="F47" s="12" t="s">
        <v>135</v>
      </c>
      <c r="G47" s="18" t="s">
        <v>77</v>
      </c>
      <c r="H47" s="41" t="s">
        <v>136</v>
      </c>
      <c r="I47" s="42" t="s">
        <v>137</v>
      </c>
      <c r="J47" t="str">
        <f t="shared" si="19"/>
        <v>,{"CollectableType":"HomeCollector.Models.BookBase, HomeCollector, Version=1.0.0.0, Culture=neutral, PublicKeyToken=null"</v>
      </c>
      <c r="K47" t="str">
        <f t="shared" si="0"/>
        <v xml:space="preserve">,"DisplayName":"Star Trek: The Motion Picture" </v>
      </c>
      <c r="L47" t="str">
        <f t="shared" si="1"/>
        <v xml:space="preserve">,"Description":"movie script novelization" </v>
      </c>
      <c r="M47" t="str">
        <f t="shared" si="2"/>
        <v xml:space="preserve">,"Title":"Star Trek: The Motion Picture" </v>
      </c>
      <c r="N47" t="str">
        <f t="shared" si="3"/>
        <v xml:space="preserve">,"Author":"Gene Roddenberry" </v>
      </c>
      <c r="O47" t="str">
        <f t="shared" si="4"/>
        <v xml:space="preserve">,"Publisher":"Pocket Books" </v>
      </c>
      <c r="P47" t="str">
        <f t="shared" si="5"/>
        <v xml:space="preserve">,"Year":1979 </v>
      </c>
      <c r="Q47" t="str">
        <f t="shared" si="6"/>
        <v>,"Month":12</v>
      </c>
      <c r="R47" t="str">
        <f t="shared" si="7"/>
        <v xml:space="preserve">,"Series":"TOS" </v>
      </c>
      <c r="S47" t="str">
        <f t="shared" si="8"/>
        <v xml:space="preserve">,"BookCode":"TOS1" </v>
      </c>
      <c r="T47" t="str">
        <f t="shared" si="9"/>
        <v xml:space="preserve">,"ISBN":"" </v>
      </c>
      <c r="U47" t="str">
        <f t="shared" si="10"/>
        <v xml:space="preserve">,"Edition":"" </v>
      </c>
      <c r="V47" t="str">
        <f t="shared" si="11"/>
        <v>,"ItemInstances":[</v>
      </c>
      <c r="W47" t="str">
        <f t="shared" si="12"/>
        <v>{"CollectableType":"HomeCollector.Models.BookBase, HomeCollector, Version=1.0.0.0, Culture=neutral, PublicKeyToken=null"</v>
      </c>
      <c r="X47" t="str">
        <f t="shared" si="13"/>
        <v xml:space="preserve">,"ItemDetails":"Copies=" </v>
      </c>
      <c r="Y47" t="str">
        <f t="shared" si="14"/>
        <v xml:space="preserve">,"IsFavorite":false </v>
      </c>
      <c r="Z47" t="str">
        <f t="shared" si="15"/>
        <v xml:space="preserve">,"EstimatedValue":0 </v>
      </c>
      <c r="AA47" t="str">
        <f t="shared" si="16"/>
        <v xml:space="preserve">,"Condition":"UNDEFINED" </v>
      </c>
      <c r="AB4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7" t="str">
        <f t="shared" si="18"/>
        <v>,{"CollectableType":"HomeCollector.Models.BookBase, HomeCollector, Version=1.0.0.0, Culture=neutral, PublicKeyToken=null","DisplayName":"Star Trek: The Motion Picture" ,"Description":"movie script novelization" ,"Title":"Star Trek: The Motion Picture" ,"Author":"Gene Roddenberry" ,"Publisher":"Pocket Books" ,"Year":1979 ,"Month":12,"Series":"TOS" ,"BookCode":"TOS1"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8" spans="1:29" ht="14.4" x14ac:dyDescent="0.3">
      <c r="A48" s="40" t="s">
        <v>138</v>
      </c>
      <c r="B48" s="2">
        <v>1981</v>
      </c>
      <c r="C48" s="17" t="s">
        <v>15</v>
      </c>
      <c r="D48" s="4"/>
      <c r="E48" s="132">
        <v>6</v>
      </c>
      <c r="F48" s="12" t="s">
        <v>139</v>
      </c>
      <c r="G48" s="18" t="s">
        <v>77</v>
      </c>
      <c r="H48" s="41" t="s">
        <v>140</v>
      </c>
      <c r="I48" s="4"/>
      <c r="J48" t="str">
        <f t="shared" si="19"/>
        <v>,{"CollectableType":"HomeCollector.Models.BookBase, HomeCollector, Version=1.0.0.0, Culture=neutral, PublicKeyToken=null"</v>
      </c>
      <c r="K48" t="str">
        <f t="shared" si="0"/>
        <v xml:space="preserve">,"DisplayName":"The Entropy Effect" </v>
      </c>
      <c r="L48" t="str">
        <f t="shared" si="1"/>
        <v xml:space="preserve">,"Description":"" </v>
      </c>
      <c r="M48" t="str">
        <f t="shared" si="2"/>
        <v xml:space="preserve">,"Title":"The Entropy Effect" </v>
      </c>
      <c r="N48" t="str">
        <f t="shared" si="3"/>
        <v xml:space="preserve">,"Author":"Vonda N. McIntyre" </v>
      </c>
      <c r="O48" t="str">
        <f t="shared" si="4"/>
        <v xml:space="preserve">,"Publisher":"Pocket Books" </v>
      </c>
      <c r="P48" t="str">
        <f t="shared" si="5"/>
        <v xml:space="preserve">,"Year":1981 </v>
      </c>
      <c r="Q48" t="str">
        <f t="shared" si="6"/>
        <v>,"Month":6</v>
      </c>
      <c r="R48" t="str">
        <f t="shared" si="7"/>
        <v xml:space="preserve">,"Series":"TOS" </v>
      </c>
      <c r="S48" t="str">
        <f t="shared" si="8"/>
        <v xml:space="preserve">,"BookCode":"TOS2" </v>
      </c>
      <c r="T48" t="str">
        <f t="shared" si="9"/>
        <v xml:space="preserve">,"ISBN":"" </v>
      </c>
      <c r="U48" t="str">
        <f t="shared" si="10"/>
        <v xml:space="preserve">,"Edition":"" </v>
      </c>
      <c r="V48" t="str">
        <f t="shared" si="11"/>
        <v>,"ItemInstances":[</v>
      </c>
      <c r="W48" t="str">
        <f t="shared" si="12"/>
        <v>{"CollectableType":"HomeCollector.Models.BookBase, HomeCollector, Version=1.0.0.0, Culture=neutral, PublicKeyToken=null"</v>
      </c>
      <c r="X48" t="str">
        <f t="shared" si="13"/>
        <v xml:space="preserve">,"ItemDetails":"Copies=" </v>
      </c>
      <c r="Y48" t="str">
        <f t="shared" si="14"/>
        <v xml:space="preserve">,"IsFavorite":false </v>
      </c>
      <c r="Z48" t="str">
        <f t="shared" si="15"/>
        <v xml:space="preserve">,"EstimatedValue":0 </v>
      </c>
      <c r="AA48" t="str">
        <f t="shared" si="16"/>
        <v xml:space="preserve">,"Condition":"UNDEFINED" </v>
      </c>
      <c r="AB4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8"/>
        <v>,{"CollectableType":"HomeCollector.Models.BookBase, HomeCollector, Version=1.0.0.0, Culture=neutral, PublicKeyToken=null","DisplayName":"The Entropy Effect" ,"Description":"" ,"Title":"The Entropy Effect" ,"Author":"Vonda N. McIntyre" ,"Publisher":"Pocket Books" ,"Year":1981 ,"Month":6,"Series":"TOS" ,"BookCode":"TOS2"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14.4" x14ac:dyDescent="0.3">
      <c r="A49" s="40" t="s">
        <v>141</v>
      </c>
      <c r="B49" s="2">
        <v>1981</v>
      </c>
      <c r="C49" s="17" t="s">
        <v>15</v>
      </c>
      <c r="D49" s="4"/>
      <c r="E49" s="132">
        <v>10</v>
      </c>
      <c r="F49" s="12" t="s">
        <v>142</v>
      </c>
      <c r="G49" s="18" t="s">
        <v>77</v>
      </c>
      <c r="H49" s="41" t="s">
        <v>143</v>
      </c>
      <c r="I49" s="4"/>
      <c r="J49" t="str">
        <f t="shared" si="19"/>
        <v>,{"CollectableType":"HomeCollector.Models.BookBase, HomeCollector, Version=1.0.0.0, Culture=neutral, PublicKeyToken=null"</v>
      </c>
      <c r="K49" t="str">
        <f t="shared" si="0"/>
        <v xml:space="preserve">,"DisplayName":"The Klingon Gambit" </v>
      </c>
      <c r="L49" t="str">
        <f t="shared" si="1"/>
        <v xml:space="preserve">,"Description":"" </v>
      </c>
      <c r="M49" t="str">
        <f t="shared" si="2"/>
        <v xml:space="preserve">,"Title":"The Klingon Gambit" </v>
      </c>
      <c r="N49" t="str">
        <f t="shared" si="3"/>
        <v xml:space="preserve">,"Author":"Robert E. Vardeman" </v>
      </c>
      <c r="O49" t="str">
        <f t="shared" si="4"/>
        <v xml:space="preserve">,"Publisher":"Pocket Books" </v>
      </c>
      <c r="P49" t="str">
        <f t="shared" si="5"/>
        <v xml:space="preserve">,"Year":1981 </v>
      </c>
      <c r="Q49" t="str">
        <f t="shared" si="6"/>
        <v>,"Month":10</v>
      </c>
      <c r="R49" t="str">
        <f t="shared" si="7"/>
        <v xml:space="preserve">,"Series":"TOS" </v>
      </c>
      <c r="S49" t="str">
        <f t="shared" si="8"/>
        <v xml:space="preserve">,"BookCode":"TOS3" </v>
      </c>
      <c r="T49" t="str">
        <f t="shared" si="9"/>
        <v xml:space="preserve">,"ISBN":"" </v>
      </c>
      <c r="U49" t="str">
        <f t="shared" si="10"/>
        <v xml:space="preserve">,"Edition":"" </v>
      </c>
      <c r="V49" t="str">
        <f t="shared" si="11"/>
        <v>,"ItemInstances":[</v>
      </c>
      <c r="W49" t="str">
        <f t="shared" si="12"/>
        <v>{"CollectableType":"HomeCollector.Models.BookBase, HomeCollector, Version=1.0.0.0, Culture=neutral, PublicKeyToken=null"</v>
      </c>
      <c r="X49" t="str">
        <f t="shared" si="13"/>
        <v xml:space="preserve">,"ItemDetails":"Copies=" </v>
      </c>
      <c r="Y49" t="str">
        <f t="shared" si="14"/>
        <v xml:space="preserve">,"IsFavorite":false </v>
      </c>
      <c r="Z49" t="str">
        <f t="shared" si="15"/>
        <v xml:space="preserve">,"EstimatedValue":0 </v>
      </c>
      <c r="AA49" t="str">
        <f t="shared" si="16"/>
        <v xml:space="preserve">,"Condition":"UNDEFINED" </v>
      </c>
      <c r="AB4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9" t="str">
        <f t="shared" si="18"/>
        <v>,{"CollectableType":"HomeCollector.Models.BookBase, HomeCollector, Version=1.0.0.0, Culture=neutral, PublicKeyToken=null","DisplayName":"The Klingon Gambit" ,"Description":"" ,"Title":"The Klingon Gambit" ,"Author":"Robert E. Vardeman" ,"Publisher":"Pocket Books" ,"Year":1981 ,"Month":10,"Series":"TOS" ,"BookCode":"TOS3"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0" spans="1:29" ht="14.4" x14ac:dyDescent="0.3">
      <c r="A50" s="40" t="s">
        <v>144</v>
      </c>
      <c r="B50" s="2">
        <v>1981</v>
      </c>
      <c r="C50" s="17" t="s">
        <v>15</v>
      </c>
      <c r="D50" s="4"/>
      <c r="E50" s="132">
        <v>12</v>
      </c>
      <c r="F50" s="12" t="s">
        <v>145</v>
      </c>
      <c r="G50" s="18" t="s">
        <v>77</v>
      </c>
      <c r="H50" s="41" t="s">
        <v>146</v>
      </c>
      <c r="I50" s="4"/>
      <c r="J50" t="str">
        <f t="shared" si="19"/>
        <v>,{"CollectableType":"HomeCollector.Models.BookBase, HomeCollector, Version=1.0.0.0, Culture=neutral, PublicKeyToken=null"</v>
      </c>
      <c r="K50" t="str">
        <f t="shared" si="0"/>
        <v xml:space="preserve">,"DisplayName":"The Covenant of the Crown" </v>
      </c>
      <c r="L50" t="str">
        <f t="shared" si="1"/>
        <v xml:space="preserve">,"Description":"" </v>
      </c>
      <c r="M50" t="str">
        <f t="shared" si="2"/>
        <v xml:space="preserve">,"Title":"The Covenant of the Crown" </v>
      </c>
      <c r="N50" t="str">
        <f t="shared" si="3"/>
        <v xml:space="preserve">,"Author":"Howard Weinstein" </v>
      </c>
      <c r="O50" t="str">
        <f t="shared" si="4"/>
        <v xml:space="preserve">,"Publisher":"Pocket Books" </v>
      </c>
      <c r="P50" t="str">
        <f t="shared" si="5"/>
        <v xml:space="preserve">,"Year":1981 </v>
      </c>
      <c r="Q50" t="str">
        <f t="shared" si="6"/>
        <v>,"Month":12</v>
      </c>
      <c r="R50" t="str">
        <f t="shared" si="7"/>
        <v xml:space="preserve">,"Series":"TOS" </v>
      </c>
      <c r="S50" t="str">
        <f t="shared" si="8"/>
        <v xml:space="preserve">,"BookCode":"TOS4" </v>
      </c>
      <c r="T50" t="str">
        <f t="shared" si="9"/>
        <v xml:space="preserve">,"ISBN":"" </v>
      </c>
      <c r="U50" t="str">
        <f t="shared" si="10"/>
        <v xml:space="preserve">,"Edition":"" </v>
      </c>
      <c r="V50" t="str">
        <f t="shared" si="11"/>
        <v>,"ItemInstances":[</v>
      </c>
      <c r="W50" t="str">
        <f t="shared" si="12"/>
        <v>{"CollectableType":"HomeCollector.Models.BookBase, HomeCollector, Version=1.0.0.0, Culture=neutral, PublicKeyToken=null"</v>
      </c>
      <c r="X50" t="str">
        <f t="shared" si="13"/>
        <v xml:space="preserve">,"ItemDetails":"Copies=" </v>
      </c>
      <c r="Y50" t="str">
        <f t="shared" si="14"/>
        <v xml:space="preserve">,"IsFavorite":false </v>
      </c>
      <c r="Z50" t="str">
        <f t="shared" si="15"/>
        <v xml:space="preserve">,"EstimatedValue":0 </v>
      </c>
      <c r="AA50" t="str">
        <f t="shared" si="16"/>
        <v xml:space="preserve">,"Condition":"UNDEFINED" </v>
      </c>
      <c r="AB5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8"/>
        <v>,{"CollectableType":"HomeCollector.Models.BookBase, HomeCollector, Version=1.0.0.0, Culture=neutral, PublicKeyToken=null","DisplayName":"The Covenant of the Crown" ,"Description":"" ,"Title":"The Covenant of the Crown" ,"Author":"Howard Weinstein" ,"Publisher":"Pocket Books" ,"Year":1981 ,"Month":12,"Series":"TOS" ,"BookCode":"TOS4"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27" x14ac:dyDescent="0.3">
      <c r="A51" s="40" t="s">
        <v>147</v>
      </c>
      <c r="B51" s="2">
        <v>1982</v>
      </c>
      <c r="C51" s="17" t="s">
        <v>15</v>
      </c>
      <c r="D51" s="4"/>
      <c r="E51" s="132">
        <v>3</v>
      </c>
      <c r="F51" s="12" t="s">
        <v>148</v>
      </c>
      <c r="G51" s="18" t="s">
        <v>77</v>
      </c>
      <c r="H51" s="41" t="s">
        <v>104</v>
      </c>
      <c r="I51" s="4"/>
      <c r="J51" t="str">
        <f t="shared" si="19"/>
        <v>,{"CollectableType":"HomeCollector.Models.BookBase, HomeCollector, Version=1.0.0.0, Culture=neutral, PublicKeyToken=null"</v>
      </c>
      <c r="K51" t="str">
        <f t="shared" si="0"/>
        <v xml:space="preserve">,"DisplayName":"The Prometheus Design" </v>
      </c>
      <c r="L51" t="str">
        <f t="shared" si="1"/>
        <v xml:space="preserve">,"Description":"" </v>
      </c>
      <c r="M51" t="str">
        <f t="shared" si="2"/>
        <v xml:space="preserve">,"Title":"The Prometheus Design" </v>
      </c>
      <c r="N51" t="str">
        <f t="shared" si="3"/>
        <v xml:space="preserve">,"Author":"Sondra Marshak and Myrna Culbreath" </v>
      </c>
      <c r="O51" t="str">
        <f t="shared" si="4"/>
        <v xml:space="preserve">,"Publisher":"Pocket Books" </v>
      </c>
      <c r="P51" t="str">
        <f t="shared" si="5"/>
        <v xml:space="preserve">,"Year":1982 </v>
      </c>
      <c r="Q51" t="str">
        <f t="shared" si="6"/>
        <v>,"Month":3</v>
      </c>
      <c r="R51" t="str">
        <f t="shared" si="7"/>
        <v xml:space="preserve">,"Series":"TOS" </v>
      </c>
      <c r="S51" t="str">
        <f t="shared" si="8"/>
        <v xml:space="preserve">,"BookCode":"TOS5" </v>
      </c>
      <c r="T51" t="str">
        <f t="shared" si="9"/>
        <v xml:space="preserve">,"ISBN":"" </v>
      </c>
      <c r="U51" t="str">
        <f t="shared" si="10"/>
        <v xml:space="preserve">,"Edition":"" </v>
      </c>
      <c r="V51" t="str">
        <f t="shared" si="11"/>
        <v>,"ItemInstances":[</v>
      </c>
      <c r="W51" t="str">
        <f t="shared" si="12"/>
        <v>{"CollectableType":"HomeCollector.Models.BookBase, HomeCollector, Version=1.0.0.0, Culture=neutral, PublicKeyToken=null"</v>
      </c>
      <c r="X51" t="str">
        <f t="shared" si="13"/>
        <v xml:space="preserve">,"ItemDetails":"Copies=" </v>
      </c>
      <c r="Y51" t="str">
        <f t="shared" si="14"/>
        <v xml:space="preserve">,"IsFavorite":false </v>
      </c>
      <c r="Z51" t="str">
        <f t="shared" si="15"/>
        <v xml:space="preserve">,"EstimatedValue":0 </v>
      </c>
      <c r="AA51" t="str">
        <f t="shared" si="16"/>
        <v xml:space="preserve">,"Condition":"UNDEFINED" </v>
      </c>
      <c r="AB5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1" t="str">
        <f t="shared" si="18"/>
        <v>,{"CollectableType":"HomeCollector.Models.BookBase, HomeCollector, Version=1.0.0.0, Culture=neutral, PublicKeyToken=null","DisplayName":"The Prometheus Design" ,"Description":"" ,"Title":"The Prometheus Design" ,"Author":"Sondra Marshak and Myrna Culbreath" ,"Publisher":"Pocket Books" ,"Year":1982 ,"Month":3,"Series":"TOS" ,"BookCode":"TOS5"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2" spans="1:29" ht="27" x14ac:dyDescent="0.3">
      <c r="A52" s="40" t="s">
        <v>149</v>
      </c>
      <c r="B52" s="2">
        <v>1982</v>
      </c>
      <c r="C52" s="17" t="s">
        <v>15</v>
      </c>
      <c r="D52" s="4"/>
      <c r="E52" s="132">
        <v>5</v>
      </c>
      <c r="F52" s="12" t="s">
        <v>150</v>
      </c>
      <c r="G52" s="18" t="s">
        <v>77</v>
      </c>
      <c r="H52" s="41" t="s">
        <v>151</v>
      </c>
      <c r="I52" s="4"/>
      <c r="J52" t="str">
        <f t="shared" si="19"/>
        <v>,{"CollectableType":"HomeCollector.Models.BookBase, HomeCollector, Version=1.0.0.0, Culture=neutral, PublicKeyToken=null"</v>
      </c>
      <c r="K52" t="str">
        <f t="shared" si="0"/>
        <v xml:space="preserve">,"DisplayName":"The Abode of Life" </v>
      </c>
      <c r="L52" t="str">
        <f t="shared" si="1"/>
        <v xml:space="preserve">,"Description":"" </v>
      </c>
      <c r="M52" t="str">
        <f t="shared" si="2"/>
        <v xml:space="preserve">,"Title":"The Abode of Life" </v>
      </c>
      <c r="N52" t="str">
        <f t="shared" si="3"/>
        <v xml:space="preserve">,"Author":"Lee Correy (G. Harry Stine)" </v>
      </c>
      <c r="O52" t="str">
        <f t="shared" si="4"/>
        <v xml:space="preserve">,"Publisher":"Pocket Books" </v>
      </c>
      <c r="P52" t="str">
        <f t="shared" si="5"/>
        <v xml:space="preserve">,"Year":1982 </v>
      </c>
      <c r="Q52" t="str">
        <f t="shared" si="6"/>
        <v>,"Month":5</v>
      </c>
      <c r="R52" t="str">
        <f t="shared" si="7"/>
        <v xml:space="preserve">,"Series":"TOS" </v>
      </c>
      <c r="S52" t="str">
        <f t="shared" si="8"/>
        <v xml:space="preserve">,"BookCode":"TOS6" </v>
      </c>
      <c r="T52" t="str">
        <f t="shared" si="9"/>
        <v xml:space="preserve">,"ISBN":"" </v>
      </c>
      <c r="U52" t="str">
        <f t="shared" si="10"/>
        <v xml:space="preserve">,"Edition":"" </v>
      </c>
      <c r="V52" t="str">
        <f t="shared" si="11"/>
        <v>,"ItemInstances":[</v>
      </c>
      <c r="W52" t="str">
        <f t="shared" si="12"/>
        <v>{"CollectableType":"HomeCollector.Models.BookBase, HomeCollector, Version=1.0.0.0, Culture=neutral, PublicKeyToken=null"</v>
      </c>
      <c r="X52" t="str">
        <f t="shared" si="13"/>
        <v xml:space="preserve">,"ItemDetails":"Copies=" </v>
      </c>
      <c r="Y52" t="str">
        <f t="shared" si="14"/>
        <v xml:space="preserve">,"IsFavorite":false </v>
      </c>
      <c r="Z52" t="str">
        <f t="shared" si="15"/>
        <v xml:space="preserve">,"EstimatedValue":0 </v>
      </c>
      <c r="AA52" t="str">
        <f t="shared" si="16"/>
        <v xml:space="preserve">,"Condition":"UNDEFINED" </v>
      </c>
      <c r="AB5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8"/>
        <v>,{"CollectableType":"HomeCollector.Models.BookBase, HomeCollector, Version=1.0.0.0, Culture=neutral, PublicKeyToken=null","DisplayName":"The Abode of Life" ,"Description":"" ,"Title":"The Abode of Life" ,"Author":"Lee Correy (G. Harry Stine)" ,"Publisher":"Pocket Books" ,"Year":1982 ,"Month":5,"Series":"TOS" ,"BookCode":"TOS6"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14.4" x14ac:dyDescent="0.3">
      <c r="A53" s="40" t="s">
        <v>152</v>
      </c>
      <c r="B53" s="2">
        <v>1982</v>
      </c>
      <c r="C53" s="17" t="s">
        <v>15</v>
      </c>
      <c r="D53" s="4"/>
      <c r="E53" s="132">
        <v>7</v>
      </c>
      <c r="F53" s="12" t="s">
        <v>153</v>
      </c>
      <c r="G53" s="18" t="s">
        <v>77</v>
      </c>
      <c r="H53" s="41" t="s">
        <v>140</v>
      </c>
      <c r="I53" s="42" t="s">
        <v>137</v>
      </c>
      <c r="J53" t="str">
        <f t="shared" si="19"/>
        <v>,{"CollectableType":"HomeCollector.Models.BookBase, HomeCollector, Version=1.0.0.0, Culture=neutral, PublicKeyToken=null"</v>
      </c>
      <c r="K53" t="str">
        <f t="shared" si="0"/>
        <v xml:space="preserve">,"DisplayName":"Star Trek II: The Wrath of Khan" </v>
      </c>
      <c r="L53" t="str">
        <f t="shared" si="1"/>
        <v xml:space="preserve">,"Description":"movie script novelization" </v>
      </c>
      <c r="M53" t="str">
        <f t="shared" si="2"/>
        <v xml:space="preserve">,"Title":"Star Trek II: The Wrath of Khan" </v>
      </c>
      <c r="N53" t="str">
        <f t="shared" si="3"/>
        <v xml:space="preserve">,"Author":"Vonda N. McIntyre" </v>
      </c>
      <c r="O53" t="str">
        <f t="shared" si="4"/>
        <v xml:space="preserve">,"Publisher":"Pocket Books" </v>
      </c>
      <c r="P53" t="str">
        <f t="shared" si="5"/>
        <v xml:space="preserve">,"Year":1982 </v>
      </c>
      <c r="Q53" t="str">
        <f t="shared" si="6"/>
        <v>,"Month":7</v>
      </c>
      <c r="R53" t="str">
        <f t="shared" si="7"/>
        <v xml:space="preserve">,"Series":"TOS" </v>
      </c>
      <c r="S53" t="str">
        <f t="shared" si="8"/>
        <v xml:space="preserve">,"BookCode":"TOS7" </v>
      </c>
      <c r="T53" t="str">
        <f t="shared" si="9"/>
        <v xml:space="preserve">,"ISBN":"" </v>
      </c>
      <c r="U53" t="str">
        <f t="shared" si="10"/>
        <v xml:space="preserve">,"Edition":"" </v>
      </c>
      <c r="V53" t="str">
        <f t="shared" si="11"/>
        <v>,"ItemInstances":[</v>
      </c>
      <c r="W53" t="str">
        <f t="shared" si="12"/>
        <v>{"CollectableType":"HomeCollector.Models.BookBase, HomeCollector, Version=1.0.0.0, Culture=neutral, PublicKeyToken=null"</v>
      </c>
      <c r="X53" t="str">
        <f t="shared" si="13"/>
        <v xml:space="preserve">,"ItemDetails":"Copies=" </v>
      </c>
      <c r="Y53" t="str">
        <f t="shared" si="14"/>
        <v xml:space="preserve">,"IsFavorite":false </v>
      </c>
      <c r="Z53" t="str">
        <f t="shared" si="15"/>
        <v xml:space="preserve">,"EstimatedValue":0 </v>
      </c>
      <c r="AA53" t="str">
        <f t="shared" si="16"/>
        <v xml:space="preserve">,"Condition":"UNDEFINED" </v>
      </c>
      <c r="AB5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8"/>
        <v>,{"CollectableType":"HomeCollector.Models.BookBase, HomeCollector, Version=1.0.0.0, Culture=neutral, PublicKeyToken=null","DisplayName":"Star Trek II: The Wrath of Khan" ,"Description":"movie script novelization" ,"Title":"Star Trek II: The Wrath of Khan" ,"Author":"Vonda N. McIntyre" ,"Publisher":"Pocket Books" ,"Year":1982 ,"Month":7,"Series":"TOS" ,"BookCode":"TOS7"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14.4" x14ac:dyDescent="0.3">
      <c r="A54" s="40" t="s">
        <v>154</v>
      </c>
      <c r="B54" s="2">
        <v>1983</v>
      </c>
      <c r="C54" s="17" t="s">
        <v>15</v>
      </c>
      <c r="D54" s="4"/>
      <c r="E54" s="132">
        <v>1</v>
      </c>
      <c r="F54" s="12" t="s">
        <v>155</v>
      </c>
      <c r="G54" s="18" t="s">
        <v>77</v>
      </c>
      <c r="H54" s="41" t="s">
        <v>156</v>
      </c>
      <c r="I54" s="4"/>
      <c r="J54" t="str">
        <f t="shared" si="19"/>
        <v>,{"CollectableType":"HomeCollector.Models.BookBase, HomeCollector, Version=1.0.0.0, Culture=neutral, PublicKeyToken=null"</v>
      </c>
      <c r="K54" t="str">
        <f t="shared" si="0"/>
        <v xml:space="preserve">,"DisplayName":"Black Fire" </v>
      </c>
      <c r="L54" t="str">
        <f t="shared" si="1"/>
        <v xml:space="preserve">,"Description":"" </v>
      </c>
      <c r="M54" t="str">
        <f t="shared" si="2"/>
        <v xml:space="preserve">,"Title":"Black Fire" </v>
      </c>
      <c r="N54" t="str">
        <f t="shared" si="3"/>
        <v xml:space="preserve">,"Author":"Sonni Cooper" </v>
      </c>
      <c r="O54" t="str">
        <f t="shared" si="4"/>
        <v xml:space="preserve">,"Publisher":"Pocket Books" </v>
      </c>
      <c r="P54" t="str">
        <f t="shared" si="5"/>
        <v xml:space="preserve">,"Year":1983 </v>
      </c>
      <c r="Q54" t="str">
        <f t="shared" si="6"/>
        <v>,"Month":1</v>
      </c>
      <c r="R54" t="str">
        <f t="shared" si="7"/>
        <v xml:space="preserve">,"Series":"TOS" </v>
      </c>
      <c r="S54" t="str">
        <f t="shared" si="8"/>
        <v xml:space="preserve">,"BookCode":"TOS8" </v>
      </c>
      <c r="T54" t="str">
        <f t="shared" si="9"/>
        <v xml:space="preserve">,"ISBN":"" </v>
      </c>
      <c r="U54" t="str">
        <f t="shared" si="10"/>
        <v xml:space="preserve">,"Edition":"" </v>
      </c>
      <c r="V54" t="str">
        <f t="shared" si="11"/>
        <v>,"ItemInstances":[</v>
      </c>
      <c r="W54" t="str">
        <f t="shared" si="12"/>
        <v>{"CollectableType":"HomeCollector.Models.BookBase, HomeCollector, Version=1.0.0.0, Culture=neutral, PublicKeyToken=null"</v>
      </c>
      <c r="X54" t="str">
        <f t="shared" si="13"/>
        <v xml:space="preserve">,"ItemDetails":"Copies=" </v>
      </c>
      <c r="Y54" t="str">
        <f t="shared" si="14"/>
        <v xml:space="preserve">,"IsFavorite":false </v>
      </c>
      <c r="Z54" t="str">
        <f t="shared" si="15"/>
        <v xml:space="preserve">,"EstimatedValue":0 </v>
      </c>
      <c r="AA54" t="str">
        <f t="shared" si="16"/>
        <v xml:space="preserve">,"Condition":"UNDEFINED" </v>
      </c>
      <c r="AB5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8"/>
        <v>,{"CollectableType":"HomeCollector.Models.BookBase, HomeCollector, Version=1.0.0.0, Culture=neutral, PublicKeyToken=null","DisplayName":"Black Fire" ,"Description":"" ,"Title":"Black Fire" ,"Author":"Sonni Cooper" ,"Publisher":"Pocket Books" ,"Year":1983 ,"Month":1,"Series":"TOS" ,"BookCode":"TOS8"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27" x14ac:dyDescent="0.3">
      <c r="A55" s="40" t="s">
        <v>157</v>
      </c>
      <c r="B55" s="2">
        <v>1983</v>
      </c>
      <c r="C55" s="17" t="s">
        <v>15</v>
      </c>
      <c r="D55" s="4"/>
      <c r="E55" s="132">
        <v>3</v>
      </c>
      <c r="F55" s="12" t="s">
        <v>158</v>
      </c>
      <c r="G55" s="18" t="s">
        <v>77</v>
      </c>
      <c r="H55" s="41" t="s">
        <v>104</v>
      </c>
      <c r="I55" s="4"/>
      <c r="J55" t="str">
        <f t="shared" si="19"/>
        <v>,{"CollectableType":"HomeCollector.Models.BookBase, HomeCollector, Version=1.0.0.0, Culture=neutral, PublicKeyToken=null"</v>
      </c>
      <c r="K55" t="str">
        <f t="shared" si="0"/>
        <v xml:space="preserve">,"DisplayName":"Triangle" </v>
      </c>
      <c r="L55" t="str">
        <f t="shared" si="1"/>
        <v xml:space="preserve">,"Description":"" </v>
      </c>
      <c r="M55" t="str">
        <f t="shared" si="2"/>
        <v xml:space="preserve">,"Title":"Triangle" </v>
      </c>
      <c r="N55" t="str">
        <f t="shared" si="3"/>
        <v xml:space="preserve">,"Author":"Sondra Marshak and Myrna Culbreath" </v>
      </c>
      <c r="O55" t="str">
        <f t="shared" si="4"/>
        <v xml:space="preserve">,"Publisher":"Pocket Books" </v>
      </c>
      <c r="P55" t="str">
        <f t="shared" si="5"/>
        <v xml:space="preserve">,"Year":1983 </v>
      </c>
      <c r="Q55" t="str">
        <f t="shared" si="6"/>
        <v>,"Month":3</v>
      </c>
      <c r="R55" t="str">
        <f t="shared" si="7"/>
        <v xml:space="preserve">,"Series":"TOS" </v>
      </c>
      <c r="S55" t="str">
        <f t="shared" si="8"/>
        <v xml:space="preserve">,"BookCode":"TOS9" </v>
      </c>
      <c r="T55" t="str">
        <f t="shared" si="9"/>
        <v xml:space="preserve">,"ISBN":"" </v>
      </c>
      <c r="U55" t="str">
        <f t="shared" si="10"/>
        <v xml:space="preserve">,"Edition":"" </v>
      </c>
      <c r="V55" t="str">
        <f t="shared" si="11"/>
        <v>,"ItemInstances":[</v>
      </c>
      <c r="W55" t="str">
        <f t="shared" si="12"/>
        <v>{"CollectableType":"HomeCollector.Models.BookBase, HomeCollector, Version=1.0.0.0, Culture=neutral, PublicKeyToken=null"</v>
      </c>
      <c r="X55" t="str">
        <f t="shared" si="13"/>
        <v xml:space="preserve">,"ItemDetails":"Copies=" </v>
      </c>
      <c r="Y55" t="str">
        <f t="shared" si="14"/>
        <v xml:space="preserve">,"IsFavorite":false </v>
      </c>
      <c r="Z55" t="str">
        <f t="shared" si="15"/>
        <v xml:space="preserve">,"EstimatedValue":0 </v>
      </c>
      <c r="AA55" t="str">
        <f t="shared" si="16"/>
        <v xml:space="preserve">,"Condition":"UNDEFINED" </v>
      </c>
      <c r="AB55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5" t="str">
        <f t="shared" si="18"/>
        <v>,{"CollectableType":"HomeCollector.Models.BookBase, HomeCollector, Version=1.0.0.0, Culture=neutral, PublicKeyToken=null","DisplayName":"Triangle" ,"Description":"" ,"Title":"Triangle" ,"Author":"Sondra Marshak and Myrna Culbreath" ,"Publisher":"Pocket Books" ,"Year":1983 ,"Month":3,"Series":"TOS" ,"BookCode":"TOS9"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6" spans="1:29" ht="14.4" x14ac:dyDescent="0.3">
      <c r="A56" s="40" t="s">
        <v>159</v>
      </c>
      <c r="B56" s="2">
        <v>1983</v>
      </c>
      <c r="C56" s="17" t="s">
        <v>15</v>
      </c>
      <c r="D56" s="4"/>
      <c r="E56" s="132">
        <v>6</v>
      </c>
      <c r="F56" s="12" t="s">
        <v>160</v>
      </c>
      <c r="G56" s="18" t="s">
        <v>77</v>
      </c>
      <c r="H56" s="41" t="s">
        <v>161</v>
      </c>
      <c r="I56" s="4"/>
      <c r="J56" t="str">
        <f t="shared" si="19"/>
        <v>,{"CollectableType":"HomeCollector.Models.BookBase, HomeCollector, Version=1.0.0.0, Culture=neutral, PublicKeyToken=null"</v>
      </c>
      <c r="K56" t="str">
        <f t="shared" si="0"/>
        <v xml:space="preserve">,"DisplayName":"Web of the Romulans" </v>
      </c>
      <c r="L56" t="str">
        <f t="shared" si="1"/>
        <v xml:space="preserve">,"Description":"" </v>
      </c>
      <c r="M56" t="str">
        <f t="shared" si="2"/>
        <v xml:space="preserve">,"Title":"Web of the Romulans" </v>
      </c>
      <c r="N56" t="str">
        <f t="shared" si="3"/>
        <v xml:space="preserve">,"Author":"M.S. Murdock" </v>
      </c>
      <c r="O56" t="str">
        <f t="shared" si="4"/>
        <v xml:space="preserve">,"Publisher":"Pocket Books" </v>
      </c>
      <c r="P56" t="str">
        <f t="shared" si="5"/>
        <v xml:space="preserve">,"Year":1983 </v>
      </c>
      <c r="Q56" t="str">
        <f t="shared" si="6"/>
        <v>,"Month":6</v>
      </c>
      <c r="R56" t="str">
        <f t="shared" si="7"/>
        <v xml:space="preserve">,"Series":"TOS" </v>
      </c>
      <c r="S56" t="str">
        <f t="shared" si="8"/>
        <v xml:space="preserve">,"BookCode":"TOS10" </v>
      </c>
      <c r="T56" t="str">
        <f t="shared" si="9"/>
        <v xml:space="preserve">,"ISBN":"" </v>
      </c>
      <c r="U56" t="str">
        <f t="shared" si="10"/>
        <v xml:space="preserve">,"Edition":"" </v>
      </c>
      <c r="V56" t="str">
        <f t="shared" si="11"/>
        <v>,"ItemInstances":[</v>
      </c>
      <c r="W56" t="str">
        <f t="shared" si="12"/>
        <v>{"CollectableType":"HomeCollector.Models.BookBase, HomeCollector, Version=1.0.0.0, Culture=neutral, PublicKeyToken=null"</v>
      </c>
      <c r="X56" t="str">
        <f t="shared" si="13"/>
        <v xml:space="preserve">,"ItemDetails":"Copies=" </v>
      </c>
      <c r="Y56" t="str">
        <f t="shared" si="14"/>
        <v xml:space="preserve">,"IsFavorite":false </v>
      </c>
      <c r="Z56" t="str">
        <f t="shared" si="15"/>
        <v xml:space="preserve">,"EstimatedValue":0 </v>
      </c>
      <c r="AA56" t="str">
        <f t="shared" si="16"/>
        <v xml:space="preserve">,"Condition":"UNDEFINED" </v>
      </c>
      <c r="AB5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6" t="str">
        <f t="shared" si="18"/>
        <v>,{"CollectableType":"HomeCollector.Models.BookBase, HomeCollector, Version=1.0.0.0, Culture=neutral, PublicKeyToken=null","DisplayName":"Web of the Romulans" ,"Description":"" ,"Title":"Web of the Romulans" ,"Author":"M.S. Murdock" ,"Publisher":"Pocket Books" ,"Year":1983 ,"Month":6,"Series":"TOS" ,"BookCode":"TOS10"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7" spans="1:29" ht="14.4" x14ac:dyDescent="0.3">
      <c r="A57" s="40" t="s">
        <v>162</v>
      </c>
      <c r="B57" s="2">
        <v>1983</v>
      </c>
      <c r="C57" s="17" t="s">
        <v>15</v>
      </c>
      <c r="D57" s="4"/>
      <c r="E57" s="15">
        <v>8</v>
      </c>
      <c r="F57" s="12" t="s">
        <v>163</v>
      </c>
      <c r="G57" s="18" t="s">
        <v>77</v>
      </c>
      <c r="H57" s="12" t="s">
        <v>164</v>
      </c>
      <c r="I57" s="43" t="s">
        <v>165</v>
      </c>
      <c r="J57" t="str">
        <f t="shared" si="19"/>
        <v>,{"CollectableType":"HomeCollector.Models.BookBase, HomeCollector, Version=1.0.0.0, Culture=neutral, PublicKeyToken=null"</v>
      </c>
      <c r="K57" t="str">
        <f t="shared" si="0"/>
        <v xml:space="preserve">,"DisplayName":"Yesterday's Son" </v>
      </c>
      <c r="L57" t="str">
        <f t="shared" si="1"/>
        <v xml:space="preserve">,"Description":"The Yesterday Saga, Book One" </v>
      </c>
      <c r="M57" t="str">
        <f t="shared" si="2"/>
        <v xml:space="preserve">,"Title":"Yesterday's Son" </v>
      </c>
      <c r="N57" t="str">
        <f t="shared" si="3"/>
        <v xml:space="preserve">,"Author":"A.C. Crispin" </v>
      </c>
      <c r="O57" t="str">
        <f t="shared" si="4"/>
        <v xml:space="preserve">,"Publisher":"Pocket Books" </v>
      </c>
      <c r="P57" t="str">
        <f t="shared" si="5"/>
        <v xml:space="preserve">,"Year":1983 </v>
      </c>
      <c r="Q57" t="str">
        <f t="shared" si="6"/>
        <v>,"Month":8</v>
      </c>
      <c r="R57" t="str">
        <f t="shared" si="7"/>
        <v xml:space="preserve">,"Series":"TOS" </v>
      </c>
      <c r="S57" t="str">
        <f t="shared" si="8"/>
        <v xml:space="preserve">,"BookCode":"TOS11" </v>
      </c>
      <c r="T57" t="str">
        <f t="shared" si="9"/>
        <v xml:space="preserve">,"ISBN":"" </v>
      </c>
      <c r="U57" t="str">
        <f t="shared" si="10"/>
        <v xml:space="preserve">,"Edition":"" </v>
      </c>
      <c r="V57" t="str">
        <f t="shared" si="11"/>
        <v>,"ItemInstances":[</v>
      </c>
      <c r="W57" t="str">
        <f t="shared" si="12"/>
        <v>{"CollectableType":"HomeCollector.Models.BookBase, HomeCollector, Version=1.0.0.0, Culture=neutral, PublicKeyToken=null"</v>
      </c>
      <c r="X57" t="str">
        <f t="shared" si="13"/>
        <v xml:space="preserve">,"ItemDetails":"Copies=" </v>
      </c>
      <c r="Y57" t="str">
        <f t="shared" si="14"/>
        <v xml:space="preserve">,"IsFavorite":false </v>
      </c>
      <c r="Z57" t="str">
        <f t="shared" si="15"/>
        <v xml:space="preserve">,"EstimatedValue":0 </v>
      </c>
      <c r="AA57" t="str">
        <f t="shared" si="16"/>
        <v xml:space="preserve">,"Condition":"UNDEFINED" </v>
      </c>
      <c r="AB5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8"/>
        <v>,{"CollectableType":"HomeCollector.Models.BookBase, HomeCollector, Version=1.0.0.0, Culture=neutral, PublicKeyToken=null","DisplayName":"Yesterday's Son" ,"Description":"The Yesterday Saga, Book One" ,"Title":"Yesterday's Son" ,"Author":"A.C. Crispin" ,"Publisher":"Pocket Books" ,"Year":1983 ,"Month":8,"Series":"TOS" ,"BookCode":"TOS11"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14.4" x14ac:dyDescent="0.3">
      <c r="A58" s="40" t="s">
        <v>165</v>
      </c>
      <c r="B58" s="2">
        <v>1899</v>
      </c>
      <c r="C58" s="17" t="s">
        <v>15</v>
      </c>
      <c r="D58" s="4"/>
      <c r="E58" s="15"/>
      <c r="F58" s="12" t="s">
        <v>163</v>
      </c>
      <c r="G58" s="18" t="s">
        <v>77</v>
      </c>
      <c r="H58" s="12" t="s">
        <v>164</v>
      </c>
      <c r="I58" s="12" t="s">
        <v>166</v>
      </c>
      <c r="J58" t="str">
        <f t="shared" si="19"/>
        <v>,{"CollectableType":"HomeCollector.Models.BookBase, HomeCollector, Version=1.0.0.0, Culture=neutral, PublicKeyToken=null"</v>
      </c>
      <c r="K58" t="str">
        <f t="shared" si="0"/>
        <v xml:space="preserve">,"DisplayName":"The Yesterday Saga, Book One" </v>
      </c>
      <c r="L58" t="str">
        <f t="shared" si="1"/>
        <v xml:space="preserve">,"Description":"Yesterday's Son Re-release" </v>
      </c>
      <c r="M58" t="str">
        <f t="shared" si="2"/>
        <v xml:space="preserve">,"Title":"The Yesterday Saga, Book One" </v>
      </c>
      <c r="N58" t="str">
        <f t="shared" si="3"/>
        <v xml:space="preserve">,"Author":"A.C. Crispin" </v>
      </c>
      <c r="O58" t="str">
        <f t="shared" si="4"/>
        <v xml:space="preserve">,"Publisher":"Pocket Books" </v>
      </c>
      <c r="P58" t="str">
        <f t="shared" si="5"/>
        <v xml:space="preserve">,"Year":1899 </v>
      </c>
      <c r="Q58" t="str">
        <f t="shared" si="6"/>
        <v>,"Month":0</v>
      </c>
      <c r="R58" t="str">
        <f t="shared" si="7"/>
        <v xml:space="preserve">,"Series":"TOS" </v>
      </c>
      <c r="S58" t="str">
        <f t="shared" si="8"/>
        <v xml:space="preserve">,"BookCode":"TOS11" </v>
      </c>
      <c r="T58" t="str">
        <f t="shared" si="9"/>
        <v xml:space="preserve">,"ISBN":"" </v>
      </c>
      <c r="U58" t="str">
        <f t="shared" si="10"/>
        <v xml:space="preserve">,"Edition":"" </v>
      </c>
      <c r="V58" t="str">
        <f t="shared" si="11"/>
        <v>,"ItemInstances":[</v>
      </c>
      <c r="W58" t="str">
        <f t="shared" si="12"/>
        <v>{"CollectableType":"HomeCollector.Models.BookBase, HomeCollector, Version=1.0.0.0, Culture=neutral, PublicKeyToken=null"</v>
      </c>
      <c r="X58" t="str">
        <f t="shared" si="13"/>
        <v xml:space="preserve">,"ItemDetails":"Copies=" </v>
      </c>
      <c r="Y58" t="str">
        <f t="shared" si="14"/>
        <v xml:space="preserve">,"IsFavorite":false </v>
      </c>
      <c r="Z58" t="str">
        <f t="shared" si="15"/>
        <v xml:space="preserve">,"EstimatedValue":0 </v>
      </c>
      <c r="AA58" t="str">
        <f t="shared" si="16"/>
        <v xml:space="preserve">,"Condition":"UNDEFINED" </v>
      </c>
      <c r="AB5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8"/>
        <v>,{"CollectableType":"HomeCollector.Models.BookBase, HomeCollector, Version=1.0.0.0, Culture=neutral, PublicKeyToken=null","DisplayName":"The Yesterday Saga, Book One" ,"Description":"Yesterday's Son Re-release" ,"Title":"The Yesterday Saga, Book One" ,"Author":"A.C. Crispin" ,"Publisher":"Pocket Books" ,"Year":1899 ,"Month":0,"Series":"TOS" ,"BookCode":"TOS11"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13.2" x14ac:dyDescent="0.25">
      <c r="A59" s="34" t="s">
        <v>167</v>
      </c>
      <c r="B59" s="2">
        <v>1983</v>
      </c>
      <c r="C59" s="17" t="s">
        <v>15</v>
      </c>
      <c r="D59" s="4"/>
      <c r="E59" s="15">
        <v>10</v>
      </c>
      <c r="F59" s="12" t="s">
        <v>168</v>
      </c>
      <c r="G59" s="18" t="s">
        <v>77</v>
      </c>
      <c r="H59" s="12" t="s">
        <v>143</v>
      </c>
      <c r="I59" s="4"/>
      <c r="J59" t="str">
        <f t="shared" si="19"/>
        <v>,{"CollectableType":"HomeCollector.Models.BookBase, HomeCollector, Version=1.0.0.0, Culture=neutral, PublicKeyToken=null"</v>
      </c>
      <c r="K59" t="str">
        <f t="shared" si="0"/>
        <v xml:space="preserve">,"DisplayName":"Mutiny on the Enterprise" </v>
      </c>
      <c r="L59" t="str">
        <f t="shared" si="1"/>
        <v xml:space="preserve">,"Description":"" </v>
      </c>
      <c r="M59" t="str">
        <f t="shared" si="2"/>
        <v xml:space="preserve">,"Title":"Mutiny on the Enterprise" </v>
      </c>
      <c r="N59" t="str">
        <f t="shared" si="3"/>
        <v xml:space="preserve">,"Author":"Robert E. Vardeman" </v>
      </c>
      <c r="O59" t="str">
        <f t="shared" si="4"/>
        <v xml:space="preserve">,"Publisher":"Pocket Books" </v>
      </c>
      <c r="P59" t="str">
        <f t="shared" si="5"/>
        <v xml:space="preserve">,"Year":1983 </v>
      </c>
      <c r="Q59" t="str">
        <f t="shared" si="6"/>
        <v>,"Month":10</v>
      </c>
      <c r="R59" t="str">
        <f t="shared" si="7"/>
        <v xml:space="preserve">,"Series":"TOS" </v>
      </c>
      <c r="S59" t="str">
        <f t="shared" si="8"/>
        <v xml:space="preserve">,"BookCode":"TOS12" </v>
      </c>
      <c r="T59" t="str">
        <f t="shared" si="9"/>
        <v xml:space="preserve">,"ISBN":"" </v>
      </c>
      <c r="U59" t="str">
        <f t="shared" si="10"/>
        <v xml:space="preserve">,"Edition":"" </v>
      </c>
      <c r="V59" t="str">
        <f t="shared" si="11"/>
        <v>,"ItemInstances":[</v>
      </c>
      <c r="W59" t="str">
        <f t="shared" si="12"/>
        <v>{"CollectableType":"HomeCollector.Models.BookBase, HomeCollector, Version=1.0.0.0, Culture=neutral, PublicKeyToken=null"</v>
      </c>
      <c r="X59" t="str">
        <f t="shared" si="13"/>
        <v xml:space="preserve">,"ItemDetails":"Copies=" </v>
      </c>
      <c r="Y59" t="str">
        <f t="shared" si="14"/>
        <v xml:space="preserve">,"IsFavorite":false </v>
      </c>
      <c r="Z59" t="str">
        <f t="shared" si="15"/>
        <v xml:space="preserve">,"EstimatedValue":0 </v>
      </c>
      <c r="AA59" t="str">
        <f t="shared" si="16"/>
        <v xml:space="preserve">,"Condition":"UNDEFINED" </v>
      </c>
      <c r="AB5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8"/>
        <v>,{"CollectableType":"HomeCollector.Models.BookBase, HomeCollector, Version=1.0.0.0, Culture=neutral, PublicKeyToken=null","DisplayName":"Mutiny on the Enterprise" ,"Description":"" ,"Title":"Mutiny on the Enterprise" ,"Author":"Robert E. Vardeman" ,"Publisher":"Pocket Books" ,"Year":1983 ,"Month":10,"Series":"TOS" ,"BookCode":"TOS12"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13.2" x14ac:dyDescent="0.25">
      <c r="A60" s="34" t="s">
        <v>169</v>
      </c>
      <c r="B60" s="2">
        <v>1983</v>
      </c>
      <c r="C60" s="17" t="s">
        <v>15</v>
      </c>
      <c r="D60" s="4"/>
      <c r="E60" s="15">
        <v>12</v>
      </c>
      <c r="F60" s="12" t="s">
        <v>170</v>
      </c>
      <c r="G60" s="18" t="s">
        <v>77</v>
      </c>
      <c r="H60" s="12" t="s">
        <v>171</v>
      </c>
      <c r="I60" s="4"/>
      <c r="J60" t="str">
        <f t="shared" si="19"/>
        <v>,{"CollectableType":"HomeCollector.Models.BookBase, HomeCollector, Version=1.0.0.0, Culture=neutral, PublicKeyToken=null"</v>
      </c>
      <c r="K60" t="str">
        <f t="shared" si="0"/>
        <v xml:space="preserve">,"DisplayName":"The Wounded Sky" </v>
      </c>
      <c r="L60" t="str">
        <f t="shared" si="1"/>
        <v xml:space="preserve">,"Description":"" </v>
      </c>
      <c r="M60" t="str">
        <f t="shared" si="2"/>
        <v xml:space="preserve">,"Title":"The Wounded Sky" </v>
      </c>
      <c r="N60" t="str">
        <f t="shared" si="3"/>
        <v xml:space="preserve">,"Author":"Diane Duane" </v>
      </c>
      <c r="O60" t="str">
        <f t="shared" si="4"/>
        <v xml:space="preserve">,"Publisher":"Pocket Books" </v>
      </c>
      <c r="P60" t="str">
        <f t="shared" si="5"/>
        <v xml:space="preserve">,"Year":1983 </v>
      </c>
      <c r="Q60" t="str">
        <f t="shared" si="6"/>
        <v>,"Month":12</v>
      </c>
      <c r="R60" t="str">
        <f t="shared" si="7"/>
        <v xml:space="preserve">,"Series":"TOS" </v>
      </c>
      <c r="S60" t="str">
        <f t="shared" si="8"/>
        <v xml:space="preserve">,"BookCode":"TOS13" </v>
      </c>
      <c r="T60" t="str">
        <f t="shared" si="9"/>
        <v xml:space="preserve">,"ISBN":"" </v>
      </c>
      <c r="U60" t="str">
        <f t="shared" si="10"/>
        <v xml:space="preserve">,"Edition":"" </v>
      </c>
      <c r="V60" t="str">
        <f t="shared" si="11"/>
        <v>,"ItemInstances":[</v>
      </c>
      <c r="W60" t="str">
        <f t="shared" si="12"/>
        <v>{"CollectableType":"HomeCollector.Models.BookBase, HomeCollector, Version=1.0.0.0, Culture=neutral, PublicKeyToken=null"</v>
      </c>
      <c r="X60" t="str">
        <f t="shared" si="13"/>
        <v xml:space="preserve">,"ItemDetails":"Copies=" </v>
      </c>
      <c r="Y60" t="str">
        <f t="shared" si="14"/>
        <v xml:space="preserve">,"IsFavorite":false </v>
      </c>
      <c r="Z60" t="str">
        <f t="shared" si="15"/>
        <v xml:space="preserve">,"EstimatedValue":0 </v>
      </c>
      <c r="AA60" t="str">
        <f t="shared" si="16"/>
        <v xml:space="preserve">,"Condition":"UNDEFINED" </v>
      </c>
      <c r="AB6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8"/>
        <v>,{"CollectableType":"HomeCollector.Models.BookBase, HomeCollector, Version=1.0.0.0, Culture=neutral, PublicKeyToken=null","DisplayName":"The Wounded Sky" ,"Description":"" ,"Title":"The Wounded Sky" ,"Author":"Diane Duane" ,"Publisher":"Pocket Books" ,"Year":1983 ,"Month":12,"Series":"TOS" ,"BookCode":"TOS13"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172</v>
      </c>
      <c r="B61" s="2">
        <v>1984</v>
      </c>
      <c r="C61" s="17" t="s">
        <v>15</v>
      </c>
      <c r="D61" s="4"/>
      <c r="E61" s="15">
        <v>2</v>
      </c>
      <c r="F61" s="12" t="s">
        <v>173</v>
      </c>
      <c r="G61" s="18" t="s">
        <v>77</v>
      </c>
      <c r="H61" s="12" t="s">
        <v>174</v>
      </c>
      <c r="I61" s="4"/>
      <c r="J61" t="str">
        <f t="shared" si="19"/>
        <v>,{"CollectableType":"HomeCollector.Models.BookBase, HomeCollector, Version=1.0.0.0, Culture=neutral, PublicKeyToken=null"</v>
      </c>
      <c r="K61" t="str">
        <f t="shared" si="0"/>
        <v xml:space="preserve">,"DisplayName":"The Trellisane Confrontation" </v>
      </c>
      <c r="L61" t="str">
        <f t="shared" si="1"/>
        <v xml:space="preserve">,"Description":"" </v>
      </c>
      <c r="M61" t="str">
        <f t="shared" si="2"/>
        <v xml:space="preserve">,"Title":"The Trellisane Confrontation" </v>
      </c>
      <c r="N61" t="str">
        <f t="shared" si="3"/>
        <v xml:space="preserve">,"Author":"David Dvorkin" </v>
      </c>
      <c r="O61" t="str">
        <f t="shared" si="4"/>
        <v xml:space="preserve">,"Publisher":"Pocket Books" </v>
      </c>
      <c r="P61" t="str">
        <f t="shared" si="5"/>
        <v xml:space="preserve">,"Year":1984 </v>
      </c>
      <c r="Q61" t="str">
        <f t="shared" si="6"/>
        <v>,"Month":2</v>
      </c>
      <c r="R61" t="str">
        <f t="shared" si="7"/>
        <v xml:space="preserve">,"Series":"TOS" </v>
      </c>
      <c r="S61" t="str">
        <f t="shared" si="8"/>
        <v xml:space="preserve">,"BookCode":"TOS14" </v>
      </c>
      <c r="T61" t="str">
        <f t="shared" si="9"/>
        <v xml:space="preserve">,"ISBN":"" </v>
      </c>
      <c r="U61" t="str">
        <f t="shared" si="10"/>
        <v xml:space="preserve">,"Edition":"" </v>
      </c>
      <c r="V61" t="str">
        <f t="shared" si="11"/>
        <v>,"ItemInstances":[</v>
      </c>
      <c r="W61" t="str">
        <f t="shared" si="12"/>
        <v>{"CollectableType":"HomeCollector.Models.BookBase, HomeCollector, Version=1.0.0.0, Culture=neutral, PublicKeyToken=null"</v>
      </c>
      <c r="X61" t="str">
        <f t="shared" si="13"/>
        <v xml:space="preserve">,"ItemDetails":"Copies=" </v>
      </c>
      <c r="Y61" t="str">
        <f t="shared" si="14"/>
        <v xml:space="preserve">,"IsFavorite":false </v>
      </c>
      <c r="Z61" t="str">
        <f t="shared" si="15"/>
        <v xml:space="preserve">,"EstimatedValue":0 </v>
      </c>
      <c r="AA61" t="str">
        <f t="shared" si="16"/>
        <v xml:space="preserve">,"Condition":"UNDEFINED" </v>
      </c>
      <c r="AB6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8"/>
        <v>,{"CollectableType":"HomeCollector.Models.BookBase, HomeCollector, Version=1.0.0.0, Culture=neutral, PublicKeyToken=null","DisplayName":"The Trellisane Confrontation" ,"Description":"" ,"Title":"The Trellisane Confrontation" ,"Author":"David Dvorkin" ,"Publisher":"Pocket Books" ,"Year":1984 ,"Month":2,"Series":"TOS" ,"BookCode":"TOS14"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176</v>
      </c>
      <c r="B62" s="2">
        <v>1984</v>
      </c>
      <c r="C62" s="17" t="s">
        <v>15</v>
      </c>
      <c r="D62" s="4"/>
      <c r="E62" s="15">
        <v>4</v>
      </c>
      <c r="F62" s="12" t="s">
        <v>177</v>
      </c>
      <c r="G62" s="18" t="s">
        <v>77</v>
      </c>
      <c r="H62" s="12" t="s">
        <v>178</v>
      </c>
      <c r="I62" s="4"/>
      <c r="J62" t="str">
        <f t="shared" si="19"/>
        <v>,{"CollectableType":"HomeCollector.Models.BookBase, HomeCollector, Version=1.0.0.0, Culture=neutral, PublicKeyToken=null"</v>
      </c>
      <c r="K62" t="str">
        <f t="shared" si="0"/>
        <v xml:space="preserve">,"DisplayName":"Corona" </v>
      </c>
      <c r="L62" t="str">
        <f t="shared" si="1"/>
        <v xml:space="preserve">,"Description":"" </v>
      </c>
      <c r="M62" t="str">
        <f t="shared" si="2"/>
        <v xml:space="preserve">,"Title":"Corona" </v>
      </c>
      <c r="N62" t="str">
        <f t="shared" si="3"/>
        <v xml:space="preserve">,"Author":"Greg Bear" </v>
      </c>
      <c r="O62" t="str">
        <f t="shared" si="4"/>
        <v xml:space="preserve">,"Publisher":"Pocket Books" </v>
      </c>
      <c r="P62" t="str">
        <f t="shared" si="5"/>
        <v xml:space="preserve">,"Year":1984 </v>
      </c>
      <c r="Q62" t="str">
        <f t="shared" si="6"/>
        <v>,"Month":4</v>
      </c>
      <c r="R62" t="str">
        <f t="shared" si="7"/>
        <v xml:space="preserve">,"Series":"TOS" </v>
      </c>
      <c r="S62" t="str">
        <f t="shared" si="8"/>
        <v xml:space="preserve">,"BookCode":"TOS15" </v>
      </c>
      <c r="T62" t="str">
        <f t="shared" si="9"/>
        <v xml:space="preserve">,"ISBN":"" </v>
      </c>
      <c r="U62" t="str">
        <f t="shared" si="10"/>
        <v xml:space="preserve">,"Edition":"" </v>
      </c>
      <c r="V62" t="str">
        <f t="shared" si="11"/>
        <v>,"ItemInstances":[</v>
      </c>
      <c r="W62" t="str">
        <f t="shared" si="12"/>
        <v>{"CollectableType":"HomeCollector.Models.BookBase, HomeCollector, Version=1.0.0.0, Culture=neutral, PublicKeyToken=null"</v>
      </c>
      <c r="X62" t="str">
        <f t="shared" si="13"/>
        <v xml:space="preserve">,"ItemDetails":"Copies=" </v>
      </c>
      <c r="Y62" t="str">
        <f t="shared" si="14"/>
        <v xml:space="preserve">,"IsFavorite":false </v>
      </c>
      <c r="Z62" t="str">
        <f t="shared" si="15"/>
        <v xml:space="preserve">,"EstimatedValue":0 </v>
      </c>
      <c r="AA62" t="str">
        <f t="shared" si="16"/>
        <v xml:space="preserve">,"Condition":"UNDEFINED" </v>
      </c>
      <c r="AB6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2" t="str">
        <f t="shared" si="18"/>
        <v>,{"CollectableType":"HomeCollector.Models.BookBase, HomeCollector, Version=1.0.0.0, Culture=neutral, PublicKeyToken=null","DisplayName":"Corona" ,"Description":"" ,"Title":"Corona" ,"Author":"Greg Bear" ,"Publisher":"Pocket Books" ,"Year":1984 ,"Month":4,"Series":"TOS" ,"BookCode":"TOS15"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3" spans="1:29" ht="13.2" x14ac:dyDescent="0.25">
      <c r="A63" s="34" t="s">
        <v>179</v>
      </c>
      <c r="B63" s="2">
        <v>1984</v>
      </c>
      <c r="C63" s="17" t="s">
        <v>15</v>
      </c>
      <c r="D63" s="4"/>
      <c r="E63" s="15">
        <v>5</v>
      </c>
      <c r="F63" s="12" t="s">
        <v>180</v>
      </c>
      <c r="G63" s="18" t="s">
        <v>77</v>
      </c>
      <c r="H63" s="12" t="s">
        <v>181</v>
      </c>
      <c r="I63" s="45" t="s">
        <v>182</v>
      </c>
      <c r="J63" t="str">
        <f t="shared" si="19"/>
        <v>,{"CollectableType":"HomeCollector.Models.BookBase, HomeCollector, Version=1.0.0.0, Culture=neutral, PublicKeyToken=null"</v>
      </c>
      <c r="K63" t="str">
        <f t="shared" si="0"/>
        <v xml:space="preserve">,"DisplayName":"The Final Reflection" </v>
      </c>
      <c r="L63" t="str">
        <f t="shared" si="1"/>
        <v xml:space="preserve">,"Description":"Worlds Apart, Book One" </v>
      </c>
      <c r="M63" t="str">
        <f t="shared" si="2"/>
        <v xml:space="preserve">,"Title":"The Final Reflection" </v>
      </c>
      <c r="N63" t="str">
        <f t="shared" si="3"/>
        <v xml:space="preserve">,"Author":"John M. Ford" </v>
      </c>
      <c r="O63" t="str">
        <f t="shared" si="4"/>
        <v xml:space="preserve">,"Publisher":"Pocket Books" </v>
      </c>
      <c r="P63" t="str">
        <f t="shared" si="5"/>
        <v xml:space="preserve">,"Year":1984 </v>
      </c>
      <c r="Q63" t="str">
        <f t="shared" si="6"/>
        <v>,"Month":5</v>
      </c>
      <c r="R63" t="str">
        <f t="shared" si="7"/>
        <v xml:space="preserve">,"Series":"TOS" </v>
      </c>
      <c r="S63" t="str">
        <f t="shared" si="8"/>
        <v xml:space="preserve">,"BookCode":"TOS16" </v>
      </c>
      <c r="T63" t="str">
        <f t="shared" si="9"/>
        <v xml:space="preserve">,"ISBN":"" </v>
      </c>
      <c r="U63" t="str">
        <f t="shared" si="10"/>
        <v xml:space="preserve">,"Edition":"" </v>
      </c>
      <c r="V63" t="str">
        <f t="shared" si="11"/>
        <v>,"ItemInstances":[</v>
      </c>
      <c r="W63" t="str">
        <f t="shared" si="12"/>
        <v>{"CollectableType":"HomeCollector.Models.BookBase, HomeCollector, Version=1.0.0.0, Culture=neutral, PublicKeyToken=null"</v>
      </c>
      <c r="X63" t="str">
        <f t="shared" si="13"/>
        <v xml:space="preserve">,"ItemDetails":"Copies=" </v>
      </c>
      <c r="Y63" t="str">
        <f t="shared" si="14"/>
        <v xml:space="preserve">,"IsFavorite":false </v>
      </c>
      <c r="Z63" t="str">
        <f t="shared" si="15"/>
        <v xml:space="preserve">,"EstimatedValue":0 </v>
      </c>
      <c r="AA63" t="str">
        <f t="shared" si="16"/>
        <v xml:space="preserve">,"Condition":"UNDEFINED" </v>
      </c>
      <c r="AB6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8"/>
        <v>,{"CollectableType":"HomeCollector.Models.BookBase, HomeCollector, Version=1.0.0.0, Culture=neutral, PublicKeyToken=null","DisplayName":"The Final Reflection" ,"Description":"Worlds Apart, Book One" ,"Title":"The Final Reflection" ,"Author":"John M. Ford" ,"Publisher":"Pocket Books" ,"Year":1984 ,"Month":5,"Series":"TOS" ,"BookCode":"TOS16"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13.2" x14ac:dyDescent="0.25">
      <c r="A64" s="34" t="s">
        <v>182</v>
      </c>
      <c r="B64" s="2">
        <v>1899</v>
      </c>
      <c r="C64" s="17" t="s">
        <v>15</v>
      </c>
      <c r="D64" s="4"/>
      <c r="E64" s="2"/>
      <c r="F64" s="12" t="s">
        <v>180</v>
      </c>
      <c r="G64" s="18" t="s">
        <v>77</v>
      </c>
      <c r="H64" s="12" t="s">
        <v>181</v>
      </c>
      <c r="I64" s="12" t="s">
        <v>184</v>
      </c>
      <c r="J64" t="str">
        <f t="shared" si="19"/>
        <v>,{"CollectableType":"HomeCollector.Models.BookBase, HomeCollector, Version=1.0.0.0, Culture=neutral, PublicKeyToken=null"</v>
      </c>
      <c r="K64" t="str">
        <f t="shared" si="0"/>
        <v xml:space="preserve">,"DisplayName":"Worlds Apart, Book One" </v>
      </c>
      <c r="L64" t="str">
        <f t="shared" si="1"/>
        <v xml:space="preserve">,"Description":"The Final Reflection Re-release" </v>
      </c>
      <c r="M64" t="str">
        <f t="shared" si="2"/>
        <v xml:space="preserve">,"Title":"Worlds Apart, Book One" </v>
      </c>
      <c r="N64" t="str">
        <f t="shared" si="3"/>
        <v xml:space="preserve">,"Author":"John M. Ford" </v>
      </c>
      <c r="O64" t="str">
        <f t="shared" si="4"/>
        <v xml:space="preserve">,"Publisher":"Pocket Books" </v>
      </c>
      <c r="P64" t="str">
        <f t="shared" si="5"/>
        <v xml:space="preserve">,"Year":1899 </v>
      </c>
      <c r="Q64" t="str">
        <f t="shared" si="6"/>
        <v>,"Month":0</v>
      </c>
      <c r="R64" t="str">
        <f t="shared" si="7"/>
        <v xml:space="preserve">,"Series":"TOS" </v>
      </c>
      <c r="S64" t="str">
        <f t="shared" si="8"/>
        <v xml:space="preserve">,"BookCode":"TOS16" </v>
      </c>
      <c r="T64" t="str">
        <f t="shared" si="9"/>
        <v xml:space="preserve">,"ISBN":"" </v>
      </c>
      <c r="U64" t="str">
        <f t="shared" si="10"/>
        <v xml:space="preserve">,"Edition":"" </v>
      </c>
      <c r="V64" t="str">
        <f t="shared" si="11"/>
        <v>,"ItemInstances":[</v>
      </c>
      <c r="W64" t="str">
        <f t="shared" si="12"/>
        <v>{"CollectableType":"HomeCollector.Models.BookBase, HomeCollector, Version=1.0.0.0, Culture=neutral, PublicKeyToken=null"</v>
      </c>
      <c r="X64" t="str">
        <f t="shared" si="13"/>
        <v xml:space="preserve">,"ItemDetails":"Copies=" </v>
      </c>
      <c r="Y64" t="str">
        <f t="shared" si="14"/>
        <v xml:space="preserve">,"IsFavorite":false </v>
      </c>
      <c r="Z64" t="str">
        <f t="shared" si="15"/>
        <v xml:space="preserve">,"EstimatedValue":0 </v>
      </c>
      <c r="AA64" t="str">
        <f t="shared" si="16"/>
        <v xml:space="preserve">,"Condition":"UNDEFINED" </v>
      </c>
      <c r="AB6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8"/>
        <v>,{"CollectableType":"HomeCollector.Models.BookBase, HomeCollector, Version=1.0.0.0, Culture=neutral, PublicKeyToken=null","DisplayName":"Worlds Apart, Book One" ,"Description":"The Final Reflection Re-release" ,"Title":"Worlds Apart, Book One" ,"Author":"John M. Ford" ,"Publisher":"Pocket Books" ,"Year":1899 ,"Month":0,"Series":"TOS" ,"BookCode":"TOS16"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13.8" x14ac:dyDescent="0.25">
      <c r="A65" s="34" t="s">
        <v>185</v>
      </c>
      <c r="B65" s="2">
        <v>1984</v>
      </c>
      <c r="C65" s="17" t="s">
        <v>15</v>
      </c>
      <c r="D65" s="4"/>
      <c r="E65" s="15">
        <v>6</v>
      </c>
      <c r="F65" s="12" t="s">
        <v>186</v>
      </c>
      <c r="G65" s="18" t="s">
        <v>77</v>
      </c>
      <c r="H65" s="12" t="s">
        <v>140</v>
      </c>
      <c r="I65" s="42" t="s">
        <v>137</v>
      </c>
      <c r="J65" t="str">
        <f t="shared" si="19"/>
        <v>,{"CollectableType":"HomeCollector.Models.BookBase, HomeCollector, Version=1.0.0.0, Culture=neutral, PublicKeyToken=null"</v>
      </c>
      <c r="K65" t="str">
        <f t="shared" ref="K65:K128" si="20">",""DisplayName"":""" &amp; $A65 &amp; """ "</f>
        <v xml:space="preserve">,"DisplayName":"Star Trek III: The Search for Spock" </v>
      </c>
      <c r="L65" t="str">
        <f t="shared" ref="L65:L128" si="21">",""Description"":""" &amp; $I65 &amp; """ "</f>
        <v xml:space="preserve">,"Description":"movie script novelization" </v>
      </c>
      <c r="M65" t="str">
        <f t="shared" ref="M65:M128" si="22">",""Title"":""" &amp; $A65 &amp; """ "</f>
        <v xml:space="preserve">,"Title":"Star Trek III: The Search for Spock" </v>
      </c>
      <c r="N65" t="str">
        <f t="shared" ref="N65:N128" si="23">",""Author"":""" &amp; $H65 &amp; """ "</f>
        <v xml:space="preserve">,"Author":"Vonda N. McIntyre" </v>
      </c>
      <c r="O65" t="str">
        <f t="shared" ref="O65:O128" si="24">",""Publisher"":""" &amp; $G65 &amp; """ "</f>
        <v xml:space="preserve">,"Publisher":"Pocket Books" </v>
      </c>
      <c r="P65" t="str">
        <f t="shared" ref="P65:P128" si="25">",""Year"":" &amp; $B65 &amp; " "</f>
        <v xml:space="preserve">,"Year":1984 </v>
      </c>
      <c r="Q65" t="str">
        <f t="shared" ref="Q65:Q128" si="26">",""Month"":" &amp; IF($E65="",0,$E65)</f>
        <v>,"Month":6</v>
      </c>
      <c r="R65" t="str">
        <f t="shared" si="7"/>
        <v xml:space="preserve">,"Series":"TOS" </v>
      </c>
      <c r="S65" t="str">
        <f t="shared" ref="S65:S128" si="27">",""BookCode"":""" &amp; $F65 &amp; """ "</f>
        <v xml:space="preserve">,"BookCode":"TOS17" </v>
      </c>
      <c r="T65" t="str">
        <f t="shared" ref="T65:T128" si="28">",""ISBN"":""" &amp; "" &amp; """ "</f>
        <v xml:space="preserve">,"ISBN":"" </v>
      </c>
      <c r="U65" t="str">
        <f t="shared" ref="U65:U128" si="29">",""Edition"":""" &amp; "" &amp; """ "</f>
        <v xml:space="preserve">,"Edition":"" </v>
      </c>
      <c r="V65" t="str">
        <f t="shared" ref="V65:V128" si="30" xml:space="preserve"> IF($C65="Y",",""ItemInstances"":[","")</f>
        <v>,"ItemInstances":[</v>
      </c>
      <c r="W65" t="str">
        <f t="shared" ref="W65:W128" si="3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5" t="str">
        <f t="shared" ref="X65:X128" si="32">",""ItemDetails"":""" &amp; "Copies=" &amp; $D65 &amp; """ "</f>
        <v xml:space="preserve">,"ItemDetails":"Copies=" </v>
      </c>
      <c r="Y65" t="str">
        <f t="shared" ref="Y65:Y128" si="33">",""IsFavorite"":" &amp; "false" &amp; " "</f>
        <v xml:space="preserve">,"IsFavorite":false </v>
      </c>
      <c r="Z65" t="str">
        <f t="shared" ref="Z65:Z128" si="34">",""EstimatedValue"":" &amp; 0 &amp; " "</f>
        <v xml:space="preserve">,"EstimatedValue":0 </v>
      </c>
      <c r="AA65" t="str">
        <f t="shared" ref="AA65:AA128" si="35">",""Condition"":" &amp; """UNDEFINED""" &amp; " "</f>
        <v xml:space="preserve">,"Condition":"UNDEFINED" </v>
      </c>
      <c r="AB65" t="str">
        <f t="shared" ref="AB65:AB128" si="36" xml:space="preserve"> IF($C65="Y",  CONCATENATE($V65,$W65,$X65,$Y65,$Z65,$AA65)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ref="AC65:AC128" si="37">CONCATENATE($J65,$K65, $L65, $M65, $N65,$O65,$P65,$Q65,$R65,$S65,$T65,$U65) &amp; $AB65</f>
        <v>,{"CollectableType":"HomeCollector.Models.BookBase, HomeCollector, Version=1.0.0.0, Culture=neutral, PublicKeyToken=null","DisplayName":"Star Trek III: The Search for Spock" ,"Description":"movie script novelization" ,"Title":"Star Trek III: The Search for Spock" ,"Author":"Vonda N. McIntyre" ,"Publisher":"Pocket Books" ,"Year":1984 ,"Month":6,"Series":"TOS" ,"BookCode":"TOS17"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14.4" x14ac:dyDescent="0.3">
      <c r="A66" s="40" t="s">
        <v>187</v>
      </c>
      <c r="B66" s="2">
        <v>1984</v>
      </c>
      <c r="C66" s="17" t="s">
        <v>15</v>
      </c>
      <c r="D66" s="4"/>
      <c r="E66" s="15">
        <v>7</v>
      </c>
      <c r="F66" s="12" t="s">
        <v>188</v>
      </c>
      <c r="G66" s="18" t="s">
        <v>77</v>
      </c>
      <c r="H66" s="42" t="s">
        <v>171</v>
      </c>
      <c r="I66" s="12" t="s">
        <v>189</v>
      </c>
      <c r="J66" t="str">
        <f t="shared" ref="J66:J129" si="3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6" t="str">
        <f t="shared" si="20"/>
        <v xml:space="preserve">,"DisplayName":"My Enemy, My Ally" </v>
      </c>
      <c r="L66" t="str">
        <f t="shared" si="21"/>
        <v xml:space="preserve">,"Description":"Rihansu, Book One" </v>
      </c>
      <c r="M66" t="str">
        <f t="shared" si="22"/>
        <v xml:space="preserve">,"Title":"My Enemy, My Ally" </v>
      </c>
      <c r="N66" t="str">
        <f t="shared" si="23"/>
        <v xml:space="preserve">,"Author":"Diane Duane" </v>
      </c>
      <c r="O66" t="str">
        <f t="shared" si="24"/>
        <v xml:space="preserve">,"Publisher":"Pocket Books" </v>
      </c>
      <c r="P66" t="str">
        <f t="shared" si="25"/>
        <v xml:space="preserve">,"Year":1984 </v>
      </c>
      <c r="Q66" t="str">
        <f t="shared" si="26"/>
        <v>,"Month":7</v>
      </c>
      <c r="R66" t="str">
        <f t="shared" si="7"/>
        <v xml:space="preserve">,"Series":"TOS" </v>
      </c>
      <c r="S66" t="str">
        <f t="shared" si="27"/>
        <v xml:space="preserve">,"BookCode":"TOS18" </v>
      </c>
      <c r="T66" t="str">
        <f t="shared" si="28"/>
        <v xml:space="preserve">,"ISBN":"" </v>
      </c>
      <c r="U66" t="str">
        <f t="shared" si="29"/>
        <v xml:space="preserve">,"Edition":"" </v>
      </c>
      <c r="V66" t="str">
        <f t="shared" si="30"/>
        <v>,"ItemInstances":[</v>
      </c>
      <c r="W66" t="str">
        <f t="shared" si="31"/>
        <v>{"CollectableType":"HomeCollector.Models.BookBase, HomeCollector, Version=1.0.0.0, Culture=neutral, PublicKeyToken=null"</v>
      </c>
      <c r="X66" t="str">
        <f t="shared" si="32"/>
        <v xml:space="preserve">,"ItemDetails":"Copies=" </v>
      </c>
      <c r="Y66" t="str">
        <f t="shared" si="33"/>
        <v xml:space="preserve">,"IsFavorite":false </v>
      </c>
      <c r="Z66" t="str">
        <f t="shared" si="34"/>
        <v xml:space="preserve">,"EstimatedValue":0 </v>
      </c>
      <c r="AA66" t="str">
        <f t="shared" si="35"/>
        <v xml:space="preserve">,"Condition":"UNDEFINED" </v>
      </c>
      <c r="AB6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6" t="str">
        <f t="shared" si="37"/>
        <v>,{"CollectableType":"HomeCollector.Models.BookBase, HomeCollector, Version=1.0.0.0, Culture=neutral, PublicKeyToken=null","DisplayName":"My Enemy, My Ally" ,"Description":"Rihansu, Book One" ,"Title":"My Enemy, My Ally" ,"Author":"Diane Duane" ,"Publisher":"Pocket Books" ,"Year":1984 ,"Month":7,"Series":"TOS" ,"BookCode":"TOS18"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7" spans="1:29" ht="13.8" x14ac:dyDescent="0.25">
      <c r="A67" s="34" t="s">
        <v>189</v>
      </c>
      <c r="B67" s="2"/>
      <c r="C67" s="17"/>
      <c r="D67" s="4"/>
      <c r="E67" s="15"/>
      <c r="F67" s="12" t="s">
        <v>188</v>
      </c>
      <c r="G67" s="18"/>
      <c r="H67" s="42" t="s">
        <v>171</v>
      </c>
      <c r="I67" s="42" t="s">
        <v>190</v>
      </c>
      <c r="J67" t="str">
        <f t="shared" si="38"/>
        <v>,{"CollectableType":"HomeCollector.Models.BookBase, HomeCollector, Version=1.0.0.0, Culture=neutral, PublicKeyToken=null"</v>
      </c>
      <c r="K67" t="str">
        <f t="shared" si="20"/>
        <v xml:space="preserve">,"DisplayName":"Rihansu, Book One" </v>
      </c>
      <c r="L67" t="str">
        <f t="shared" si="21"/>
        <v xml:space="preserve">,"Description":"My Enemy, My Ally Re-release" </v>
      </c>
      <c r="M67" t="str">
        <f t="shared" si="22"/>
        <v xml:space="preserve">,"Title":"Rihansu, Book One" </v>
      </c>
      <c r="N67" t="str">
        <f t="shared" si="23"/>
        <v xml:space="preserve">,"Author":"Diane Duane" </v>
      </c>
      <c r="O67" t="str">
        <f t="shared" si="24"/>
        <v xml:space="preserve">,"Publisher":"" </v>
      </c>
      <c r="P67" t="str">
        <f t="shared" si="25"/>
        <v xml:space="preserve">,"Year": </v>
      </c>
      <c r="Q67" t="str">
        <f t="shared" si="26"/>
        <v>,"Month":0</v>
      </c>
      <c r="R67" t="str">
        <f t="shared" si="7"/>
        <v xml:space="preserve">,"Series":"TOS" </v>
      </c>
      <c r="S67" t="str">
        <f t="shared" si="27"/>
        <v xml:space="preserve">,"BookCode":"TOS18" </v>
      </c>
      <c r="T67" t="str">
        <f t="shared" si="28"/>
        <v xml:space="preserve">,"ISBN":"" </v>
      </c>
      <c r="U67" t="str">
        <f t="shared" si="29"/>
        <v xml:space="preserve">,"Edition":"" </v>
      </c>
      <c r="V67" t="str">
        <f t="shared" si="30"/>
        <v/>
      </c>
      <c r="W67" t="str">
        <f t="shared" si="31"/>
        <v>{"CollectableType":"HomeCollector.Models.BookBase, HomeCollector, Version=1.0.0.0, Culture=neutral, PublicKeyToken=null"</v>
      </c>
      <c r="X67" t="str">
        <f t="shared" si="32"/>
        <v xml:space="preserve">,"ItemDetails":"Copies=" </v>
      </c>
      <c r="Y67" t="str">
        <f t="shared" si="33"/>
        <v xml:space="preserve">,"IsFavorite":false </v>
      </c>
      <c r="Z67" t="str">
        <f t="shared" si="34"/>
        <v xml:space="preserve">,"EstimatedValue":0 </v>
      </c>
      <c r="AA67" t="str">
        <f t="shared" si="35"/>
        <v xml:space="preserve">,"Condition":"UNDEFINED" </v>
      </c>
      <c r="AB67" t="str">
        <f t="shared" si="36"/>
        <v>}</v>
      </c>
      <c r="AC67" t="str">
        <f t="shared" si="37"/>
        <v>,{"CollectableType":"HomeCollector.Models.BookBase, HomeCollector, Version=1.0.0.0, Culture=neutral, PublicKeyToken=null","DisplayName":"Rihansu, Book One" ,"Description":"My Enemy, My Ally Re-release" ,"Title":"Rihansu, Book One" ,"Author":"Diane Duane" ,"Publisher":"" ,"Year": ,"Month":0,"Series":"TOS" ,"BookCode":"TOS18" ,"ISBN":"" ,"Edition":"" }</v>
      </c>
    </row>
    <row r="68" spans="1:29" ht="14.4" x14ac:dyDescent="0.3">
      <c r="A68" s="40" t="s">
        <v>191</v>
      </c>
      <c r="B68" s="2">
        <v>1984</v>
      </c>
      <c r="C68" s="17" t="s">
        <v>15</v>
      </c>
      <c r="D68" s="4"/>
      <c r="E68" s="52">
        <v>9</v>
      </c>
      <c r="F68" s="12" t="s">
        <v>192</v>
      </c>
      <c r="G68" s="18" t="s">
        <v>77</v>
      </c>
      <c r="H68" s="42" t="s">
        <v>193</v>
      </c>
      <c r="I68" s="4"/>
      <c r="J68" t="str">
        <f t="shared" si="38"/>
        <v>,{"CollectableType":"HomeCollector.Models.BookBase, HomeCollector, Version=1.0.0.0, Culture=neutral, PublicKeyToken=null"</v>
      </c>
      <c r="K68" t="str">
        <f t="shared" si="20"/>
        <v xml:space="preserve">,"DisplayName":"The Tears of the Singers" </v>
      </c>
      <c r="L68" t="str">
        <f t="shared" si="21"/>
        <v xml:space="preserve">,"Description":"" </v>
      </c>
      <c r="M68" t="str">
        <f t="shared" si="22"/>
        <v xml:space="preserve">,"Title":"The Tears of the Singers" </v>
      </c>
      <c r="N68" t="str">
        <f t="shared" si="23"/>
        <v xml:space="preserve">,"Author":"Melinda Snodgrass" </v>
      </c>
      <c r="O68" t="str">
        <f t="shared" si="24"/>
        <v xml:space="preserve">,"Publisher":"Pocket Books" </v>
      </c>
      <c r="P68" t="str">
        <f t="shared" si="25"/>
        <v xml:space="preserve">,"Year":1984 </v>
      </c>
      <c r="Q68" t="str">
        <f t="shared" si="26"/>
        <v>,"Month":9</v>
      </c>
      <c r="R68" t="str">
        <f t="shared" si="7"/>
        <v xml:space="preserve">,"Series":"TOS" </v>
      </c>
      <c r="S68" t="str">
        <f t="shared" si="27"/>
        <v xml:space="preserve">,"BookCode":"TOS19" </v>
      </c>
      <c r="T68" t="str">
        <f t="shared" si="28"/>
        <v xml:space="preserve">,"ISBN":"" </v>
      </c>
      <c r="U68" t="str">
        <f t="shared" si="29"/>
        <v xml:space="preserve">,"Edition":"" </v>
      </c>
      <c r="V68" t="str">
        <f t="shared" si="30"/>
        <v>,"ItemInstances":[</v>
      </c>
      <c r="W68" t="str">
        <f t="shared" si="31"/>
        <v>{"CollectableType":"HomeCollector.Models.BookBase, HomeCollector, Version=1.0.0.0, Culture=neutral, PublicKeyToken=null"</v>
      </c>
      <c r="X68" t="str">
        <f t="shared" si="32"/>
        <v xml:space="preserve">,"ItemDetails":"Copies=" </v>
      </c>
      <c r="Y68" t="str">
        <f t="shared" si="33"/>
        <v xml:space="preserve">,"IsFavorite":false </v>
      </c>
      <c r="Z68" t="str">
        <f t="shared" si="34"/>
        <v xml:space="preserve">,"EstimatedValue":0 </v>
      </c>
      <c r="AA68" t="str">
        <f t="shared" si="35"/>
        <v xml:space="preserve">,"Condition":"UNDEFINED" </v>
      </c>
      <c r="AB6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8" t="str">
        <f t="shared" si="37"/>
        <v>,{"CollectableType":"HomeCollector.Models.BookBase, HomeCollector, Version=1.0.0.0, Culture=neutral, PublicKeyToken=null","DisplayName":"The Tears of the Singers" ,"Description":"" ,"Title":"The Tears of the Singers" ,"Author":"Melinda Snodgrass" ,"Publisher":"Pocket Books" ,"Year":1984 ,"Month":9,"Series":"TOS" ,"BookCode":"TOS19"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9" spans="1:29" ht="14.4" x14ac:dyDescent="0.3">
      <c r="A69" s="40" t="s">
        <v>194</v>
      </c>
      <c r="B69" s="2">
        <v>1984</v>
      </c>
      <c r="C69" s="17" t="s">
        <v>15</v>
      </c>
      <c r="D69" s="4"/>
      <c r="E69" s="52">
        <v>11</v>
      </c>
      <c r="F69" s="12" t="s">
        <v>195</v>
      </c>
      <c r="G69" s="18" t="s">
        <v>77</v>
      </c>
      <c r="H69" s="42" t="s">
        <v>196</v>
      </c>
      <c r="I69" s="4"/>
      <c r="J69" t="str">
        <f t="shared" si="38"/>
        <v>,{"CollectableType":"HomeCollector.Models.BookBase, HomeCollector, Version=1.0.0.0, Culture=neutral, PublicKeyToken=null"</v>
      </c>
      <c r="K69" t="str">
        <f t="shared" si="20"/>
        <v xml:space="preserve">,"DisplayName":"The Vulcan Academy Murders" </v>
      </c>
      <c r="L69" t="str">
        <f t="shared" si="21"/>
        <v xml:space="preserve">,"Description":"" </v>
      </c>
      <c r="M69" t="str">
        <f t="shared" si="22"/>
        <v xml:space="preserve">,"Title":"The Vulcan Academy Murders" </v>
      </c>
      <c r="N69" t="str">
        <f t="shared" si="23"/>
        <v xml:space="preserve">,"Author":"Jean Lorrah" </v>
      </c>
      <c r="O69" t="str">
        <f t="shared" si="24"/>
        <v xml:space="preserve">,"Publisher":"Pocket Books" </v>
      </c>
      <c r="P69" t="str">
        <f t="shared" si="25"/>
        <v xml:space="preserve">,"Year":1984 </v>
      </c>
      <c r="Q69" t="str">
        <f t="shared" si="26"/>
        <v>,"Month":11</v>
      </c>
      <c r="R69" t="str">
        <f t="shared" ref="R69:R132" si="39">",""Series"":""" &amp; $B$1 &amp; """ "</f>
        <v xml:space="preserve">,"Series":"TOS" </v>
      </c>
      <c r="S69" t="str">
        <f t="shared" si="27"/>
        <v xml:space="preserve">,"BookCode":"TOS20" </v>
      </c>
      <c r="T69" t="str">
        <f t="shared" si="28"/>
        <v xml:space="preserve">,"ISBN":"" </v>
      </c>
      <c r="U69" t="str">
        <f t="shared" si="29"/>
        <v xml:space="preserve">,"Edition":"" </v>
      </c>
      <c r="V69" t="str">
        <f t="shared" si="30"/>
        <v>,"ItemInstances":[</v>
      </c>
      <c r="W69" t="str">
        <f t="shared" si="31"/>
        <v>{"CollectableType":"HomeCollector.Models.BookBase, HomeCollector, Version=1.0.0.0, Culture=neutral, PublicKeyToken=null"</v>
      </c>
      <c r="X69" t="str">
        <f t="shared" si="32"/>
        <v xml:space="preserve">,"ItemDetails":"Copies=" </v>
      </c>
      <c r="Y69" t="str">
        <f t="shared" si="33"/>
        <v xml:space="preserve">,"IsFavorite":false </v>
      </c>
      <c r="Z69" t="str">
        <f t="shared" si="34"/>
        <v xml:space="preserve">,"EstimatedValue":0 </v>
      </c>
      <c r="AA69" t="str">
        <f t="shared" si="35"/>
        <v xml:space="preserve">,"Condition":"UNDEFINED" </v>
      </c>
      <c r="AB6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9" t="str">
        <f t="shared" si="37"/>
        <v>,{"CollectableType":"HomeCollector.Models.BookBase, HomeCollector, Version=1.0.0.0, Culture=neutral, PublicKeyToken=null","DisplayName":"The Vulcan Academy Murders" ,"Description":"" ,"Title":"The Vulcan Academy Murders" ,"Author":"Jean Lorrah" ,"Publisher":"Pocket Books" ,"Year":1984 ,"Month":11,"Series":"TOS" ,"BookCode":"TOS20"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0" spans="1:29" ht="14.4" x14ac:dyDescent="0.3">
      <c r="A70" s="40" t="s">
        <v>197</v>
      </c>
      <c r="B70" s="2">
        <v>1985</v>
      </c>
      <c r="C70" s="17" t="s">
        <v>15</v>
      </c>
      <c r="D70" s="4"/>
      <c r="E70" s="52">
        <v>1</v>
      </c>
      <c r="F70" s="12" t="s">
        <v>198</v>
      </c>
      <c r="G70" s="18" t="s">
        <v>77</v>
      </c>
      <c r="H70" s="42" t="s">
        <v>199</v>
      </c>
      <c r="I70" s="4"/>
      <c r="J70" t="str">
        <f t="shared" si="38"/>
        <v>,{"CollectableType":"HomeCollector.Models.BookBase, HomeCollector, Version=1.0.0.0, Culture=neutral, PublicKeyToken=null"</v>
      </c>
      <c r="K70" t="str">
        <f t="shared" si="20"/>
        <v xml:space="preserve">,"DisplayName":"Uhura's Song" </v>
      </c>
      <c r="L70" t="str">
        <f t="shared" si="21"/>
        <v xml:space="preserve">,"Description":"" </v>
      </c>
      <c r="M70" t="str">
        <f t="shared" si="22"/>
        <v xml:space="preserve">,"Title":"Uhura's Song" </v>
      </c>
      <c r="N70" t="str">
        <f t="shared" si="23"/>
        <v xml:space="preserve">,"Author":"Janet Kagan" </v>
      </c>
      <c r="O70" t="str">
        <f t="shared" si="24"/>
        <v xml:space="preserve">,"Publisher":"Pocket Books" </v>
      </c>
      <c r="P70" t="str">
        <f t="shared" si="25"/>
        <v xml:space="preserve">,"Year":1985 </v>
      </c>
      <c r="Q70" t="str">
        <f t="shared" si="26"/>
        <v>,"Month":1</v>
      </c>
      <c r="R70" t="str">
        <f t="shared" si="39"/>
        <v xml:space="preserve">,"Series":"TOS" </v>
      </c>
      <c r="S70" t="str">
        <f t="shared" si="27"/>
        <v xml:space="preserve">,"BookCode":"TOS21" </v>
      </c>
      <c r="T70" t="str">
        <f t="shared" si="28"/>
        <v xml:space="preserve">,"ISBN":"" </v>
      </c>
      <c r="U70" t="str">
        <f t="shared" si="29"/>
        <v xml:space="preserve">,"Edition":"" </v>
      </c>
      <c r="V70" t="str">
        <f t="shared" si="30"/>
        <v>,"ItemInstances":[</v>
      </c>
      <c r="W70" t="str">
        <f t="shared" si="31"/>
        <v>{"CollectableType":"HomeCollector.Models.BookBase, HomeCollector, Version=1.0.0.0, Culture=neutral, PublicKeyToken=null"</v>
      </c>
      <c r="X70" t="str">
        <f t="shared" si="32"/>
        <v xml:space="preserve">,"ItemDetails":"Copies=" </v>
      </c>
      <c r="Y70" t="str">
        <f t="shared" si="33"/>
        <v xml:space="preserve">,"IsFavorite":false </v>
      </c>
      <c r="Z70" t="str">
        <f t="shared" si="34"/>
        <v xml:space="preserve">,"EstimatedValue":0 </v>
      </c>
      <c r="AA70" t="str">
        <f t="shared" si="35"/>
        <v xml:space="preserve">,"Condition":"UNDEFINED" </v>
      </c>
      <c r="AB7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0" t="str">
        <f t="shared" si="37"/>
        <v>,{"CollectableType":"HomeCollector.Models.BookBase, HomeCollector, Version=1.0.0.0, Culture=neutral, PublicKeyToken=null","DisplayName":"Uhura's Song" ,"Description":"" ,"Title":"Uhura's Song" ,"Author":"Janet Kagan" ,"Publisher":"Pocket Books" ,"Year":1985 ,"Month":1,"Series":"TOS" ,"BookCode":"TOS21"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1" spans="1:29" ht="14.4" x14ac:dyDescent="0.3">
      <c r="A71" s="40" t="s">
        <v>200</v>
      </c>
      <c r="B71" s="2">
        <v>1985</v>
      </c>
      <c r="C71" s="17" t="s">
        <v>15</v>
      </c>
      <c r="D71" s="4"/>
      <c r="E71" s="52">
        <v>3</v>
      </c>
      <c r="F71" s="12" t="s">
        <v>202</v>
      </c>
      <c r="G71" s="18" t="s">
        <v>77</v>
      </c>
      <c r="H71" s="42" t="s">
        <v>203</v>
      </c>
      <c r="I71" s="4"/>
      <c r="J71" t="str">
        <f t="shared" si="38"/>
        <v>,{"CollectableType":"HomeCollector.Models.BookBase, HomeCollector, Version=1.0.0.0, Culture=neutral, PublicKeyToken=null"</v>
      </c>
      <c r="K71" t="str">
        <f t="shared" si="20"/>
        <v xml:space="preserve">,"DisplayName":"Shadow Lord" </v>
      </c>
      <c r="L71" t="str">
        <f t="shared" si="21"/>
        <v xml:space="preserve">,"Description":"" </v>
      </c>
      <c r="M71" t="str">
        <f t="shared" si="22"/>
        <v xml:space="preserve">,"Title":"Shadow Lord" </v>
      </c>
      <c r="N71" t="str">
        <f t="shared" si="23"/>
        <v xml:space="preserve">,"Author":"Laurence Yep" </v>
      </c>
      <c r="O71" t="str">
        <f t="shared" si="24"/>
        <v xml:space="preserve">,"Publisher":"Pocket Books" </v>
      </c>
      <c r="P71" t="str">
        <f t="shared" si="25"/>
        <v xml:space="preserve">,"Year":1985 </v>
      </c>
      <c r="Q71" t="str">
        <f t="shared" si="26"/>
        <v>,"Month":3</v>
      </c>
      <c r="R71" t="str">
        <f t="shared" si="39"/>
        <v xml:space="preserve">,"Series":"TOS" </v>
      </c>
      <c r="S71" t="str">
        <f t="shared" si="27"/>
        <v xml:space="preserve">,"BookCode":"TOS22" </v>
      </c>
      <c r="T71" t="str">
        <f t="shared" si="28"/>
        <v xml:space="preserve">,"ISBN":"" </v>
      </c>
      <c r="U71" t="str">
        <f t="shared" si="29"/>
        <v xml:space="preserve">,"Edition":"" </v>
      </c>
      <c r="V71" t="str">
        <f t="shared" si="30"/>
        <v>,"ItemInstances":[</v>
      </c>
      <c r="W71" t="str">
        <f t="shared" si="31"/>
        <v>{"CollectableType":"HomeCollector.Models.BookBase, HomeCollector, Version=1.0.0.0, Culture=neutral, PublicKeyToken=null"</v>
      </c>
      <c r="X71" t="str">
        <f t="shared" si="32"/>
        <v xml:space="preserve">,"ItemDetails":"Copies=" </v>
      </c>
      <c r="Y71" t="str">
        <f t="shared" si="33"/>
        <v xml:space="preserve">,"IsFavorite":false </v>
      </c>
      <c r="Z71" t="str">
        <f t="shared" si="34"/>
        <v xml:space="preserve">,"EstimatedValue":0 </v>
      </c>
      <c r="AA71" t="str">
        <f t="shared" si="35"/>
        <v xml:space="preserve">,"Condition":"UNDEFINED" </v>
      </c>
      <c r="AB7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1" t="str">
        <f t="shared" si="37"/>
        <v>,{"CollectableType":"HomeCollector.Models.BookBase, HomeCollector, Version=1.0.0.0, Culture=neutral, PublicKeyToken=null","DisplayName":"Shadow Lord" ,"Description":"" ,"Title":"Shadow Lord" ,"Author":"Laurence Yep" ,"Publisher":"Pocket Books" ,"Year":1985 ,"Month":3,"Series":"TOS" ,"BookCode":"TOS22"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2" spans="1:29" ht="14.4" x14ac:dyDescent="0.3">
      <c r="A72" s="40" t="s">
        <v>204</v>
      </c>
      <c r="B72" s="2">
        <v>1985</v>
      </c>
      <c r="C72" s="17" t="s">
        <v>15</v>
      </c>
      <c r="D72" s="4"/>
      <c r="E72" s="52">
        <v>5</v>
      </c>
      <c r="F72" s="12" t="s">
        <v>205</v>
      </c>
      <c r="G72" s="18" t="s">
        <v>77</v>
      </c>
      <c r="H72" s="42" t="s">
        <v>206</v>
      </c>
      <c r="I72" s="4"/>
      <c r="J72" t="str">
        <f t="shared" si="38"/>
        <v>,{"CollectableType":"HomeCollector.Models.BookBase, HomeCollector, Version=1.0.0.0, Culture=neutral, PublicKeyToken=null"</v>
      </c>
      <c r="K72" t="str">
        <f t="shared" si="20"/>
        <v xml:space="preserve">,"DisplayName":"Ishmael" </v>
      </c>
      <c r="L72" t="str">
        <f t="shared" si="21"/>
        <v xml:space="preserve">,"Description":"" </v>
      </c>
      <c r="M72" t="str">
        <f t="shared" si="22"/>
        <v xml:space="preserve">,"Title":"Ishmael" </v>
      </c>
      <c r="N72" t="str">
        <f t="shared" si="23"/>
        <v xml:space="preserve">,"Author":"Barbara Hambly" </v>
      </c>
      <c r="O72" t="str">
        <f t="shared" si="24"/>
        <v xml:space="preserve">,"Publisher":"Pocket Books" </v>
      </c>
      <c r="P72" t="str">
        <f t="shared" si="25"/>
        <v xml:space="preserve">,"Year":1985 </v>
      </c>
      <c r="Q72" t="str">
        <f t="shared" si="26"/>
        <v>,"Month":5</v>
      </c>
      <c r="R72" t="str">
        <f t="shared" si="39"/>
        <v xml:space="preserve">,"Series":"TOS" </v>
      </c>
      <c r="S72" t="str">
        <f t="shared" si="27"/>
        <v xml:space="preserve">,"BookCode":"TOS23" </v>
      </c>
      <c r="T72" t="str">
        <f t="shared" si="28"/>
        <v xml:space="preserve">,"ISBN":"" </v>
      </c>
      <c r="U72" t="str">
        <f t="shared" si="29"/>
        <v xml:space="preserve">,"Edition":"" </v>
      </c>
      <c r="V72" t="str">
        <f t="shared" si="30"/>
        <v>,"ItemInstances":[</v>
      </c>
      <c r="W72" t="str">
        <f t="shared" si="31"/>
        <v>{"CollectableType":"HomeCollector.Models.BookBase, HomeCollector, Version=1.0.0.0, Culture=neutral, PublicKeyToken=null"</v>
      </c>
      <c r="X72" t="str">
        <f t="shared" si="32"/>
        <v xml:space="preserve">,"ItemDetails":"Copies=" </v>
      </c>
      <c r="Y72" t="str">
        <f t="shared" si="33"/>
        <v xml:space="preserve">,"IsFavorite":false </v>
      </c>
      <c r="Z72" t="str">
        <f t="shared" si="34"/>
        <v xml:space="preserve">,"EstimatedValue":0 </v>
      </c>
      <c r="AA72" t="str">
        <f t="shared" si="35"/>
        <v xml:space="preserve">,"Condition":"UNDEFINED" </v>
      </c>
      <c r="AB7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2" t="str">
        <f t="shared" si="37"/>
        <v>,{"CollectableType":"HomeCollector.Models.BookBase, HomeCollector, Version=1.0.0.0, Culture=neutral, PublicKeyToken=null","DisplayName":"Ishmael" ,"Description":"" ,"Title":"Ishmael" ,"Author":"Barbara Hambly" ,"Publisher":"Pocket Books" ,"Year":1985 ,"Month":5,"Series":"TOS" ,"BookCode":"TOS23"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3" spans="1:29" ht="14.4" x14ac:dyDescent="0.3">
      <c r="A73" s="40" t="s">
        <v>207</v>
      </c>
      <c r="B73" s="2">
        <v>1985</v>
      </c>
      <c r="C73" s="17" t="s">
        <v>15</v>
      </c>
      <c r="D73" s="4"/>
      <c r="E73" s="52">
        <v>7</v>
      </c>
      <c r="F73" s="12" t="s">
        <v>208</v>
      </c>
      <c r="G73" s="18" t="s">
        <v>77</v>
      </c>
      <c r="H73" s="42" t="s">
        <v>209</v>
      </c>
      <c r="I73" s="4"/>
      <c r="J73" t="str">
        <f t="shared" si="38"/>
        <v>,{"CollectableType":"HomeCollector.Models.BookBase, HomeCollector, Version=1.0.0.0, Culture=neutral, PublicKeyToken=null"</v>
      </c>
      <c r="K73" t="str">
        <f t="shared" si="20"/>
        <v xml:space="preserve">,"DisplayName":"Killing Time" </v>
      </c>
      <c r="L73" t="str">
        <f t="shared" si="21"/>
        <v xml:space="preserve">,"Description":"" </v>
      </c>
      <c r="M73" t="str">
        <f t="shared" si="22"/>
        <v xml:space="preserve">,"Title":"Killing Time" </v>
      </c>
      <c r="N73" t="str">
        <f t="shared" si="23"/>
        <v xml:space="preserve">,"Author":"Della van Hise" </v>
      </c>
      <c r="O73" t="str">
        <f t="shared" si="24"/>
        <v xml:space="preserve">,"Publisher":"Pocket Books" </v>
      </c>
      <c r="P73" t="str">
        <f t="shared" si="25"/>
        <v xml:space="preserve">,"Year":1985 </v>
      </c>
      <c r="Q73" t="str">
        <f t="shared" si="26"/>
        <v>,"Month":7</v>
      </c>
      <c r="R73" t="str">
        <f t="shared" si="39"/>
        <v xml:space="preserve">,"Series":"TOS" </v>
      </c>
      <c r="S73" t="str">
        <f t="shared" si="27"/>
        <v xml:space="preserve">,"BookCode":"TOS24" </v>
      </c>
      <c r="T73" t="str">
        <f t="shared" si="28"/>
        <v xml:space="preserve">,"ISBN":"" </v>
      </c>
      <c r="U73" t="str">
        <f t="shared" si="29"/>
        <v xml:space="preserve">,"Edition":"" </v>
      </c>
      <c r="V73" t="str">
        <f t="shared" si="30"/>
        <v>,"ItemInstances":[</v>
      </c>
      <c r="W73" t="str">
        <f t="shared" si="31"/>
        <v>{"CollectableType":"HomeCollector.Models.BookBase, HomeCollector, Version=1.0.0.0, Culture=neutral, PublicKeyToken=null"</v>
      </c>
      <c r="X73" t="str">
        <f t="shared" si="32"/>
        <v xml:space="preserve">,"ItemDetails":"Copies=" </v>
      </c>
      <c r="Y73" t="str">
        <f t="shared" si="33"/>
        <v xml:space="preserve">,"IsFavorite":false </v>
      </c>
      <c r="Z73" t="str">
        <f t="shared" si="34"/>
        <v xml:space="preserve">,"EstimatedValue":0 </v>
      </c>
      <c r="AA73" t="str">
        <f t="shared" si="35"/>
        <v xml:space="preserve">,"Condition":"UNDEFINED" </v>
      </c>
      <c r="AB7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3" t="str">
        <f t="shared" si="37"/>
        <v>,{"CollectableType":"HomeCollector.Models.BookBase, HomeCollector, Version=1.0.0.0, Culture=neutral, PublicKeyToken=null","DisplayName":"Killing Time" ,"Description":"" ,"Title":"Killing Time" ,"Author":"Della van Hise" ,"Publisher":"Pocket Books" ,"Year":1985 ,"Month":7,"Series":"TOS" ,"BookCode":"TOS24"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4" spans="1:29" ht="28.2" x14ac:dyDescent="0.3">
      <c r="A74" s="40" t="s">
        <v>210</v>
      </c>
      <c r="B74" s="2">
        <v>1985</v>
      </c>
      <c r="C74" s="17" t="s">
        <v>15</v>
      </c>
      <c r="D74" s="4"/>
      <c r="E74" s="52">
        <v>9</v>
      </c>
      <c r="F74" s="12" t="s">
        <v>211</v>
      </c>
      <c r="G74" s="18" t="s">
        <v>77</v>
      </c>
      <c r="H74" s="42" t="s">
        <v>212</v>
      </c>
      <c r="I74" s="4"/>
      <c r="J74" t="str">
        <f t="shared" si="38"/>
        <v>,{"CollectableType":"HomeCollector.Models.BookBase, HomeCollector, Version=1.0.0.0, Culture=neutral, PublicKeyToken=null"</v>
      </c>
      <c r="K74" t="str">
        <f t="shared" si="20"/>
        <v xml:space="preserve">,"DisplayName":"Dwellers in the Crucible" </v>
      </c>
      <c r="L74" t="str">
        <f t="shared" si="21"/>
        <v xml:space="preserve">,"Description":"" </v>
      </c>
      <c r="M74" t="str">
        <f t="shared" si="22"/>
        <v xml:space="preserve">,"Title":"Dwellers in the Crucible" </v>
      </c>
      <c r="N74" t="str">
        <f t="shared" si="23"/>
        <v xml:space="preserve">,"Author":"Margaret Wander Bonanno" </v>
      </c>
      <c r="O74" t="str">
        <f t="shared" si="24"/>
        <v xml:space="preserve">,"Publisher":"Pocket Books" </v>
      </c>
      <c r="P74" t="str">
        <f t="shared" si="25"/>
        <v xml:space="preserve">,"Year":1985 </v>
      </c>
      <c r="Q74" t="str">
        <f t="shared" si="26"/>
        <v>,"Month":9</v>
      </c>
      <c r="R74" t="str">
        <f t="shared" si="39"/>
        <v xml:space="preserve">,"Series":"TOS" </v>
      </c>
      <c r="S74" t="str">
        <f t="shared" si="27"/>
        <v xml:space="preserve">,"BookCode":"TOS25" </v>
      </c>
      <c r="T74" t="str">
        <f t="shared" si="28"/>
        <v xml:space="preserve">,"ISBN":"" </v>
      </c>
      <c r="U74" t="str">
        <f t="shared" si="29"/>
        <v xml:space="preserve">,"Edition":"" </v>
      </c>
      <c r="V74" t="str">
        <f t="shared" si="30"/>
        <v>,"ItemInstances":[</v>
      </c>
      <c r="W74" t="str">
        <f t="shared" si="31"/>
        <v>{"CollectableType":"HomeCollector.Models.BookBase, HomeCollector, Version=1.0.0.0, Culture=neutral, PublicKeyToken=null"</v>
      </c>
      <c r="X74" t="str">
        <f t="shared" si="32"/>
        <v xml:space="preserve">,"ItemDetails":"Copies=" </v>
      </c>
      <c r="Y74" t="str">
        <f t="shared" si="33"/>
        <v xml:space="preserve">,"IsFavorite":false </v>
      </c>
      <c r="Z74" t="str">
        <f t="shared" si="34"/>
        <v xml:space="preserve">,"EstimatedValue":0 </v>
      </c>
      <c r="AA74" t="str">
        <f t="shared" si="35"/>
        <v xml:space="preserve">,"Condition":"UNDEFINED" </v>
      </c>
      <c r="AB7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4" t="str">
        <f t="shared" si="37"/>
        <v>,{"CollectableType":"HomeCollector.Models.BookBase, HomeCollector, Version=1.0.0.0, Culture=neutral, PublicKeyToken=null","DisplayName":"Dwellers in the Crucible" ,"Description":"" ,"Title":"Dwellers in the Crucible" ,"Author":"Margaret Wander Bonanno" ,"Publisher":"Pocket Books" ,"Year":1985 ,"Month":9,"Series":"TOS" ,"BookCode":"TOS25"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5" spans="1:29" ht="14.4" x14ac:dyDescent="0.3">
      <c r="A75" s="40" t="s">
        <v>213</v>
      </c>
      <c r="B75" s="2">
        <v>1985</v>
      </c>
      <c r="C75" s="17" t="s">
        <v>15</v>
      </c>
      <c r="D75" s="4"/>
      <c r="E75" s="52">
        <v>11</v>
      </c>
      <c r="F75" s="12" t="s">
        <v>214</v>
      </c>
      <c r="G75" s="18" t="s">
        <v>77</v>
      </c>
      <c r="H75" s="42" t="s">
        <v>216</v>
      </c>
      <c r="I75" s="4"/>
      <c r="J75" t="str">
        <f t="shared" si="38"/>
        <v>,{"CollectableType":"HomeCollector.Models.BookBase, HomeCollector, Version=1.0.0.0, Culture=neutral, PublicKeyToken=null"</v>
      </c>
      <c r="K75" t="str">
        <f t="shared" si="20"/>
        <v xml:space="preserve">,"DisplayName":"Pawns and Symbols" </v>
      </c>
      <c r="L75" t="str">
        <f t="shared" si="21"/>
        <v xml:space="preserve">,"Description":"" </v>
      </c>
      <c r="M75" t="str">
        <f t="shared" si="22"/>
        <v xml:space="preserve">,"Title":"Pawns and Symbols" </v>
      </c>
      <c r="N75" t="str">
        <f t="shared" si="23"/>
        <v xml:space="preserve">,"Author":"Majliss Larson" </v>
      </c>
      <c r="O75" t="str">
        <f t="shared" si="24"/>
        <v xml:space="preserve">,"Publisher":"Pocket Books" </v>
      </c>
      <c r="P75" t="str">
        <f t="shared" si="25"/>
        <v xml:space="preserve">,"Year":1985 </v>
      </c>
      <c r="Q75" t="str">
        <f t="shared" si="26"/>
        <v>,"Month":11</v>
      </c>
      <c r="R75" t="str">
        <f t="shared" si="39"/>
        <v xml:space="preserve">,"Series":"TOS" </v>
      </c>
      <c r="S75" t="str">
        <f t="shared" si="27"/>
        <v xml:space="preserve">,"BookCode":"TOS26" </v>
      </c>
      <c r="T75" t="str">
        <f t="shared" si="28"/>
        <v xml:space="preserve">,"ISBN":"" </v>
      </c>
      <c r="U75" t="str">
        <f t="shared" si="29"/>
        <v xml:space="preserve">,"Edition":"" </v>
      </c>
      <c r="V75" t="str">
        <f t="shared" si="30"/>
        <v>,"ItemInstances":[</v>
      </c>
      <c r="W75" t="str">
        <f t="shared" si="31"/>
        <v>{"CollectableType":"HomeCollector.Models.BookBase, HomeCollector, Version=1.0.0.0, Culture=neutral, PublicKeyToken=null"</v>
      </c>
      <c r="X75" t="str">
        <f t="shared" si="32"/>
        <v xml:space="preserve">,"ItemDetails":"Copies=" </v>
      </c>
      <c r="Y75" t="str">
        <f t="shared" si="33"/>
        <v xml:space="preserve">,"IsFavorite":false </v>
      </c>
      <c r="Z75" t="str">
        <f t="shared" si="34"/>
        <v xml:space="preserve">,"EstimatedValue":0 </v>
      </c>
      <c r="AA75" t="str">
        <f t="shared" si="35"/>
        <v xml:space="preserve">,"Condition":"UNDEFINED" </v>
      </c>
      <c r="AB7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5" t="str">
        <f t="shared" si="37"/>
        <v>,{"CollectableType":"HomeCollector.Models.BookBase, HomeCollector, Version=1.0.0.0, Culture=neutral, PublicKeyToken=null","DisplayName":"Pawns and Symbols" ,"Description":"" ,"Title":"Pawns and Symbols" ,"Author":"Majliss Larson" ,"Publisher":"Pocket Books" ,"Year":1985 ,"Month":11,"Series":"TOS" ,"BookCode":"TOS26"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6" spans="1:29" ht="14.4" x14ac:dyDescent="0.3">
      <c r="A76" s="40" t="s">
        <v>217</v>
      </c>
      <c r="B76" s="2">
        <v>1986</v>
      </c>
      <c r="C76" s="17" t="s">
        <v>15</v>
      </c>
      <c r="D76" s="4"/>
      <c r="E76" s="52">
        <v>1</v>
      </c>
      <c r="F76" s="12" t="s">
        <v>218</v>
      </c>
      <c r="G76" s="18" t="s">
        <v>77</v>
      </c>
      <c r="H76" s="42" t="s">
        <v>219</v>
      </c>
      <c r="I76" s="4"/>
      <c r="J76" t="str">
        <f t="shared" si="38"/>
        <v>,{"CollectableType":"HomeCollector.Models.BookBase, HomeCollector, Version=1.0.0.0, Culture=neutral, PublicKeyToken=null"</v>
      </c>
      <c r="K76" t="str">
        <f t="shared" si="20"/>
        <v xml:space="preserve">,"DisplayName":"Mindshadow" </v>
      </c>
      <c r="L76" t="str">
        <f t="shared" si="21"/>
        <v xml:space="preserve">,"Description":"" </v>
      </c>
      <c r="M76" t="str">
        <f t="shared" si="22"/>
        <v xml:space="preserve">,"Title":"Mindshadow" </v>
      </c>
      <c r="N76" t="str">
        <f t="shared" si="23"/>
        <v xml:space="preserve">,"Author":"J.M. Dillard" </v>
      </c>
      <c r="O76" t="str">
        <f t="shared" si="24"/>
        <v xml:space="preserve">,"Publisher":"Pocket Books" </v>
      </c>
      <c r="P76" t="str">
        <f t="shared" si="25"/>
        <v xml:space="preserve">,"Year":1986 </v>
      </c>
      <c r="Q76" t="str">
        <f t="shared" si="26"/>
        <v>,"Month":1</v>
      </c>
      <c r="R76" t="str">
        <f t="shared" si="39"/>
        <v xml:space="preserve">,"Series":"TOS" </v>
      </c>
      <c r="S76" t="str">
        <f t="shared" si="27"/>
        <v xml:space="preserve">,"BookCode":"TOS27" </v>
      </c>
      <c r="T76" t="str">
        <f t="shared" si="28"/>
        <v xml:space="preserve">,"ISBN":"" </v>
      </c>
      <c r="U76" t="str">
        <f t="shared" si="29"/>
        <v xml:space="preserve">,"Edition":"" </v>
      </c>
      <c r="V76" t="str">
        <f t="shared" si="30"/>
        <v>,"ItemInstances":[</v>
      </c>
      <c r="W76" t="str">
        <f t="shared" si="31"/>
        <v>{"CollectableType":"HomeCollector.Models.BookBase, HomeCollector, Version=1.0.0.0, Culture=neutral, PublicKeyToken=null"</v>
      </c>
      <c r="X76" t="str">
        <f t="shared" si="32"/>
        <v xml:space="preserve">,"ItemDetails":"Copies=" </v>
      </c>
      <c r="Y76" t="str">
        <f t="shared" si="33"/>
        <v xml:space="preserve">,"IsFavorite":false </v>
      </c>
      <c r="Z76" t="str">
        <f t="shared" si="34"/>
        <v xml:space="preserve">,"EstimatedValue":0 </v>
      </c>
      <c r="AA76" t="str">
        <f t="shared" si="35"/>
        <v xml:space="preserve">,"Condition":"UNDEFINED" </v>
      </c>
      <c r="AB7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6" t="str">
        <f t="shared" si="37"/>
        <v>,{"CollectableType":"HomeCollector.Models.BookBase, HomeCollector, Version=1.0.0.0, Culture=neutral, PublicKeyToken=null","DisplayName":"Mindshadow" ,"Description":"" ,"Title":"Mindshadow" ,"Author":"J.M. Dillard" ,"Publisher":"Pocket Books" ,"Year":1986 ,"Month":1,"Series":"TOS" ,"BookCode":"TOS27"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7" spans="1:29" ht="14.4" x14ac:dyDescent="0.3">
      <c r="A77" s="40" t="s">
        <v>220</v>
      </c>
      <c r="B77" s="2">
        <v>1986</v>
      </c>
      <c r="C77" s="17" t="s">
        <v>15</v>
      </c>
      <c r="D77" s="4"/>
      <c r="E77" s="52">
        <v>3</v>
      </c>
      <c r="F77" s="12" t="s">
        <v>221</v>
      </c>
      <c r="G77" s="18" t="s">
        <v>77</v>
      </c>
      <c r="H77" s="42" t="s">
        <v>222</v>
      </c>
      <c r="I77" s="4"/>
      <c r="J77" t="str">
        <f t="shared" si="38"/>
        <v>,{"CollectableType":"HomeCollector.Models.BookBase, HomeCollector, Version=1.0.0.0, Culture=neutral, PublicKeyToken=null"</v>
      </c>
      <c r="K77" t="str">
        <f t="shared" si="20"/>
        <v xml:space="preserve">,"DisplayName":"Crisis on Centaurus" </v>
      </c>
      <c r="L77" t="str">
        <f t="shared" si="21"/>
        <v xml:space="preserve">,"Description":"" </v>
      </c>
      <c r="M77" t="str">
        <f t="shared" si="22"/>
        <v xml:space="preserve">,"Title":"Crisis on Centaurus" </v>
      </c>
      <c r="N77" t="str">
        <f t="shared" si="23"/>
        <v xml:space="preserve">,"Author":"Brad Ferguson" </v>
      </c>
      <c r="O77" t="str">
        <f t="shared" si="24"/>
        <v xml:space="preserve">,"Publisher":"Pocket Books" </v>
      </c>
      <c r="P77" t="str">
        <f t="shared" si="25"/>
        <v xml:space="preserve">,"Year":1986 </v>
      </c>
      <c r="Q77" t="str">
        <f t="shared" si="26"/>
        <v>,"Month":3</v>
      </c>
      <c r="R77" t="str">
        <f t="shared" si="39"/>
        <v xml:space="preserve">,"Series":"TOS" </v>
      </c>
      <c r="S77" t="str">
        <f t="shared" si="27"/>
        <v xml:space="preserve">,"BookCode":"TOS28" </v>
      </c>
      <c r="T77" t="str">
        <f t="shared" si="28"/>
        <v xml:space="preserve">,"ISBN":"" </v>
      </c>
      <c r="U77" t="str">
        <f t="shared" si="29"/>
        <v xml:space="preserve">,"Edition":"" </v>
      </c>
      <c r="V77" t="str">
        <f t="shared" si="30"/>
        <v>,"ItemInstances":[</v>
      </c>
      <c r="W77" t="str">
        <f t="shared" si="31"/>
        <v>{"CollectableType":"HomeCollector.Models.BookBase, HomeCollector, Version=1.0.0.0, Culture=neutral, PublicKeyToken=null"</v>
      </c>
      <c r="X77" t="str">
        <f t="shared" si="32"/>
        <v xml:space="preserve">,"ItemDetails":"Copies=" </v>
      </c>
      <c r="Y77" t="str">
        <f t="shared" si="33"/>
        <v xml:space="preserve">,"IsFavorite":false </v>
      </c>
      <c r="Z77" t="str">
        <f t="shared" si="34"/>
        <v xml:space="preserve">,"EstimatedValue":0 </v>
      </c>
      <c r="AA77" t="str">
        <f t="shared" si="35"/>
        <v xml:space="preserve">,"Condition":"UNDEFINED" </v>
      </c>
      <c r="AB7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7"/>
        <v>,{"CollectableType":"HomeCollector.Models.BookBase, HomeCollector, Version=1.0.0.0, Culture=neutral, PublicKeyToken=null","DisplayName":"Crisis on Centaurus" ,"Description":"" ,"Title":"Crisis on Centaurus" ,"Author":"Brad Ferguson" ,"Publisher":"Pocket Books" ,"Year":1986 ,"Month":3,"Series":"TOS" ,"BookCode":"TOS28"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14.4" x14ac:dyDescent="0.3">
      <c r="A78" s="40" t="s">
        <v>223</v>
      </c>
      <c r="B78" s="2">
        <v>1986</v>
      </c>
      <c r="C78" s="17" t="s">
        <v>15</v>
      </c>
      <c r="D78" s="4"/>
      <c r="E78" s="15">
        <v>5</v>
      </c>
      <c r="F78" s="12" t="s">
        <v>224</v>
      </c>
      <c r="G78" s="18" t="s">
        <v>77</v>
      </c>
      <c r="H78" s="42" t="s">
        <v>225</v>
      </c>
      <c r="I78" s="12" t="s">
        <v>226</v>
      </c>
      <c r="J78" t="str">
        <f t="shared" si="38"/>
        <v>,{"CollectableType":"HomeCollector.Models.BookBase, HomeCollector, Version=1.0.0.0, Culture=neutral, PublicKeyToken=null"</v>
      </c>
      <c r="K78" t="str">
        <f t="shared" si="20"/>
        <v xml:space="preserve">,"DisplayName":"Dreadnought!" </v>
      </c>
      <c r="L78" t="str">
        <f t="shared" si="21"/>
        <v xml:space="preserve">,"Description":"Fortunes of War, Book One" </v>
      </c>
      <c r="M78" t="str">
        <f t="shared" si="22"/>
        <v xml:space="preserve">,"Title":"Dreadnought!" </v>
      </c>
      <c r="N78" t="str">
        <f t="shared" si="23"/>
        <v xml:space="preserve">,"Author":"Diane Carey" </v>
      </c>
      <c r="O78" t="str">
        <f t="shared" si="24"/>
        <v xml:space="preserve">,"Publisher":"Pocket Books" </v>
      </c>
      <c r="P78" t="str">
        <f t="shared" si="25"/>
        <v xml:space="preserve">,"Year":1986 </v>
      </c>
      <c r="Q78" t="str">
        <f t="shared" si="26"/>
        <v>,"Month":5</v>
      </c>
      <c r="R78" t="str">
        <f t="shared" si="39"/>
        <v xml:space="preserve">,"Series":"TOS" </v>
      </c>
      <c r="S78" t="str">
        <f t="shared" si="27"/>
        <v xml:space="preserve">,"BookCode":"TOS29" </v>
      </c>
      <c r="T78" t="str">
        <f t="shared" si="28"/>
        <v xml:space="preserve">,"ISBN":"" </v>
      </c>
      <c r="U78" t="str">
        <f t="shared" si="29"/>
        <v xml:space="preserve">,"Edition":"" </v>
      </c>
      <c r="V78" t="str">
        <f t="shared" si="30"/>
        <v>,"ItemInstances":[</v>
      </c>
      <c r="W78" t="str">
        <f t="shared" si="31"/>
        <v>{"CollectableType":"HomeCollector.Models.BookBase, HomeCollector, Version=1.0.0.0, Culture=neutral, PublicKeyToken=null"</v>
      </c>
      <c r="X78" t="str">
        <f t="shared" si="32"/>
        <v xml:space="preserve">,"ItemDetails":"Copies=" </v>
      </c>
      <c r="Y78" t="str">
        <f t="shared" si="33"/>
        <v xml:space="preserve">,"IsFavorite":false </v>
      </c>
      <c r="Z78" t="str">
        <f t="shared" si="34"/>
        <v xml:space="preserve">,"EstimatedValue":0 </v>
      </c>
      <c r="AA78" t="str">
        <f t="shared" si="35"/>
        <v xml:space="preserve">,"Condition":"UNDEFINED" </v>
      </c>
      <c r="AB7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8" t="str">
        <f t="shared" si="37"/>
        <v>,{"CollectableType":"HomeCollector.Models.BookBase, HomeCollector, Version=1.0.0.0, Culture=neutral, PublicKeyToken=null","DisplayName":"Dreadnought!" ,"Description":"Fortunes of War, Book One" ,"Title":"Dreadnought!" ,"Author":"Diane Carey" ,"Publisher":"Pocket Books" ,"Year":1986 ,"Month":5,"Series":"TOS" ,"BookCode":"TOS29"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9" spans="1:29" ht="13.8" x14ac:dyDescent="0.25">
      <c r="A79" s="34" t="s">
        <v>226</v>
      </c>
      <c r="B79" s="2"/>
      <c r="C79" s="17"/>
      <c r="D79" s="4"/>
      <c r="E79" s="2"/>
      <c r="F79" s="12" t="s">
        <v>224</v>
      </c>
      <c r="G79" s="18" t="s">
        <v>77</v>
      </c>
      <c r="H79" s="42" t="s">
        <v>225</v>
      </c>
      <c r="I79" s="12" t="s">
        <v>227</v>
      </c>
      <c r="J79" t="str">
        <f t="shared" si="38"/>
        <v>,{"CollectableType":"HomeCollector.Models.BookBase, HomeCollector, Version=1.0.0.0, Culture=neutral, PublicKeyToken=null"</v>
      </c>
      <c r="K79" t="str">
        <f t="shared" si="20"/>
        <v xml:space="preserve">,"DisplayName":"Fortunes of War, Book One" </v>
      </c>
      <c r="L79" t="str">
        <f t="shared" si="21"/>
        <v xml:space="preserve">,"Description":"Dreadnought! Re-release" </v>
      </c>
      <c r="M79" t="str">
        <f t="shared" si="22"/>
        <v xml:space="preserve">,"Title":"Fortunes of War, Book One" </v>
      </c>
      <c r="N79" t="str">
        <f t="shared" si="23"/>
        <v xml:space="preserve">,"Author":"Diane Carey" </v>
      </c>
      <c r="O79" t="str">
        <f t="shared" si="24"/>
        <v xml:space="preserve">,"Publisher":"Pocket Books" </v>
      </c>
      <c r="P79" t="str">
        <f t="shared" si="25"/>
        <v xml:space="preserve">,"Year": </v>
      </c>
      <c r="Q79" t="str">
        <f t="shared" si="26"/>
        <v>,"Month":0</v>
      </c>
      <c r="R79" t="str">
        <f t="shared" si="39"/>
        <v xml:space="preserve">,"Series":"TOS" </v>
      </c>
      <c r="S79" t="str">
        <f t="shared" si="27"/>
        <v xml:space="preserve">,"BookCode":"TOS29" </v>
      </c>
      <c r="T79" t="str">
        <f t="shared" si="28"/>
        <v xml:space="preserve">,"ISBN":"" </v>
      </c>
      <c r="U79" t="str">
        <f t="shared" si="29"/>
        <v xml:space="preserve">,"Edition":"" </v>
      </c>
      <c r="V79" t="str">
        <f t="shared" si="30"/>
        <v/>
      </c>
      <c r="W79" t="str">
        <f t="shared" si="31"/>
        <v>{"CollectableType":"HomeCollector.Models.BookBase, HomeCollector, Version=1.0.0.0, Culture=neutral, PublicKeyToken=null"</v>
      </c>
      <c r="X79" t="str">
        <f t="shared" si="32"/>
        <v xml:space="preserve">,"ItemDetails":"Copies=" </v>
      </c>
      <c r="Y79" t="str">
        <f t="shared" si="33"/>
        <v xml:space="preserve">,"IsFavorite":false </v>
      </c>
      <c r="Z79" t="str">
        <f t="shared" si="34"/>
        <v xml:space="preserve">,"EstimatedValue":0 </v>
      </c>
      <c r="AA79" t="str">
        <f t="shared" si="35"/>
        <v xml:space="preserve">,"Condition":"UNDEFINED" </v>
      </c>
      <c r="AB79" t="str">
        <f t="shared" si="36"/>
        <v>}</v>
      </c>
      <c r="AC79" t="str">
        <f t="shared" si="37"/>
        <v>,{"CollectableType":"HomeCollector.Models.BookBase, HomeCollector, Version=1.0.0.0, Culture=neutral, PublicKeyToken=null","DisplayName":"Fortunes of War, Book One" ,"Description":"Dreadnought! Re-release" ,"Title":"Fortunes of War, Book One" ,"Author":"Diane Carey" ,"Publisher":"Pocket Books" ,"Year": ,"Month":0,"Series":"TOS" ,"BookCode":"TOS29" ,"ISBN":"" ,"Edition":"" }</v>
      </c>
    </row>
    <row r="80" spans="1:29" ht="13.8" x14ac:dyDescent="0.25">
      <c r="A80" s="34" t="s">
        <v>228</v>
      </c>
      <c r="B80" s="2">
        <v>1986</v>
      </c>
      <c r="C80" s="17" t="s">
        <v>15</v>
      </c>
      <c r="D80" s="4"/>
      <c r="E80" s="15">
        <v>7</v>
      </c>
      <c r="F80" s="12" t="s">
        <v>230</v>
      </c>
      <c r="G80" s="18" t="s">
        <v>77</v>
      </c>
      <c r="H80" s="42" t="s">
        <v>219</v>
      </c>
      <c r="I80" s="4"/>
      <c r="J80" t="str">
        <f t="shared" si="38"/>
        <v>,{"CollectableType":"HomeCollector.Models.BookBase, HomeCollector, Version=1.0.0.0, Culture=neutral, PublicKeyToken=null"</v>
      </c>
      <c r="K80" t="str">
        <f t="shared" si="20"/>
        <v xml:space="preserve">,"DisplayName":"Demons" </v>
      </c>
      <c r="L80" t="str">
        <f t="shared" si="21"/>
        <v xml:space="preserve">,"Description":"" </v>
      </c>
      <c r="M80" t="str">
        <f t="shared" si="22"/>
        <v xml:space="preserve">,"Title":"Demons" </v>
      </c>
      <c r="N80" t="str">
        <f t="shared" si="23"/>
        <v xml:space="preserve">,"Author":"J.M. Dillard" </v>
      </c>
      <c r="O80" t="str">
        <f t="shared" si="24"/>
        <v xml:space="preserve">,"Publisher":"Pocket Books" </v>
      </c>
      <c r="P80" t="str">
        <f t="shared" si="25"/>
        <v xml:space="preserve">,"Year":1986 </v>
      </c>
      <c r="Q80" t="str">
        <f t="shared" si="26"/>
        <v>,"Month":7</v>
      </c>
      <c r="R80" t="str">
        <f t="shared" si="39"/>
        <v xml:space="preserve">,"Series":"TOS" </v>
      </c>
      <c r="S80" t="str">
        <f t="shared" si="27"/>
        <v xml:space="preserve">,"BookCode":"TOS30" </v>
      </c>
      <c r="T80" t="str">
        <f t="shared" si="28"/>
        <v xml:space="preserve">,"ISBN":"" </v>
      </c>
      <c r="U80" t="str">
        <f t="shared" si="29"/>
        <v xml:space="preserve">,"Edition":"" </v>
      </c>
      <c r="V80" t="str">
        <f t="shared" si="30"/>
        <v>,"ItemInstances":[</v>
      </c>
      <c r="W80" t="str">
        <f t="shared" si="31"/>
        <v>{"CollectableType":"HomeCollector.Models.BookBase, HomeCollector, Version=1.0.0.0, Culture=neutral, PublicKeyToken=null"</v>
      </c>
      <c r="X80" t="str">
        <f t="shared" si="32"/>
        <v xml:space="preserve">,"ItemDetails":"Copies=" </v>
      </c>
      <c r="Y80" t="str">
        <f t="shared" si="33"/>
        <v xml:space="preserve">,"IsFavorite":false </v>
      </c>
      <c r="Z80" t="str">
        <f t="shared" si="34"/>
        <v xml:space="preserve">,"EstimatedValue":0 </v>
      </c>
      <c r="AA80" t="str">
        <f t="shared" si="35"/>
        <v xml:space="preserve">,"Condition":"UNDEFINED" </v>
      </c>
      <c r="AB8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0" t="str">
        <f t="shared" si="37"/>
        <v>,{"CollectableType":"HomeCollector.Models.BookBase, HomeCollector, Version=1.0.0.0, Culture=neutral, PublicKeyToken=null","DisplayName":"Demons" ,"Description":"" ,"Title":"Demons" ,"Author":"J.M. Dillard" ,"Publisher":"Pocket Books" ,"Year":1986 ,"Month":7,"Series":"TOS" ,"BookCode":"TOS30"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1" spans="1:29" ht="14.4" x14ac:dyDescent="0.3">
      <c r="A81" s="40" t="s">
        <v>231</v>
      </c>
      <c r="B81" s="2">
        <v>1986</v>
      </c>
      <c r="C81" s="17" t="s">
        <v>15</v>
      </c>
      <c r="D81" s="4"/>
      <c r="E81" s="15">
        <v>9</v>
      </c>
      <c r="F81" s="12"/>
      <c r="G81" s="18" t="s">
        <v>77</v>
      </c>
      <c r="H81" s="12" t="s">
        <v>140</v>
      </c>
      <c r="I81" s="4"/>
      <c r="J81" t="str">
        <f t="shared" si="38"/>
        <v>,{"CollectableType":"HomeCollector.Models.BookBase, HomeCollector, Version=1.0.0.0, Culture=neutral, PublicKeyToken=null"</v>
      </c>
      <c r="K81" t="str">
        <f t="shared" si="20"/>
        <v xml:space="preserve">,"DisplayName":"Enterprise: The First Adventure" </v>
      </c>
      <c r="L81" t="str">
        <f t="shared" si="21"/>
        <v xml:space="preserve">,"Description":"" </v>
      </c>
      <c r="M81" t="str">
        <f t="shared" si="22"/>
        <v xml:space="preserve">,"Title":"Enterprise: The First Adventure" </v>
      </c>
      <c r="N81" t="str">
        <f t="shared" si="23"/>
        <v xml:space="preserve">,"Author":"Vonda N. McIntyre" </v>
      </c>
      <c r="O81" t="str">
        <f t="shared" si="24"/>
        <v xml:space="preserve">,"Publisher":"Pocket Books" </v>
      </c>
      <c r="P81" t="str">
        <f t="shared" si="25"/>
        <v xml:space="preserve">,"Year":1986 </v>
      </c>
      <c r="Q81" t="str">
        <f t="shared" si="26"/>
        <v>,"Month":9</v>
      </c>
      <c r="R81" t="str">
        <f t="shared" si="39"/>
        <v xml:space="preserve">,"Series":"TOS" </v>
      </c>
      <c r="S81" t="str">
        <f t="shared" si="27"/>
        <v xml:space="preserve">,"BookCode":"" </v>
      </c>
      <c r="T81" t="str">
        <f t="shared" si="28"/>
        <v xml:space="preserve">,"ISBN":"" </v>
      </c>
      <c r="U81" t="str">
        <f t="shared" si="29"/>
        <v xml:space="preserve">,"Edition":"" </v>
      </c>
      <c r="V81" t="str">
        <f t="shared" si="30"/>
        <v>,"ItemInstances":[</v>
      </c>
      <c r="W81" t="str">
        <f t="shared" si="31"/>
        <v>{"CollectableType":"HomeCollector.Models.BookBase, HomeCollector, Version=1.0.0.0, Culture=neutral, PublicKeyToken=null"</v>
      </c>
      <c r="X81" t="str">
        <f t="shared" si="32"/>
        <v xml:space="preserve">,"ItemDetails":"Copies=" </v>
      </c>
      <c r="Y81" t="str">
        <f t="shared" si="33"/>
        <v xml:space="preserve">,"IsFavorite":false </v>
      </c>
      <c r="Z81" t="str">
        <f t="shared" si="34"/>
        <v xml:space="preserve">,"EstimatedValue":0 </v>
      </c>
      <c r="AA81" t="str">
        <f t="shared" si="35"/>
        <v xml:space="preserve">,"Condition":"UNDEFINED" </v>
      </c>
      <c r="AB8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1" t="str">
        <f t="shared" si="37"/>
        <v>,{"CollectableType":"HomeCollector.Models.BookBase, HomeCollector, Version=1.0.0.0, Culture=neutral, PublicKeyToken=null","DisplayName":"Enterprise: The First Adventure" ,"Description":"" ,"Title":"Enterprise: The First Adventure" ,"Author":"Vonda N. McIntyre" ,"Publisher":"Pocket Books" ,"Year":1986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2" spans="1:29" ht="14.4" x14ac:dyDescent="0.3">
      <c r="A82" s="40" t="s">
        <v>232</v>
      </c>
      <c r="B82" s="2">
        <v>1986</v>
      </c>
      <c r="C82" s="17" t="s">
        <v>15</v>
      </c>
      <c r="D82" s="4"/>
      <c r="E82" s="15">
        <v>11</v>
      </c>
      <c r="F82" s="12" t="s">
        <v>233</v>
      </c>
      <c r="G82" s="18" t="s">
        <v>77</v>
      </c>
      <c r="H82" s="12" t="s">
        <v>225</v>
      </c>
      <c r="I82" s="12" t="s">
        <v>234</v>
      </c>
      <c r="J82" t="str">
        <f t="shared" si="38"/>
        <v>,{"CollectableType":"HomeCollector.Models.BookBase, HomeCollector, Version=1.0.0.0, Culture=neutral, PublicKeyToken=null"</v>
      </c>
      <c r="K82" t="str">
        <f t="shared" si="20"/>
        <v xml:space="preserve">,"DisplayName":"Battlestations!" </v>
      </c>
      <c r="L82" t="str">
        <f t="shared" si="21"/>
        <v xml:space="preserve">,"Description":"Fortunes of War, Book Two" </v>
      </c>
      <c r="M82" t="str">
        <f t="shared" si="22"/>
        <v xml:space="preserve">,"Title":"Battlestations!" </v>
      </c>
      <c r="N82" t="str">
        <f t="shared" si="23"/>
        <v xml:space="preserve">,"Author":"Diane Carey" </v>
      </c>
      <c r="O82" t="str">
        <f t="shared" si="24"/>
        <v xml:space="preserve">,"Publisher":"Pocket Books" </v>
      </c>
      <c r="P82" t="str">
        <f t="shared" si="25"/>
        <v xml:space="preserve">,"Year":1986 </v>
      </c>
      <c r="Q82" t="str">
        <f t="shared" si="26"/>
        <v>,"Month":11</v>
      </c>
      <c r="R82" t="str">
        <f t="shared" si="39"/>
        <v xml:space="preserve">,"Series":"TOS" </v>
      </c>
      <c r="S82" t="str">
        <f t="shared" si="27"/>
        <v xml:space="preserve">,"BookCode":"TOS31" </v>
      </c>
      <c r="T82" t="str">
        <f t="shared" si="28"/>
        <v xml:space="preserve">,"ISBN":"" </v>
      </c>
      <c r="U82" t="str">
        <f t="shared" si="29"/>
        <v xml:space="preserve">,"Edition":"" </v>
      </c>
      <c r="V82" t="str">
        <f t="shared" si="30"/>
        <v>,"ItemInstances":[</v>
      </c>
      <c r="W82" t="str">
        <f t="shared" si="31"/>
        <v>{"CollectableType":"HomeCollector.Models.BookBase, HomeCollector, Version=1.0.0.0, Culture=neutral, PublicKeyToken=null"</v>
      </c>
      <c r="X82" t="str">
        <f t="shared" si="32"/>
        <v xml:space="preserve">,"ItemDetails":"Copies=" </v>
      </c>
      <c r="Y82" t="str">
        <f t="shared" si="33"/>
        <v xml:space="preserve">,"IsFavorite":false </v>
      </c>
      <c r="Z82" t="str">
        <f t="shared" si="34"/>
        <v xml:space="preserve">,"EstimatedValue":0 </v>
      </c>
      <c r="AA82" t="str">
        <f t="shared" si="35"/>
        <v xml:space="preserve">,"Condition":"UNDEFINED" </v>
      </c>
      <c r="AB8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2" t="str">
        <f t="shared" si="37"/>
        <v>,{"CollectableType":"HomeCollector.Models.BookBase, HomeCollector, Version=1.0.0.0, Culture=neutral, PublicKeyToken=null","DisplayName":"Battlestations!" ,"Description":"Fortunes of War, Book Two" ,"Title":"Battlestations!" ,"Author":"Diane Carey" ,"Publisher":"Pocket Books" ,"Year":1986 ,"Month":11,"Series":"TOS" ,"BookCode":"TOS31"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3" spans="1:29" ht="13.8" x14ac:dyDescent="0.25">
      <c r="A83" s="47" t="s">
        <v>234</v>
      </c>
      <c r="B83" s="2"/>
      <c r="C83" s="17"/>
      <c r="D83" s="4"/>
      <c r="E83" s="2"/>
      <c r="F83" s="12"/>
      <c r="G83" s="18" t="s">
        <v>77</v>
      </c>
      <c r="H83" s="12" t="s">
        <v>225</v>
      </c>
      <c r="I83" s="42" t="s">
        <v>236</v>
      </c>
      <c r="J83" t="str">
        <f t="shared" si="38"/>
        <v>,{"CollectableType":"HomeCollector.Models.BookBase, HomeCollector, Version=1.0.0.0, Culture=neutral, PublicKeyToken=null"</v>
      </c>
      <c r="K83" t="str">
        <f t="shared" si="20"/>
        <v xml:space="preserve">,"DisplayName":"Fortunes of War, Book Two" </v>
      </c>
      <c r="L83" t="str">
        <f t="shared" si="21"/>
        <v xml:space="preserve">,"Description":"Battlestations! Re-release" </v>
      </c>
      <c r="M83" t="str">
        <f t="shared" si="22"/>
        <v xml:space="preserve">,"Title":"Fortunes of War, Book Two" </v>
      </c>
      <c r="N83" t="str">
        <f t="shared" si="23"/>
        <v xml:space="preserve">,"Author":"Diane Carey" </v>
      </c>
      <c r="O83" t="str">
        <f t="shared" si="24"/>
        <v xml:space="preserve">,"Publisher":"Pocket Books" </v>
      </c>
      <c r="P83" t="str">
        <f t="shared" si="25"/>
        <v xml:space="preserve">,"Year": </v>
      </c>
      <c r="Q83" t="str">
        <f t="shared" si="26"/>
        <v>,"Month":0</v>
      </c>
      <c r="R83" t="str">
        <f t="shared" si="39"/>
        <v xml:space="preserve">,"Series":"TOS" </v>
      </c>
      <c r="S83" t="str">
        <f t="shared" si="27"/>
        <v xml:space="preserve">,"BookCode":"" </v>
      </c>
      <c r="T83" t="str">
        <f t="shared" si="28"/>
        <v xml:space="preserve">,"ISBN":"" </v>
      </c>
      <c r="U83" t="str">
        <f t="shared" si="29"/>
        <v xml:space="preserve">,"Edition":"" </v>
      </c>
      <c r="V83" t="str">
        <f t="shared" si="30"/>
        <v/>
      </c>
      <c r="W83" t="str">
        <f t="shared" si="31"/>
        <v>{"CollectableType":"HomeCollector.Models.BookBase, HomeCollector, Version=1.0.0.0, Culture=neutral, PublicKeyToken=null"</v>
      </c>
      <c r="X83" t="str">
        <f t="shared" si="32"/>
        <v xml:space="preserve">,"ItemDetails":"Copies=" </v>
      </c>
      <c r="Y83" t="str">
        <f t="shared" si="33"/>
        <v xml:space="preserve">,"IsFavorite":false </v>
      </c>
      <c r="Z83" t="str">
        <f t="shared" si="34"/>
        <v xml:space="preserve">,"EstimatedValue":0 </v>
      </c>
      <c r="AA83" t="str">
        <f t="shared" si="35"/>
        <v xml:space="preserve">,"Condition":"UNDEFINED" </v>
      </c>
      <c r="AB83" t="str">
        <f t="shared" si="36"/>
        <v>}</v>
      </c>
      <c r="AC83" t="str">
        <f t="shared" si="37"/>
        <v>,{"CollectableType":"HomeCollector.Models.BookBase, HomeCollector, Version=1.0.0.0, Culture=neutral, PublicKeyToken=null","DisplayName":"Fortunes of War, Book Two" ,"Description":"Battlestations! Re-release" ,"Title":"Fortunes of War, Book Two" ,"Author":"Diane Carey" ,"Publisher":"Pocket Books" ,"Year": ,"Month":0,"Series":"TOS" ,"BookCode":"" ,"ISBN":"" ,"Edition":"" }</v>
      </c>
    </row>
    <row r="84" spans="1:29" ht="14.4" x14ac:dyDescent="0.3">
      <c r="A84" s="40" t="s">
        <v>237</v>
      </c>
      <c r="B84" s="2">
        <v>1986</v>
      </c>
      <c r="C84" s="17" t="s">
        <v>15</v>
      </c>
      <c r="D84" s="4"/>
      <c r="E84" s="15">
        <v>12</v>
      </c>
      <c r="F84" s="12" t="s">
        <v>238</v>
      </c>
      <c r="G84" s="18" t="s">
        <v>77</v>
      </c>
      <c r="H84" s="42" t="s">
        <v>140</v>
      </c>
      <c r="I84" s="42" t="s">
        <v>137</v>
      </c>
      <c r="J84" t="str">
        <f t="shared" si="38"/>
        <v>,{"CollectableType":"HomeCollector.Models.BookBase, HomeCollector, Version=1.0.0.0, Culture=neutral, PublicKeyToken=null"</v>
      </c>
      <c r="K84" t="str">
        <f t="shared" si="20"/>
        <v xml:space="preserve">,"DisplayName":"Star Trek IV: The Voyage Home" </v>
      </c>
      <c r="L84" t="str">
        <f t="shared" si="21"/>
        <v xml:space="preserve">,"Description":"movie script novelization" </v>
      </c>
      <c r="M84" t="str">
        <f t="shared" si="22"/>
        <v xml:space="preserve">,"Title":"Star Trek IV: The Voyage Home" </v>
      </c>
      <c r="N84" t="str">
        <f t="shared" si="23"/>
        <v xml:space="preserve">,"Author":"Vonda N. McIntyre" </v>
      </c>
      <c r="O84" t="str">
        <f t="shared" si="24"/>
        <v xml:space="preserve">,"Publisher":"Pocket Books" </v>
      </c>
      <c r="P84" t="str">
        <f t="shared" si="25"/>
        <v xml:space="preserve">,"Year":1986 </v>
      </c>
      <c r="Q84" t="str">
        <f t="shared" si="26"/>
        <v>,"Month":12</v>
      </c>
      <c r="R84" t="str">
        <f t="shared" si="39"/>
        <v xml:space="preserve">,"Series":"TOS" </v>
      </c>
      <c r="S84" t="str">
        <f t="shared" si="27"/>
        <v xml:space="preserve">,"BookCode":"STM4" </v>
      </c>
      <c r="T84" t="str">
        <f t="shared" si="28"/>
        <v xml:space="preserve">,"ISBN":"" </v>
      </c>
      <c r="U84" t="str">
        <f t="shared" si="29"/>
        <v xml:space="preserve">,"Edition":"" </v>
      </c>
      <c r="V84" t="str">
        <f t="shared" si="30"/>
        <v>,"ItemInstances":[</v>
      </c>
      <c r="W84" t="str">
        <f t="shared" si="31"/>
        <v>{"CollectableType":"HomeCollector.Models.BookBase, HomeCollector, Version=1.0.0.0, Culture=neutral, PublicKeyToken=null"</v>
      </c>
      <c r="X84" t="str">
        <f t="shared" si="32"/>
        <v xml:space="preserve">,"ItemDetails":"Copies=" </v>
      </c>
      <c r="Y84" t="str">
        <f t="shared" si="33"/>
        <v xml:space="preserve">,"IsFavorite":false </v>
      </c>
      <c r="Z84" t="str">
        <f t="shared" si="34"/>
        <v xml:space="preserve">,"EstimatedValue":0 </v>
      </c>
      <c r="AA84" t="str">
        <f t="shared" si="35"/>
        <v xml:space="preserve">,"Condition":"UNDEFINED" </v>
      </c>
      <c r="AB8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4" t="str">
        <f t="shared" si="37"/>
        <v>,{"CollectableType":"HomeCollector.Models.BookBase, HomeCollector, Version=1.0.0.0, Culture=neutral, PublicKeyToken=null","DisplayName":"Star Trek IV: The Voyage Home" ,"Description":"movie script novelization" ,"Title":"Star Trek IV: The Voyage Home" ,"Author":"Vonda N. McIntyre" ,"Publisher":"Pocket Books" ,"Year":1986 ,"Month":12,"Series":"TOS" ,"BookCode":"STM4"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5" spans="1:29" ht="14.4" x14ac:dyDescent="0.3">
      <c r="A85" s="40" t="s">
        <v>239</v>
      </c>
      <c r="B85" s="2">
        <v>1987</v>
      </c>
      <c r="C85" s="17" t="s">
        <v>15</v>
      </c>
      <c r="D85" s="4"/>
      <c r="E85" s="52">
        <v>2</v>
      </c>
      <c r="F85" s="12" t="s">
        <v>240</v>
      </c>
      <c r="G85" s="18" t="s">
        <v>77</v>
      </c>
      <c r="H85" s="42" t="s">
        <v>241</v>
      </c>
      <c r="I85" s="4"/>
      <c r="J85" t="str">
        <f t="shared" si="38"/>
        <v>,{"CollectableType":"HomeCollector.Models.BookBase, HomeCollector, Version=1.0.0.0, Culture=neutral, PublicKeyToken=null"</v>
      </c>
      <c r="K85" t="str">
        <f t="shared" si="20"/>
        <v xml:space="preserve">,"DisplayName":"Chain of Attack" </v>
      </c>
      <c r="L85" t="str">
        <f t="shared" si="21"/>
        <v xml:space="preserve">,"Description":"" </v>
      </c>
      <c r="M85" t="str">
        <f t="shared" si="22"/>
        <v xml:space="preserve">,"Title":"Chain of Attack" </v>
      </c>
      <c r="N85" t="str">
        <f t="shared" si="23"/>
        <v xml:space="preserve">,"Author":"Gene DeWeese" </v>
      </c>
      <c r="O85" t="str">
        <f t="shared" si="24"/>
        <v xml:space="preserve">,"Publisher":"Pocket Books" </v>
      </c>
      <c r="P85" t="str">
        <f t="shared" si="25"/>
        <v xml:space="preserve">,"Year":1987 </v>
      </c>
      <c r="Q85" t="str">
        <f t="shared" si="26"/>
        <v>,"Month":2</v>
      </c>
      <c r="R85" t="str">
        <f t="shared" si="39"/>
        <v xml:space="preserve">,"Series":"TOS" </v>
      </c>
      <c r="S85" t="str">
        <f t="shared" si="27"/>
        <v xml:space="preserve">,"BookCode":"TOS32" </v>
      </c>
      <c r="T85" t="str">
        <f t="shared" si="28"/>
        <v xml:space="preserve">,"ISBN":"" </v>
      </c>
      <c r="U85" t="str">
        <f t="shared" si="29"/>
        <v xml:space="preserve">,"Edition":"" </v>
      </c>
      <c r="V85" t="str">
        <f t="shared" si="30"/>
        <v>,"ItemInstances":[</v>
      </c>
      <c r="W85" t="str">
        <f t="shared" si="31"/>
        <v>{"CollectableType":"HomeCollector.Models.BookBase, HomeCollector, Version=1.0.0.0, Culture=neutral, PublicKeyToken=null"</v>
      </c>
      <c r="X85" t="str">
        <f t="shared" si="32"/>
        <v xml:space="preserve">,"ItemDetails":"Copies=" </v>
      </c>
      <c r="Y85" t="str">
        <f t="shared" si="33"/>
        <v xml:space="preserve">,"IsFavorite":false </v>
      </c>
      <c r="Z85" t="str">
        <f t="shared" si="34"/>
        <v xml:space="preserve">,"EstimatedValue":0 </v>
      </c>
      <c r="AA85" t="str">
        <f t="shared" si="35"/>
        <v xml:space="preserve">,"Condition":"UNDEFINED" </v>
      </c>
      <c r="AB8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5" t="str">
        <f t="shared" si="37"/>
        <v>,{"CollectableType":"HomeCollector.Models.BookBase, HomeCollector, Version=1.0.0.0, Culture=neutral, PublicKeyToken=null","DisplayName":"Chain of Attack" ,"Description":"" ,"Title":"Chain of Attack" ,"Author":"Gene DeWeese" ,"Publisher":"Pocket Books" ,"Year":1987 ,"Month":2,"Series":"TOS" ,"BookCode":"TOS32"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6" spans="1:29" ht="14.4" x14ac:dyDescent="0.3">
      <c r="A86" s="40" t="s">
        <v>242</v>
      </c>
      <c r="B86" s="2">
        <v>1987</v>
      </c>
      <c r="C86" s="17" t="s">
        <v>15</v>
      </c>
      <c r="D86" s="4"/>
      <c r="E86" s="52">
        <v>4</v>
      </c>
      <c r="F86" s="12" t="s">
        <v>243</v>
      </c>
      <c r="G86" s="18" t="s">
        <v>77</v>
      </c>
      <c r="H86" s="42" t="s">
        <v>146</v>
      </c>
      <c r="I86" s="4"/>
      <c r="J86" t="str">
        <f t="shared" si="38"/>
        <v>,{"CollectableType":"HomeCollector.Models.BookBase, HomeCollector, Version=1.0.0.0, Culture=neutral, PublicKeyToken=null"</v>
      </c>
      <c r="K86" t="str">
        <f t="shared" si="20"/>
        <v xml:space="preserve">,"DisplayName":"Deep Domain" </v>
      </c>
      <c r="L86" t="str">
        <f t="shared" si="21"/>
        <v xml:space="preserve">,"Description":"" </v>
      </c>
      <c r="M86" t="str">
        <f t="shared" si="22"/>
        <v xml:space="preserve">,"Title":"Deep Domain" </v>
      </c>
      <c r="N86" t="str">
        <f t="shared" si="23"/>
        <v xml:space="preserve">,"Author":"Howard Weinstein" </v>
      </c>
      <c r="O86" t="str">
        <f t="shared" si="24"/>
        <v xml:space="preserve">,"Publisher":"Pocket Books" </v>
      </c>
      <c r="P86" t="str">
        <f t="shared" si="25"/>
        <v xml:space="preserve">,"Year":1987 </v>
      </c>
      <c r="Q86" t="str">
        <f t="shared" si="26"/>
        <v>,"Month":4</v>
      </c>
      <c r="R86" t="str">
        <f t="shared" si="39"/>
        <v xml:space="preserve">,"Series":"TOS" </v>
      </c>
      <c r="S86" t="str">
        <f t="shared" si="27"/>
        <v xml:space="preserve">,"BookCode":"TOS33" </v>
      </c>
      <c r="T86" t="str">
        <f t="shared" si="28"/>
        <v xml:space="preserve">,"ISBN":"" </v>
      </c>
      <c r="U86" t="str">
        <f t="shared" si="29"/>
        <v xml:space="preserve">,"Edition":"" </v>
      </c>
      <c r="V86" t="str">
        <f t="shared" si="30"/>
        <v>,"ItemInstances":[</v>
      </c>
      <c r="W86" t="str">
        <f t="shared" si="31"/>
        <v>{"CollectableType":"HomeCollector.Models.BookBase, HomeCollector, Version=1.0.0.0, Culture=neutral, PublicKeyToken=null"</v>
      </c>
      <c r="X86" t="str">
        <f t="shared" si="32"/>
        <v xml:space="preserve">,"ItemDetails":"Copies=" </v>
      </c>
      <c r="Y86" t="str">
        <f t="shared" si="33"/>
        <v xml:space="preserve">,"IsFavorite":false </v>
      </c>
      <c r="Z86" t="str">
        <f t="shared" si="34"/>
        <v xml:space="preserve">,"EstimatedValue":0 </v>
      </c>
      <c r="AA86" t="str">
        <f t="shared" si="35"/>
        <v xml:space="preserve">,"Condition":"UNDEFINED" </v>
      </c>
      <c r="AB8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6" t="str">
        <f t="shared" si="37"/>
        <v>,{"CollectableType":"HomeCollector.Models.BookBase, HomeCollector, Version=1.0.0.0, Culture=neutral, PublicKeyToken=null","DisplayName":"Deep Domain" ,"Description":"" ,"Title":"Deep Domain" ,"Author":"Howard Weinstein" ,"Publisher":"Pocket Books" ,"Year":1987 ,"Month":4,"Series":"TOS" ,"BookCode":"TOS33"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7" spans="1:29" ht="14.4" x14ac:dyDescent="0.3">
      <c r="A87" s="40" t="s">
        <v>244</v>
      </c>
      <c r="B87" s="2">
        <v>1987</v>
      </c>
      <c r="C87" s="17" t="s">
        <v>15</v>
      </c>
      <c r="D87" s="4"/>
      <c r="E87" s="52">
        <v>6</v>
      </c>
      <c r="F87" s="12" t="s">
        <v>245</v>
      </c>
      <c r="G87" s="18" t="s">
        <v>77</v>
      </c>
      <c r="H87" s="42" t="s">
        <v>246</v>
      </c>
      <c r="I87" s="4"/>
      <c r="J87" t="str">
        <f t="shared" si="38"/>
        <v>,{"CollectableType":"HomeCollector.Models.BookBase, HomeCollector, Version=1.0.0.0, Culture=neutral, PublicKeyToken=null"</v>
      </c>
      <c r="K87" t="str">
        <f t="shared" si="20"/>
        <v xml:space="preserve">,"DisplayName":"Dreams of the Raven" </v>
      </c>
      <c r="L87" t="str">
        <f t="shared" si="21"/>
        <v xml:space="preserve">,"Description":"" </v>
      </c>
      <c r="M87" t="str">
        <f t="shared" si="22"/>
        <v xml:space="preserve">,"Title":"Dreams of the Raven" </v>
      </c>
      <c r="N87" t="str">
        <f t="shared" si="23"/>
        <v xml:space="preserve">,"Author":"Carmen Carter" </v>
      </c>
      <c r="O87" t="str">
        <f t="shared" si="24"/>
        <v xml:space="preserve">,"Publisher":"Pocket Books" </v>
      </c>
      <c r="P87" t="str">
        <f t="shared" si="25"/>
        <v xml:space="preserve">,"Year":1987 </v>
      </c>
      <c r="Q87" t="str">
        <f t="shared" si="26"/>
        <v>,"Month":6</v>
      </c>
      <c r="R87" t="str">
        <f t="shared" si="39"/>
        <v xml:space="preserve">,"Series":"TOS" </v>
      </c>
      <c r="S87" t="str">
        <f t="shared" si="27"/>
        <v xml:space="preserve">,"BookCode":"TOS34" </v>
      </c>
      <c r="T87" t="str">
        <f t="shared" si="28"/>
        <v xml:space="preserve">,"ISBN":"" </v>
      </c>
      <c r="U87" t="str">
        <f t="shared" si="29"/>
        <v xml:space="preserve">,"Edition":"" </v>
      </c>
      <c r="V87" t="str">
        <f t="shared" si="30"/>
        <v>,"ItemInstances":[</v>
      </c>
      <c r="W87" t="str">
        <f t="shared" si="31"/>
        <v>{"CollectableType":"HomeCollector.Models.BookBase, HomeCollector, Version=1.0.0.0, Culture=neutral, PublicKeyToken=null"</v>
      </c>
      <c r="X87" t="str">
        <f t="shared" si="32"/>
        <v xml:space="preserve">,"ItemDetails":"Copies=" </v>
      </c>
      <c r="Y87" t="str">
        <f t="shared" si="33"/>
        <v xml:space="preserve">,"IsFavorite":false </v>
      </c>
      <c r="Z87" t="str">
        <f t="shared" si="34"/>
        <v xml:space="preserve">,"EstimatedValue":0 </v>
      </c>
      <c r="AA87" t="str">
        <f t="shared" si="35"/>
        <v xml:space="preserve">,"Condition":"UNDEFINED" </v>
      </c>
      <c r="AB8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7" t="str">
        <f t="shared" si="37"/>
        <v>,{"CollectableType":"HomeCollector.Models.BookBase, HomeCollector, Version=1.0.0.0, Culture=neutral, PublicKeyToken=null","DisplayName":"Dreams of the Raven" ,"Description":"" ,"Title":"Dreams of the Raven" ,"Author":"Carmen Carter" ,"Publisher":"Pocket Books" ,"Year":1987 ,"Month":6,"Series":"TOS" ,"BookCode":"TOS34"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8" spans="1:29" ht="55.8" x14ac:dyDescent="0.3">
      <c r="A88" s="40" t="s">
        <v>247</v>
      </c>
      <c r="B88" s="2">
        <v>1987</v>
      </c>
      <c r="C88" s="17" t="s">
        <v>15</v>
      </c>
      <c r="D88" s="4"/>
      <c r="E88" s="15">
        <v>7</v>
      </c>
      <c r="G88" s="18" t="s">
        <v>77</v>
      </c>
      <c r="H88" s="42" t="s">
        <v>212</v>
      </c>
      <c r="I88" s="42" t="s">
        <v>1744</v>
      </c>
      <c r="J88" t="str">
        <f t="shared" si="38"/>
        <v>,{"CollectableType":"HomeCollector.Models.BookBase, HomeCollector, Version=1.0.0.0, Culture=neutral, PublicKeyToken=null"</v>
      </c>
      <c r="K88" t="str">
        <f t="shared" si="20"/>
        <v xml:space="preserve">,"DisplayName":"Strangers from the Sky" </v>
      </c>
      <c r="L88" t="str">
        <f t="shared" si="21"/>
        <v xml:space="preserve">,"Description":"Part 1 framing story set before The Wrath of Khan; Part 2 framing story set before 'Where No Man Has Gone Before', 2045, 2264 &amp; 2284" </v>
      </c>
      <c r="M88" t="str">
        <f t="shared" si="22"/>
        <v xml:space="preserve">,"Title":"Strangers from the Sky" </v>
      </c>
      <c r="N88" t="str">
        <f t="shared" si="23"/>
        <v xml:space="preserve">,"Author":"Margaret Wander Bonanno" </v>
      </c>
      <c r="O88" t="str">
        <f t="shared" si="24"/>
        <v xml:space="preserve">,"Publisher":"Pocket Books" </v>
      </c>
      <c r="P88" t="str">
        <f t="shared" si="25"/>
        <v xml:space="preserve">,"Year":1987 </v>
      </c>
      <c r="Q88" t="str">
        <f t="shared" si="26"/>
        <v>,"Month":7</v>
      </c>
      <c r="R88" t="str">
        <f t="shared" si="39"/>
        <v xml:space="preserve">,"Series":"TOS" </v>
      </c>
      <c r="S88" t="str">
        <f t="shared" si="27"/>
        <v xml:space="preserve">,"BookCode":"" </v>
      </c>
      <c r="T88" t="str">
        <f t="shared" si="28"/>
        <v xml:space="preserve">,"ISBN":"" </v>
      </c>
      <c r="U88" t="str">
        <f t="shared" si="29"/>
        <v xml:space="preserve">,"Edition":"" </v>
      </c>
      <c r="V88" t="str">
        <f t="shared" si="30"/>
        <v>,"ItemInstances":[</v>
      </c>
      <c r="W88" t="str">
        <f t="shared" si="31"/>
        <v>{"CollectableType":"HomeCollector.Models.BookBase, HomeCollector, Version=1.0.0.0, Culture=neutral, PublicKeyToken=null"</v>
      </c>
      <c r="X88" t="str">
        <f t="shared" si="32"/>
        <v xml:space="preserve">,"ItemDetails":"Copies=" </v>
      </c>
      <c r="Y88" t="str">
        <f t="shared" si="33"/>
        <v xml:space="preserve">,"IsFavorite":false </v>
      </c>
      <c r="Z88" t="str">
        <f t="shared" si="34"/>
        <v xml:space="preserve">,"EstimatedValue":0 </v>
      </c>
      <c r="AA88" t="str">
        <f t="shared" si="35"/>
        <v xml:space="preserve">,"Condition":"UNDEFINED" </v>
      </c>
      <c r="AB8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8" t="str">
        <f t="shared" si="37"/>
        <v>,{"CollectableType":"HomeCollector.Models.BookBase, HomeCollector, Version=1.0.0.0, Culture=neutral, PublicKeyToken=null","DisplayName":"Strangers from the Sky" ,"Description":"Part 1 framing story set before The Wrath of Khan; Part 2 framing story set before 'Where No Man Has Gone Before', 2045, 2264 &amp; 2284" ,"Title":"Strangers from the Sky" ,"Author":"Margaret Wander Bonanno" ,"Publisher":"Pocket Books" ,"Year":1987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9" spans="1:29" ht="27" x14ac:dyDescent="0.3">
      <c r="A89" s="40" t="s">
        <v>248</v>
      </c>
      <c r="B89" s="2">
        <v>1987</v>
      </c>
      <c r="C89" s="17" t="s">
        <v>15</v>
      </c>
      <c r="D89" s="4"/>
      <c r="E89" s="15">
        <v>8</v>
      </c>
      <c r="F89" s="12" t="s">
        <v>249</v>
      </c>
      <c r="G89" s="18" t="s">
        <v>77</v>
      </c>
      <c r="H89" s="12" t="s">
        <v>250</v>
      </c>
      <c r="I89" s="12" t="s">
        <v>251</v>
      </c>
      <c r="J89" t="str">
        <f t="shared" si="38"/>
        <v>,{"CollectableType":"HomeCollector.Models.BookBase, HomeCollector, Version=1.0.0.0, Culture=neutral, PublicKeyToken=null"</v>
      </c>
      <c r="K89" t="str">
        <f t="shared" si="20"/>
        <v xml:space="preserve">,"DisplayName":"The Romulan Way" </v>
      </c>
      <c r="L89" t="str">
        <f t="shared" si="21"/>
        <v xml:space="preserve">,"Description":"Rihansu, Book Two" </v>
      </c>
      <c r="M89" t="str">
        <f t="shared" si="22"/>
        <v xml:space="preserve">,"Title":"The Romulan Way" </v>
      </c>
      <c r="N89" t="str">
        <f t="shared" si="23"/>
        <v xml:space="preserve">,"Author":"Diane Duane and Peter Morwood" </v>
      </c>
      <c r="O89" t="str">
        <f t="shared" si="24"/>
        <v xml:space="preserve">,"Publisher":"Pocket Books" </v>
      </c>
      <c r="P89" t="str">
        <f t="shared" si="25"/>
        <v xml:space="preserve">,"Year":1987 </v>
      </c>
      <c r="Q89" t="str">
        <f t="shared" si="26"/>
        <v>,"Month":8</v>
      </c>
      <c r="R89" t="str">
        <f t="shared" si="39"/>
        <v xml:space="preserve">,"Series":"TOS" </v>
      </c>
      <c r="S89" t="str">
        <f t="shared" si="27"/>
        <v xml:space="preserve">,"BookCode":"TOS35" </v>
      </c>
      <c r="T89" t="str">
        <f t="shared" si="28"/>
        <v xml:space="preserve">,"ISBN":"" </v>
      </c>
      <c r="U89" t="str">
        <f t="shared" si="29"/>
        <v xml:space="preserve">,"Edition":"" </v>
      </c>
      <c r="V89" t="str">
        <f t="shared" si="30"/>
        <v>,"ItemInstances":[</v>
      </c>
      <c r="W89" t="str">
        <f t="shared" si="31"/>
        <v>{"CollectableType":"HomeCollector.Models.BookBase, HomeCollector, Version=1.0.0.0, Culture=neutral, PublicKeyToken=null"</v>
      </c>
      <c r="X89" t="str">
        <f t="shared" si="32"/>
        <v xml:space="preserve">,"ItemDetails":"Copies=" </v>
      </c>
      <c r="Y89" t="str">
        <f t="shared" si="33"/>
        <v xml:space="preserve">,"IsFavorite":false </v>
      </c>
      <c r="Z89" t="str">
        <f t="shared" si="34"/>
        <v xml:space="preserve">,"EstimatedValue":0 </v>
      </c>
      <c r="AA89" t="str">
        <f t="shared" si="35"/>
        <v xml:space="preserve">,"Condition":"UNDEFINED" </v>
      </c>
      <c r="AB8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9" t="str">
        <f t="shared" si="37"/>
        <v>,{"CollectableType":"HomeCollector.Models.BookBase, HomeCollector, Version=1.0.0.0, Culture=neutral, PublicKeyToken=null","DisplayName":"The Romulan Way" ,"Description":"Rihansu, Book Two" ,"Title":"The Romulan Way" ,"Author":"Diane Duane and Peter Morwood" ,"Publisher":"Pocket Books" ,"Year":1987 ,"Month":8,"Series":"TOS" ,"BookCode":"TOS35"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0" spans="1:29" ht="26.4" x14ac:dyDescent="0.25">
      <c r="A90" s="34" t="s">
        <v>251</v>
      </c>
      <c r="B90" s="2"/>
      <c r="C90" s="17"/>
      <c r="D90" s="4"/>
      <c r="E90" s="2"/>
      <c r="F90" s="12"/>
      <c r="G90" s="18" t="s">
        <v>77</v>
      </c>
      <c r="H90" s="12" t="s">
        <v>250</v>
      </c>
      <c r="I90" s="42" t="s">
        <v>252</v>
      </c>
      <c r="J90" t="str">
        <f t="shared" si="38"/>
        <v>,{"CollectableType":"HomeCollector.Models.BookBase, HomeCollector, Version=1.0.0.0, Culture=neutral, PublicKeyToken=null"</v>
      </c>
      <c r="K90" t="str">
        <f t="shared" si="20"/>
        <v xml:space="preserve">,"DisplayName":"Rihansu, Book Two" </v>
      </c>
      <c r="L90" t="str">
        <f t="shared" si="21"/>
        <v xml:space="preserve">,"Description":"The Romulan Way Re-release" </v>
      </c>
      <c r="M90" t="str">
        <f t="shared" si="22"/>
        <v xml:space="preserve">,"Title":"Rihansu, Book Two" </v>
      </c>
      <c r="N90" t="str">
        <f t="shared" si="23"/>
        <v xml:space="preserve">,"Author":"Diane Duane and Peter Morwood" </v>
      </c>
      <c r="O90" t="str">
        <f t="shared" si="24"/>
        <v xml:space="preserve">,"Publisher":"Pocket Books" </v>
      </c>
      <c r="P90" t="str">
        <f t="shared" si="25"/>
        <v xml:space="preserve">,"Year": </v>
      </c>
      <c r="Q90" t="str">
        <f t="shared" si="26"/>
        <v>,"Month":0</v>
      </c>
      <c r="R90" t="str">
        <f t="shared" si="39"/>
        <v xml:space="preserve">,"Series":"TOS" </v>
      </c>
      <c r="S90" t="str">
        <f t="shared" si="27"/>
        <v xml:space="preserve">,"BookCode":"" </v>
      </c>
      <c r="T90" t="str">
        <f t="shared" si="28"/>
        <v xml:space="preserve">,"ISBN":"" </v>
      </c>
      <c r="U90" t="str">
        <f t="shared" si="29"/>
        <v xml:space="preserve">,"Edition":"" </v>
      </c>
      <c r="V90" t="str">
        <f t="shared" si="30"/>
        <v/>
      </c>
      <c r="W90" t="str">
        <f t="shared" si="31"/>
        <v>{"CollectableType":"HomeCollector.Models.BookBase, HomeCollector, Version=1.0.0.0, Culture=neutral, PublicKeyToken=null"</v>
      </c>
      <c r="X90" t="str">
        <f t="shared" si="32"/>
        <v xml:space="preserve">,"ItemDetails":"Copies=" </v>
      </c>
      <c r="Y90" t="str">
        <f t="shared" si="33"/>
        <v xml:space="preserve">,"IsFavorite":false </v>
      </c>
      <c r="Z90" t="str">
        <f t="shared" si="34"/>
        <v xml:space="preserve">,"EstimatedValue":0 </v>
      </c>
      <c r="AA90" t="str">
        <f t="shared" si="35"/>
        <v xml:space="preserve">,"Condition":"UNDEFINED" </v>
      </c>
      <c r="AB90" t="str">
        <f t="shared" si="36"/>
        <v>}</v>
      </c>
      <c r="AC90" t="str">
        <f t="shared" si="37"/>
        <v>,{"CollectableType":"HomeCollector.Models.BookBase, HomeCollector, Version=1.0.0.0, Culture=neutral, PublicKeyToken=null","DisplayName":"Rihansu, Book Two" ,"Description":"The Romulan Way Re-release" ,"Title":"Rihansu, Book Two" ,"Author":"Diane Duane and Peter Morwood" ,"Publisher":"Pocket Books" ,"Year": ,"Month":0,"Series":"TOS" ,"BookCode":"" ,"ISBN":"" ,"Edition":"" }</v>
      </c>
    </row>
    <row r="91" spans="1:29" ht="14.4" x14ac:dyDescent="0.3">
      <c r="A91" s="40" t="s">
        <v>253</v>
      </c>
      <c r="B91" s="15">
        <v>1987</v>
      </c>
      <c r="C91" s="17" t="s">
        <v>15</v>
      </c>
      <c r="D91" s="12">
        <v>1</v>
      </c>
      <c r="E91" s="15">
        <v>10</v>
      </c>
      <c r="F91" s="12" t="s">
        <v>254</v>
      </c>
      <c r="G91" s="18" t="s">
        <v>77</v>
      </c>
      <c r="H91" s="12" t="s">
        <v>181</v>
      </c>
      <c r="I91" s="12" t="s">
        <v>255</v>
      </c>
      <c r="J91" t="str">
        <f t="shared" si="38"/>
        <v>,{"CollectableType":"HomeCollector.Models.BookBase, HomeCollector, Version=1.0.0.0, Culture=neutral, PublicKeyToken=null"</v>
      </c>
      <c r="K91" t="str">
        <f t="shared" si="20"/>
        <v xml:space="preserve">,"DisplayName":"How Much for Just the Planet?" </v>
      </c>
      <c r="L91" t="str">
        <f t="shared" si="21"/>
        <v xml:space="preserve">,"Description":"Hardback, Worlds Apart, Book Two" </v>
      </c>
      <c r="M91" t="str">
        <f t="shared" si="22"/>
        <v xml:space="preserve">,"Title":"How Much for Just the Planet?" </v>
      </c>
      <c r="N91" t="str">
        <f t="shared" si="23"/>
        <v xml:space="preserve">,"Author":"John M. Ford" </v>
      </c>
      <c r="O91" t="str">
        <f t="shared" si="24"/>
        <v xml:space="preserve">,"Publisher":"Pocket Books" </v>
      </c>
      <c r="P91" t="str">
        <f t="shared" si="25"/>
        <v xml:space="preserve">,"Year":1987 </v>
      </c>
      <c r="Q91" t="str">
        <f t="shared" si="26"/>
        <v>,"Month":10</v>
      </c>
      <c r="R91" t="str">
        <f t="shared" si="39"/>
        <v xml:space="preserve">,"Series":"TOS" </v>
      </c>
      <c r="S91" t="str">
        <f t="shared" si="27"/>
        <v xml:space="preserve">,"BookCode":"TOS36" </v>
      </c>
      <c r="T91" t="str">
        <f t="shared" si="28"/>
        <v xml:space="preserve">,"ISBN":"" </v>
      </c>
      <c r="U91" t="str">
        <f t="shared" si="29"/>
        <v xml:space="preserve">,"Edition":"" </v>
      </c>
      <c r="V91" t="str">
        <f t="shared" si="30"/>
        <v>,"ItemInstances":[</v>
      </c>
      <c r="W91" t="str">
        <f t="shared" si="31"/>
        <v>{"CollectableType":"HomeCollector.Models.BookBase, HomeCollector, Version=1.0.0.0, Culture=neutral, PublicKeyToken=null"</v>
      </c>
      <c r="X91" t="str">
        <f t="shared" si="32"/>
        <v xml:space="preserve">,"ItemDetails":"Copies=1" </v>
      </c>
      <c r="Y91" t="str">
        <f t="shared" si="33"/>
        <v xml:space="preserve">,"IsFavorite":false </v>
      </c>
      <c r="Z91" t="str">
        <f t="shared" si="34"/>
        <v xml:space="preserve">,"EstimatedValue":0 </v>
      </c>
      <c r="AA91" t="str">
        <f t="shared" si="35"/>
        <v xml:space="preserve">,"Condition":"UNDEFINED" </v>
      </c>
      <c r="AB91" t="str">
        <f t="shared" si="36"/>
        <v>,"ItemInstances":[{"CollectableType":"HomeCollector.Models.BookBase, HomeCollector, Version=1.0.0.0, Culture=neutral, PublicKeyToken=null","ItemDetails":"Copies=1" ,"IsFavorite":false ,"EstimatedValue":0 ,"Condition":"UNDEFINED" } ]}</v>
      </c>
      <c r="AC91" t="str">
        <f t="shared" si="37"/>
        <v>,{"CollectableType":"HomeCollector.Models.BookBase, HomeCollector, Version=1.0.0.0, Culture=neutral, PublicKeyToken=null","DisplayName":"How Much for Just the Planet?" ,"Description":"Hardback, Worlds Apart, Book Two" ,"Title":"How Much for Just the Planet?" ,"Author":"John M. Ford" ,"Publisher":"Pocket Books" ,"Year":1987 ,"Month":10,"Series":"TOS" ,"BookCode":"TOS36"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2" spans="1:29" ht="13.8" x14ac:dyDescent="0.25">
      <c r="A92" s="34" t="s">
        <v>253</v>
      </c>
      <c r="B92" s="15">
        <v>1987</v>
      </c>
      <c r="C92" s="17" t="s">
        <v>15</v>
      </c>
      <c r="D92" s="38">
        <v>1</v>
      </c>
      <c r="E92" s="15">
        <v>10</v>
      </c>
      <c r="F92" s="12" t="s">
        <v>254</v>
      </c>
      <c r="G92" s="18" t="s">
        <v>77</v>
      </c>
      <c r="H92" s="12" t="s">
        <v>181</v>
      </c>
      <c r="I92" s="42" t="s">
        <v>256</v>
      </c>
      <c r="J92" t="str">
        <f t="shared" si="38"/>
        <v>,{"CollectableType":"HomeCollector.Models.BookBase, HomeCollector, Version=1.0.0.0, Culture=neutral, PublicKeyToken=null"</v>
      </c>
      <c r="K92" t="str">
        <f t="shared" si="20"/>
        <v xml:space="preserve">,"DisplayName":"How Much for Just the Planet?" </v>
      </c>
      <c r="L92" t="str">
        <f t="shared" si="21"/>
        <v xml:space="preserve">,"Description":"Worlds Apart, Book Two" </v>
      </c>
      <c r="M92" t="str">
        <f t="shared" si="22"/>
        <v xml:space="preserve">,"Title":"How Much for Just the Planet?" </v>
      </c>
      <c r="N92" t="str">
        <f t="shared" si="23"/>
        <v xml:space="preserve">,"Author":"John M. Ford" </v>
      </c>
      <c r="O92" t="str">
        <f t="shared" si="24"/>
        <v xml:space="preserve">,"Publisher":"Pocket Books" </v>
      </c>
      <c r="P92" t="str">
        <f t="shared" si="25"/>
        <v xml:space="preserve">,"Year":1987 </v>
      </c>
      <c r="Q92" t="str">
        <f t="shared" si="26"/>
        <v>,"Month":10</v>
      </c>
      <c r="R92" t="str">
        <f t="shared" si="39"/>
        <v xml:space="preserve">,"Series":"TOS" </v>
      </c>
      <c r="S92" t="str">
        <f t="shared" si="27"/>
        <v xml:space="preserve">,"BookCode":"TOS36" </v>
      </c>
      <c r="T92" t="str">
        <f t="shared" si="28"/>
        <v xml:space="preserve">,"ISBN":"" </v>
      </c>
      <c r="U92" t="str">
        <f t="shared" si="29"/>
        <v xml:space="preserve">,"Edition":"" </v>
      </c>
      <c r="V92" t="str">
        <f t="shared" si="30"/>
        <v>,"ItemInstances":[</v>
      </c>
      <c r="W92" t="str">
        <f t="shared" si="31"/>
        <v>{"CollectableType":"HomeCollector.Models.BookBase, HomeCollector, Version=1.0.0.0, Culture=neutral, PublicKeyToken=null"</v>
      </c>
      <c r="X92" t="str">
        <f t="shared" si="32"/>
        <v xml:space="preserve">,"ItemDetails":"Copies=1" </v>
      </c>
      <c r="Y92" t="str">
        <f t="shared" si="33"/>
        <v xml:space="preserve">,"IsFavorite":false </v>
      </c>
      <c r="Z92" t="str">
        <f t="shared" si="34"/>
        <v xml:space="preserve">,"EstimatedValue":0 </v>
      </c>
      <c r="AA92" t="str">
        <f t="shared" si="35"/>
        <v xml:space="preserve">,"Condition":"UNDEFINED" </v>
      </c>
      <c r="AB92" t="str">
        <f t="shared" si="36"/>
        <v>,"ItemInstances":[{"CollectableType":"HomeCollector.Models.BookBase, HomeCollector, Version=1.0.0.0, Culture=neutral, PublicKeyToken=null","ItemDetails":"Copies=1" ,"IsFavorite":false ,"EstimatedValue":0 ,"Condition":"UNDEFINED" } ]}</v>
      </c>
      <c r="AC92" t="str">
        <f t="shared" si="37"/>
        <v>,{"CollectableType":"HomeCollector.Models.BookBase, HomeCollector, Version=1.0.0.0, Culture=neutral, PublicKeyToken=null","DisplayName":"How Much for Just the Planet?" ,"Description":"Worlds Apart, Book Two" ,"Title":"How Much for Just the Planet?" ,"Author":"John M. Ford" ,"Publisher":"Pocket Books" ,"Year":1987 ,"Month":10,"Series":"TOS" ,"BookCode":"TOS36"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3" spans="1:29" ht="27.6" x14ac:dyDescent="0.25">
      <c r="A93" s="34" t="s">
        <v>256</v>
      </c>
      <c r="B93" s="2"/>
      <c r="C93" s="17"/>
      <c r="D93" s="4"/>
      <c r="E93" s="2"/>
      <c r="F93" s="12"/>
      <c r="G93" s="18" t="s">
        <v>77</v>
      </c>
      <c r="H93" s="12" t="s">
        <v>181</v>
      </c>
      <c r="I93" s="42" t="s">
        <v>257</v>
      </c>
      <c r="J93" t="str">
        <f t="shared" si="38"/>
        <v>,{"CollectableType":"HomeCollector.Models.BookBase, HomeCollector, Version=1.0.0.0, Culture=neutral, PublicKeyToken=null"</v>
      </c>
      <c r="K93" t="str">
        <f t="shared" si="20"/>
        <v xml:space="preserve">,"DisplayName":"Worlds Apart, Book Two" </v>
      </c>
      <c r="L93" t="str">
        <f t="shared" si="21"/>
        <v xml:space="preserve">,"Description":"How Much for Just the Planet? Re-release" </v>
      </c>
      <c r="M93" t="str">
        <f t="shared" si="22"/>
        <v xml:space="preserve">,"Title":"Worlds Apart, Book Two" </v>
      </c>
      <c r="N93" t="str">
        <f t="shared" si="23"/>
        <v xml:space="preserve">,"Author":"John M. Ford" </v>
      </c>
      <c r="O93" t="str">
        <f t="shared" si="24"/>
        <v xml:space="preserve">,"Publisher":"Pocket Books" </v>
      </c>
      <c r="P93" t="str">
        <f t="shared" si="25"/>
        <v xml:space="preserve">,"Year": </v>
      </c>
      <c r="Q93" t="str">
        <f t="shared" si="26"/>
        <v>,"Month":0</v>
      </c>
      <c r="R93" t="str">
        <f t="shared" si="39"/>
        <v xml:space="preserve">,"Series":"TOS" </v>
      </c>
      <c r="S93" t="str">
        <f t="shared" si="27"/>
        <v xml:space="preserve">,"BookCode":"" </v>
      </c>
      <c r="T93" t="str">
        <f t="shared" si="28"/>
        <v xml:space="preserve">,"ISBN":"" </v>
      </c>
      <c r="U93" t="str">
        <f t="shared" si="29"/>
        <v xml:space="preserve">,"Edition":"" </v>
      </c>
      <c r="V93" t="str">
        <f t="shared" si="30"/>
        <v/>
      </c>
      <c r="W93" t="str">
        <f t="shared" si="31"/>
        <v>{"CollectableType":"HomeCollector.Models.BookBase, HomeCollector, Version=1.0.0.0, Culture=neutral, PublicKeyToken=null"</v>
      </c>
      <c r="X93" t="str">
        <f t="shared" si="32"/>
        <v xml:space="preserve">,"ItemDetails":"Copies=" </v>
      </c>
      <c r="Y93" t="str">
        <f t="shared" si="33"/>
        <v xml:space="preserve">,"IsFavorite":false </v>
      </c>
      <c r="Z93" t="str">
        <f t="shared" si="34"/>
        <v xml:space="preserve">,"EstimatedValue":0 </v>
      </c>
      <c r="AA93" t="str">
        <f t="shared" si="35"/>
        <v xml:space="preserve">,"Condition":"UNDEFINED" </v>
      </c>
      <c r="AB93" t="str">
        <f t="shared" si="36"/>
        <v>}</v>
      </c>
      <c r="AC93" t="str">
        <f t="shared" si="37"/>
        <v>,{"CollectableType":"HomeCollector.Models.BookBase, HomeCollector, Version=1.0.0.0, Culture=neutral, PublicKeyToken=null","DisplayName":"Worlds Apart, Book Two" ,"Description":"How Much for Just the Planet? Re-release" ,"Title":"Worlds Apart, Book Two" ,"Author":"John M. Ford" ,"Publisher":"Pocket Books" ,"Year": ,"Month":0,"Series":"TOS" ,"BookCode":"" ,"ISBN":"" ,"Edition":"" }</v>
      </c>
    </row>
    <row r="94" spans="1:29" ht="14.4" x14ac:dyDescent="0.3">
      <c r="A94" s="40" t="s">
        <v>258</v>
      </c>
      <c r="B94" s="15">
        <v>1987</v>
      </c>
      <c r="C94" s="17" t="s">
        <v>15</v>
      </c>
      <c r="D94" s="4"/>
      <c r="E94" s="15">
        <v>12</v>
      </c>
      <c r="F94" s="12" t="s">
        <v>259</v>
      </c>
      <c r="G94" s="18" t="s">
        <v>77</v>
      </c>
      <c r="H94" s="12" t="s">
        <v>219</v>
      </c>
      <c r="I94" s="4"/>
      <c r="J94" t="str">
        <f t="shared" si="38"/>
        <v>,{"CollectableType":"HomeCollector.Models.BookBase, HomeCollector, Version=1.0.0.0, Culture=neutral, PublicKeyToken=null"</v>
      </c>
      <c r="K94" t="str">
        <f t="shared" si="20"/>
        <v xml:space="preserve">,"DisplayName":"Bloodthirst" </v>
      </c>
      <c r="L94" t="str">
        <f t="shared" si="21"/>
        <v xml:space="preserve">,"Description":"" </v>
      </c>
      <c r="M94" t="str">
        <f t="shared" si="22"/>
        <v xml:space="preserve">,"Title":"Bloodthirst" </v>
      </c>
      <c r="N94" t="str">
        <f t="shared" si="23"/>
        <v xml:space="preserve">,"Author":"J.M. Dillard" </v>
      </c>
      <c r="O94" t="str">
        <f t="shared" si="24"/>
        <v xml:space="preserve">,"Publisher":"Pocket Books" </v>
      </c>
      <c r="P94" t="str">
        <f t="shared" si="25"/>
        <v xml:space="preserve">,"Year":1987 </v>
      </c>
      <c r="Q94" t="str">
        <f t="shared" si="26"/>
        <v>,"Month":12</v>
      </c>
      <c r="R94" t="str">
        <f t="shared" si="39"/>
        <v xml:space="preserve">,"Series":"TOS" </v>
      </c>
      <c r="S94" t="str">
        <f t="shared" si="27"/>
        <v xml:space="preserve">,"BookCode":"TOS37" </v>
      </c>
      <c r="T94" t="str">
        <f t="shared" si="28"/>
        <v xml:space="preserve">,"ISBN":"" </v>
      </c>
      <c r="U94" t="str">
        <f t="shared" si="29"/>
        <v xml:space="preserve">,"Edition":"" </v>
      </c>
      <c r="V94" t="str">
        <f t="shared" si="30"/>
        <v>,"ItemInstances":[</v>
      </c>
      <c r="W94" t="str">
        <f t="shared" si="31"/>
        <v>{"CollectableType":"HomeCollector.Models.BookBase, HomeCollector, Version=1.0.0.0, Culture=neutral, PublicKeyToken=null"</v>
      </c>
      <c r="X94" t="str">
        <f t="shared" si="32"/>
        <v xml:space="preserve">,"ItemDetails":"Copies=" </v>
      </c>
      <c r="Y94" t="str">
        <f t="shared" si="33"/>
        <v xml:space="preserve">,"IsFavorite":false </v>
      </c>
      <c r="Z94" t="str">
        <f t="shared" si="34"/>
        <v xml:space="preserve">,"EstimatedValue":0 </v>
      </c>
      <c r="AA94" t="str">
        <f t="shared" si="35"/>
        <v xml:space="preserve">,"Condition":"UNDEFINED" </v>
      </c>
      <c r="AB9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4" t="str">
        <f t="shared" si="37"/>
        <v>,{"CollectableType":"HomeCollector.Models.BookBase, HomeCollector, Version=1.0.0.0, Culture=neutral, PublicKeyToken=null","DisplayName":"Bloodthirst" ,"Description":"" ,"Title":"Bloodthirst" ,"Author":"J.M. Dillard" ,"Publisher":"Pocket Books" ,"Year":1987 ,"Month":12,"Series":"TOS" ,"BookCode":"TOS37"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5" spans="1:29" ht="42" x14ac:dyDescent="0.3">
      <c r="A95" s="40" t="s">
        <v>260</v>
      </c>
      <c r="B95" s="2">
        <v>1988</v>
      </c>
      <c r="C95" s="17" t="s">
        <v>15</v>
      </c>
      <c r="D95" s="4"/>
      <c r="E95" s="15">
        <v>1</v>
      </c>
      <c r="F95" s="12"/>
      <c r="G95" s="18" t="s">
        <v>77</v>
      </c>
      <c r="H95" s="12" t="s">
        <v>225</v>
      </c>
      <c r="I95" s="135" t="s">
        <v>1746</v>
      </c>
      <c r="J95" t="str">
        <f t="shared" si="38"/>
        <v>,{"CollectableType":"HomeCollector.Models.BookBase, HomeCollector, Version=1.0.0.0, Culture=neutral, PublicKeyToken=null"</v>
      </c>
      <c r="K95" t="str">
        <f t="shared" si="20"/>
        <v xml:space="preserve">,"DisplayName":"Final Frontier" </v>
      </c>
      <c r="L95" t="str">
        <f t="shared" si="21"/>
        <v xml:space="preserve">,"Description":"Framing story after 'The City on the Edge of Forever', main plot before original series, 2243, 2267" </v>
      </c>
      <c r="M95" t="str">
        <f t="shared" si="22"/>
        <v xml:space="preserve">,"Title":"Final Frontier" </v>
      </c>
      <c r="N95" t="str">
        <f t="shared" si="23"/>
        <v xml:space="preserve">,"Author":"Diane Carey" </v>
      </c>
      <c r="O95" t="str">
        <f t="shared" si="24"/>
        <v xml:space="preserve">,"Publisher":"Pocket Books" </v>
      </c>
      <c r="P95" t="str">
        <f t="shared" si="25"/>
        <v xml:space="preserve">,"Year":1988 </v>
      </c>
      <c r="Q95" t="str">
        <f t="shared" si="26"/>
        <v>,"Month":1</v>
      </c>
      <c r="R95" t="str">
        <f t="shared" si="39"/>
        <v xml:space="preserve">,"Series":"TOS" </v>
      </c>
      <c r="S95" t="str">
        <f t="shared" si="27"/>
        <v xml:space="preserve">,"BookCode":"" </v>
      </c>
      <c r="T95" t="str">
        <f t="shared" si="28"/>
        <v xml:space="preserve">,"ISBN":"" </v>
      </c>
      <c r="U95" t="str">
        <f t="shared" si="29"/>
        <v xml:space="preserve">,"Edition":"" </v>
      </c>
      <c r="V95" t="str">
        <f t="shared" si="30"/>
        <v>,"ItemInstances":[</v>
      </c>
      <c r="W95" t="str">
        <f t="shared" si="31"/>
        <v>{"CollectableType":"HomeCollector.Models.BookBase, HomeCollector, Version=1.0.0.0, Culture=neutral, PublicKeyToken=null"</v>
      </c>
      <c r="X95" t="str">
        <f t="shared" si="32"/>
        <v xml:space="preserve">,"ItemDetails":"Copies=" </v>
      </c>
      <c r="Y95" t="str">
        <f t="shared" si="33"/>
        <v xml:space="preserve">,"IsFavorite":false </v>
      </c>
      <c r="Z95" t="str">
        <f t="shared" si="34"/>
        <v xml:space="preserve">,"EstimatedValue":0 </v>
      </c>
      <c r="AA95" t="str">
        <f t="shared" si="35"/>
        <v xml:space="preserve">,"Condition":"UNDEFINED" </v>
      </c>
      <c r="AB9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5" t="str">
        <f t="shared" si="37"/>
        <v>,{"CollectableType":"HomeCollector.Models.BookBase, HomeCollector, Version=1.0.0.0, Culture=neutral, PublicKeyToken=null","DisplayName":"Final Frontier" ,"Description":"Framing story after 'The City on the Edge of Forever', main plot before original series, 2243, 2267" ,"Title":"Final Frontier" ,"Author":"Diane Carey" ,"Publisher":"Pocket Books" ,"Year":1988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6" spans="1:29" ht="14.4" x14ac:dyDescent="0.3">
      <c r="A96" s="40" t="s">
        <v>261</v>
      </c>
      <c r="B96" s="2">
        <v>1988</v>
      </c>
      <c r="C96" s="17" t="s">
        <v>15</v>
      </c>
      <c r="D96" s="4"/>
      <c r="E96" s="15">
        <v>2</v>
      </c>
      <c r="F96" s="12" t="s">
        <v>262</v>
      </c>
      <c r="G96" s="18" t="s">
        <v>77</v>
      </c>
      <c r="H96" s="12" t="s">
        <v>196</v>
      </c>
      <c r="I96" s="4"/>
      <c r="J96" t="str">
        <f t="shared" si="38"/>
        <v>,{"CollectableType":"HomeCollector.Models.BookBase, HomeCollector, Version=1.0.0.0, Culture=neutral, PublicKeyToken=null"</v>
      </c>
      <c r="K96" t="str">
        <f t="shared" si="20"/>
        <v xml:space="preserve">,"DisplayName":"The IDIC Epidemic" </v>
      </c>
      <c r="L96" t="str">
        <f t="shared" si="21"/>
        <v xml:space="preserve">,"Description":"" </v>
      </c>
      <c r="M96" t="str">
        <f t="shared" si="22"/>
        <v xml:space="preserve">,"Title":"The IDIC Epidemic" </v>
      </c>
      <c r="N96" t="str">
        <f t="shared" si="23"/>
        <v xml:space="preserve">,"Author":"Jean Lorrah" </v>
      </c>
      <c r="O96" t="str">
        <f t="shared" si="24"/>
        <v xml:space="preserve">,"Publisher":"Pocket Books" </v>
      </c>
      <c r="P96" t="str">
        <f t="shared" si="25"/>
        <v xml:space="preserve">,"Year":1988 </v>
      </c>
      <c r="Q96" t="str">
        <f t="shared" si="26"/>
        <v>,"Month":2</v>
      </c>
      <c r="R96" t="str">
        <f t="shared" si="39"/>
        <v xml:space="preserve">,"Series":"TOS" </v>
      </c>
      <c r="S96" t="str">
        <f t="shared" si="27"/>
        <v xml:space="preserve">,"BookCode":"TOS38" </v>
      </c>
      <c r="T96" t="str">
        <f t="shared" si="28"/>
        <v xml:space="preserve">,"ISBN":"" </v>
      </c>
      <c r="U96" t="str">
        <f t="shared" si="29"/>
        <v xml:space="preserve">,"Edition":"" </v>
      </c>
      <c r="V96" t="str">
        <f t="shared" si="30"/>
        <v>,"ItemInstances":[</v>
      </c>
      <c r="W96" t="str">
        <f t="shared" si="31"/>
        <v>{"CollectableType":"HomeCollector.Models.BookBase, HomeCollector, Version=1.0.0.0, Culture=neutral, PublicKeyToken=null"</v>
      </c>
      <c r="X96" t="str">
        <f t="shared" si="32"/>
        <v xml:space="preserve">,"ItemDetails":"Copies=" </v>
      </c>
      <c r="Y96" t="str">
        <f t="shared" si="33"/>
        <v xml:space="preserve">,"IsFavorite":false </v>
      </c>
      <c r="Z96" t="str">
        <f t="shared" si="34"/>
        <v xml:space="preserve">,"EstimatedValue":0 </v>
      </c>
      <c r="AA96" t="str">
        <f t="shared" si="35"/>
        <v xml:space="preserve">,"Condition":"UNDEFINED" </v>
      </c>
      <c r="AB9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6" t="str">
        <f t="shared" si="37"/>
        <v>,{"CollectableType":"HomeCollector.Models.BookBase, HomeCollector, Version=1.0.0.0, Culture=neutral, PublicKeyToken=null","DisplayName":"The IDIC Epidemic" ,"Description":"" ,"Title":"The IDIC Epidemic" ,"Author":"Jean Lorrah" ,"Publisher":"Pocket Books" ,"Year":1988 ,"Month":2,"Series":"TOS" ,"BookCode":"TOS38"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7" spans="1:29" ht="14.4" x14ac:dyDescent="0.3">
      <c r="A97" s="40" t="s">
        <v>263</v>
      </c>
      <c r="B97" s="2">
        <v>1988</v>
      </c>
      <c r="C97" s="17" t="s">
        <v>15</v>
      </c>
      <c r="D97" s="4"/>
      <c r="E97" s="15">
        <v>4</v>
      </c>
      <c r="F97" s="12" t="s">
        <v>264</v>
      </c>
      <c r="G97" s="18" t="s">
        <v>77</v>
      </c>
      <c r="H97" s="12" t="s">
        <v>164</v>
      </c>
      <c r="I97" s="42" t="s">
        <v>265</v>
      </c>
      <c r="J97" t="str">
        <f t="shared" si="38"/>
        <v>,{"CollectableType":"HomeCollector.Models.BookBase, HomeCollector, Version=1.0.0.0, Culture=neutral, PublicKeyToken=null"</v>
      </c>
      <c r="K97" t="str">
        <f t="shared" si="20"/>
        <v xml:space="preserve">,"DisplayName":"Time for Yesterday" </v>
      </c>
      <c r="L97" t="str">
        <f t="shared" si="21"/>
        <v xml:space="preserve">,"Description":"The Yesterday Saga, Book Two" </v>
      </c>
      <c r="M97" t="str">
        <f t="shared" si="22"/>
        <v xml:space="preserve">,"Title":"Time for Yesterday" </v>
      </c>
      <c r="N97" t="str">
        <f t="shared" si="23"/>
        <v xml:space="preserve">,"Author":"A.C. Crispin" </v>
      </c>
      <c r="O97" t="str">
        <f t="shared" si="24"/>
        <v xml:space="preserve">,"Publisher":"Pocket Books" </v>
      </c>
      <c r="P97" t="str">
        <f t="shared" si="25"/>
        <v xml:space="preserve">,"Year":1988 </v>
      </c>
      <c r="Q97" t="str">
        <f t="shared" si="26"/>
        <v>,"Month":4</v>
      </c>
      <c r="R97" t="str">
        <f t="shared" si="39"/>
        <v xml:space="preserve">,"Series":"TOS" </v>
      </c>
      <c r="S97" t="str">
        <f t="shared" si="27"/>
        <v xml:space="preserve">,"BookCode":"TOS39" </v>
      </c>
      <c r="T97" t="str">
        <f t="shared" si="28"/>
        <v xml:space="preserve">,"ISBN":"" </v>
      </c>
      <c r="U97" t="str">
        <f t="shared" si="29"/>
        <v xml:space="preserve">,"Edition":"" </v>
      </c>
      <c r="V97" t="str">
        <f t="shared" si="30"/>
        <v>,"ItemInstances":[</v>
      </c>
      <c r="W97" t="str">
        <f t="shared" si="31"/>
        <v>{"CollectableType":"HomeCollector.Models.BookBase, HomeCollector, Version=1.0.0.0, Culture=neutral, PublicKeyToken=null"</v>
      </c>
      <c r="X97" t="str">
        <f t="shared" si="32"/>
        <v xml:space="preserve">,"ItemDetails":"Copies=" </v>
      </c>
      <c r="Y97" t="str">
        <f t="shared" si="33"/>
        <v xml:space="preserve">,"IsFavorite":false </v>
      </c>
      <c r="Z97" t="str">
        <f t="shared" si="34"/>
        <v xml:space="preserve">,"EstimatedValue":0 </v>
      </c>
      <c r="AA97" t="str">
        <f t="shared" si="35"/>
        <v xml:space="preserve">,"Condition":"UNDEFINED" </v>
      </c>
      <c r="AB9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7" t="str">
        <f t="shared" si="37"/>
        <v>,{"CollectableType":"HomeCollector.Models.BookBase, HomeCollector, Version=1.0.0.0, Culture=neutral, PublicKeyToken=null","DisplayName":"Time for Yesterday" ,"Description":"The Yesterday Saga, Book Two" ,"Title":"Time for Yesterday" ,"Author":"A.C. Crispin" ,"Publisher":"Pocket Books" ,"Year":1988 ,"Month":4,"Series":"TOS" ,"BookCode":"TOS39"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8" spans="1:29" ht="14.4" x14ac:dyDescent="0.3">
      <c r="A98" s="40" t="s">
        <v>265</v>
      </c>
      <c r="B98" s="2"/>
      <c r="C98" s="17"/>
      <c r="D98" s="4"/>
      <c r="E98" s="2"/>
      <c r="F98" s="12"/>
      <c r="G98" s="18"/>
      <c r="H98" s="12" t="s">
        <v>164</v>
      </c>
      <c r="I98" s="42" t="s">
        <v>266</v>
      </c>
      <c r="J98" t="str">
        <f t="shared" si="38"/>
        <v>,{"CollectableType":"HomeCollector.Models.BookBase, HomeCollector, Version=1.0.0.0, Culture=neutral, PublicKeyToken=null"</v>
      </c>
      <c r="K98" t="str">
        <f t="shared" si="20"/>
        <v xml:space="preserve">,"DisplayName":"The Yesterday Saga, Book Two" </v>
      </c>
      <c r="L98" t="str">
        <f t="shared" si="21"/>
        <v xml:space="preserve">,"Description":"Time for Yesterday Re-release" </v>
      </c>
      <c r="M98" t="str">
        <f t="shared" si="22"/>
        <v xml:space="preserve">,"Title":"The Yesterday Saga, Book Two" </v>
      </c>
      <c r="N98" t="str">
        <f t="shared" si="23"/>
        <v xml:space="preserve">,"Author":"A.C. Crispin" </v>
      </c>
      <c r="O98" t="str">
        <f t="shared" si="24"/>
        <v xml:space="preserve">,"Publisher":"" </v>
      </c>
      <c r="P98" t="str">
        <f t="shared" si="25"/>
        <v xml:space="preserve">,"Year": </v>
      </c>
      <c r="Q98" t="str">
        <f t="shared" si="26"/>
        <v>,"Month":0</v>
      </c>
      <c r="R98" t="str">
        <f t="shared" si="39"/>
        <v xml:space="preserve">,"Series":"TOS" </v>
      </c>
      <c r="S98" t="str">
        <f t="shared" si="27"/>
        <v xml:space="preserve">,"BookCode":"" </v>
      </c>
      <c r="T98" t="str">
        <f t="shared" si="28"/>
        <v xml:space="preserve">,"ISBN":"" </v>
      </c>
      <c r="U98" t="str">
        <f t="shared" si="29"/>
        <v xml:space="preserve">,"Edition":"" </v>
      </c>
      <c r="V98" t="str">
        <f t="shared" si="30"/>
        <v/>
      </c>
      <c r="W98" t="str">
        <f t="shared" si="31"/>
        <v>{"CollectableType":"HomeCollector.Models.BookBase, HomeCollector, Version=1.0.0.0, Culture=neutral, PublicKeyToken=null"</v>
      </c>
      <c r="X98" t="str">
        <f t="shared" si="32"/>
        <v xml:space="preserve">,"ItemDetails":"Copies=" </v>
      </c>
      <c r="Y98" t="str">
        <f t="shared" si="33"/>
        <v xml:space="preserve">,"IsFavorite":false </v>
      </c>
      <c r="Z98" t="str">
        <f t="shared" si="34"/>
        <v xml:space="preserve">,"EstimatedValue":0 </v>
      </c>
      <c r="AA98" t="str">
        <f t="shared" si="35"/>
        <v xml:space="preserve">,"Condition":"UNDEFINED" </v>
      </c>
      <c r="AB98" t="str">
        <f t="shared" si="36"/>
        <v>}</v>
      </c>
      <c r="AC98" t="str">
        <f t="shared" si="37"/>
        <v>,{"CollectableType":"HomeCollector.Models.BookBase, HomeCollector, Version=1.0.0.0, Culture=neutral, PublicKeyToken=null","DisplayName":"The Yesterday Saga, Book Two" ,"Description":"Time for Yesterday Re-release" ,"Title":"The Yesterday Saga, Book Two" ,"Author":"A.C. Crispin" ,"Publisher":"" ,"Year": ,"Month":0,"Series":"TOS" ,"BookCode":"" ,"ISBN":"" ,"Edition":"" }</v>
      </c>
    </row>
    <row r="99" spans="1:29" ht="14.4" x14ac:dyDescent="0.3">
      <c r="A99" s="40" t="s">
        <v>267</v>
      </c>
      <c r="B99" s="2">
        <v>1988</v>
      </c>
      <c r="C99" s="17" t="s">
        <v>15</v>
      </c>
      <c r="D99" s="4"/>
      <c r="E99" s="15">
        <v>6</v>
      </c>
      <c r="F99" s="12" t="s">
        <v>268</v>
      </c>
      <c r="G99" s="18"/>
      <c r="H99" s="12" t="s">
        <v>174</v>
      </c>
      <c r="I99" s="4"/>
      <c r="J99" t="str">
        <f t="shared" si="38"/>
        <v>,{"CollectableType":"HomeCollector.Models.BookBase, HomeCollector, Version=1.0.0.0, Culture=neutral, PublicKeyToken=null"</v>
      </c>
      <c r="K99" t="str">
        <f t="shared" si="20"/>
        <v xml:space="preserve">,"DisplayName":"Timetrap" </v>
      </c>
      <c r="L99" t="str">
        <f t="shared" si="21"/>
        <v xml:space="preserve">,"Description":"" </v>
      </c>
      <c r="M99" t="str">
        <f t="shared" si="22"/>
        <v xml:space="preserve">,"Title":"Timetrap" </v>
      </c>
      <c r="N99" t="str">
        <f t="shared" si="23"/>
        <v xml:space="preserve">,"Author":"David Dvorkin" </v>
      </c>
      <c r="O99" t="str">
        <f t="shared" si="24"/>
        <v xml:space="preserve">,"Publisher":"" </v>
      </c>
      <c r="P99" t="str">
        <f t="shared" si="25"/>
        <v xml:space="preserve">,"Year":1988 </v>
      </c>
      <c r="Q99" t="str">
        <f t="shared" si="26"/>
        <v>,"Month":6</v>
      </c>
      <c r="R99" t="str">
        <f t="shared" si="39"/>
        <v xml:space="preserve">,"Series":"TOS" </v>
      </c>
      <c r="S99" t="str">
        <f t="shared" si="27"/>
        <v xml:space="preserve">,"BookCode":"TOS40" </v>
      </c>
      <c r="T99" t="str">
        <f t="shared" si="28"/>
        <v xml:space="preserve">,"ISBN":"" </v>
      </c>
      <c r="U99" t="str">
        <f t="shared" si="29"/>
        <v xml:space="preserve">,"Edition":"" </v>
      </c>
      <c r="V99" t="str">
        <f t="shared" si="30"/>
        <v>,"ItemInstances":[</v>
      </c>
      <c r="W99" t="str">
        <f t="shared" si="31"/>
        <v>{"CollectableType":"HomeCollector.Models.BookBase, HomeCollector, Version=1.0.0.0, Culture=neutral, PublicKeyToken=null"</v>
      </c>
      <c r="X99" t="str">
        <f t="shared" si="32"/>
        <v xml:space="preserve">,"ItemDetails":"Copies=" </v>
      </c>
      <c r="Y99" t="str">
        <f t="shared" si="33"/>
        <v xml:space="preserve">,"IsFavorite":false </v>
      </c>
      <c r="Z99" t="str">
        <f t="shared" si="34"/>
        <v xml:space="preserve">,"EstimatedValue":0 </v>
      </c>
      <c r="AA99" t="str">
        <f t="shared" si="35"/>
        <v xml:space="preserve">,"Condition":"UNDEFINED" </v>
      </c>
      <c r="AB9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9" t="str">
        <f t="shared" si="37"/>
        <v>,{"CollectableType":"HomeCollector.Models.BookBase, HomeCollector, Version=1.0.0.0, Culture=neutral, PublicKeyToken=null","DisplayName":"Timetrap" ,"Description":"" ,"Title":"Timetrap" ,"Author":"David Dvorkin" ,"Publisher":"" ,"Year":1988 ,"Month":6,"Series":"TOS" ,"BookCode":"TOS40"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0" spans="1:29" ht="14.4" x14ac:dyDescent="0.3">
      <c r="A100" s="48" t="s">
        <v>269</v>
      </c>
      <c r="B100" s="2">
        <v>1988</v>
      </c>
      <c r="C100" s="17" t="s">
        <v>15</v>
      </c>
      <c r="D100" s="4"/>
      <c r="E100" s="15">
        <v>8</v>
      </c>
      <c r="F100" s="12" t="s">
        <v>270</v>
      </c>
      <c r="G100" s="18" t="s">
        <v>77</v>
      </c>
      <c r="H100" s="12" t="s">
        <v>271</v>
      </c>
      <c r="I100" s="4"/>
      <c r="J100" t="str">
        <f t="shared" si="38"/>
        <v>,{"CollectableType":"HomeCollector.Models.BookBase, HomeCollector, Version=1.0.0.0, Culture=neutral, PublicKeyToken=null"</v>
      </c>
      <c r="K100" t="str">
        <f t="shared" si="20"/>
        <v xml:space="preserve">,"DisplayName":"The Three-Minute Universe" </v>
      </c>
      <c r="L100" t="str">
        <f t="shared" si="21"/>
        <v xml:space="preserve">,"Description":"" </v>
      </c>
      <c r="M100" t="str">
        <f t="shared" si="22"/>
        <v xml:space="preserve">,"Title":"The Three-Minute Universe" </v>
      </c>
      <c r="N100" t="str">
        <f t="shared" si="23"/>
        <v xml:space="preserve">,"Author":"Barbara Paul" </v>
      </c>
      <c r="O100" t="str">
        <f t="shared" si="24"/>
        <v xml:space="preserve">,"Publisher":"Pocket Books" </v>
      </c>
      <c r="P100" t="str">
        <f t="shared" si="25"/>
        <v xml:space="preserve">,"Year":1988 </v>
      </c>
      <c r="Q100" t="str">
        <f t="shared" si="26"/>
        <v>,"Month":8</v>
      </c>
      <c r="R100" t="str">
        <f t="shared" si="39"/>
        <v xml:space="preserve">,"Series":"TOS" </v>
      </c>
      <c r="S100" t="str">
        <f t="shared" si="27"/>
        <v xml:space="preserve">,"BookCode":"TOS41" </v>
      </c>
      <c r="T100" t="str">
        <f t="shared" si="28"/>
        <v xml:space="preserve">,"ISBN":"" </v>
      </c>
      <c r="U100" t="str">
        <f t="shared" si="29"/>
        <v xml:space="preserve">,"Edition":"" </v>
      </c>
      <c r="V100" t="str">
        <f t="shared" si="30"/>
        <v>,"ItemInstances":[</v>
      </c>
      <c r="W100" t="str">
        <f t="shared" si="31"/>
        <v>{"CollectableType":"HomeCollector.Models.BookBase, HomeCollector, Version=1.0.0.0, Culture=neutral, PublicKeyToken=null"</v>
      </c>
      <c r="X100" t="str">
        <f t="shared" si="32"/>
        <v xml:space="preserve">,"ItemDetails":"Copies=" </v>
      </c>
      <c r="Y100" t="str">
        <f t="shared" si="33"/>
        <v xml:space="preserve">,"IsFavorite":false </v>
      </c>
      <c r="Z100" t="str">
        <f t="shared" si="34"/>
        <v xml:space="preserve">,"EstimatedValue":0 </v>
      </c>
      <c r="AA100" t="str">
        <f t="shared" si="35"/>
        <v xml:space="preserve">,"Condition":"UNDEFINED" </v>
      </c>
      <c r="AB10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0" t="str">
        <f t="shared" si="37"/>
        <v>,{"CollectableType":"HomeCollector.Models.BookBase, HomeCollector, Version=1.0.0.0, Culture=neutral, PublicKeyToken=null","DisplayName":"The Three-Minute Universe" ,"Description":"" ,"Title":"The Three-Minute Universe" ,"Author":"Barbara Paul" ,"Publisher":"Pocket Books" ,"Year":1988 ,"Month":8,"Series":"TOS" ,"BookCode":"TOS41"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1" spans="1:29" ht="14.4" x14ac:dyDescent="0.3">
      <c r="A101" s="40" t="s">
        <v>272</v>
      </c>
      <c r="B101" s="2">
        <v>1988</v>
      </c>
      <c r="C101" s="17" t="s">
        <v>15</v>
      </c>
      <c r="D101" s="4"/>
      <c r="E101" s="15">
        <v>9</v>
      </c>
      <c r="G101" s="18" t="s">
        <v>77</v>
      </c>
      <c r="H101" s="12" t="s">
        <v>171</v>
      </c>
      <c r="I101" s="4"/>
      <c r="J101" t="str">
        <f t="shared" si="38"/>
        <v>,{"CollectableType":"HomeCollector.Models.BookBase, HomeCollector, Version=1.0.0.0, Culture=neutral, PublicKeyToken=null"</v>
      </c>
      <c r="K101" t="str">
        <f t="shared" si="20"/>
        <v xml:space="preserve">,"DisplayName":"Spock's World" </v>
      </c>
      <c r="L101" t="str">
        <f t="shared" si="21"/>
        <v xml:space="preserve">,"Description":"" </v>
      </c>
      <c r="M101" t="str">
        <f t="shared" si="22"/>
        <v xml:space="preserve">,"Title":"Spock's World" </v>
      </c>
      <c r="N101" t="str">
        <f t="shared" si="23"/>
        <v xml:space="preserve">,"Author":"Diane Duane" </v>
      </c>
      <c r="O101" t="str">
        <f t="shared" si="24"/>
        <v xml:space="preserve">,"Publisher":"Pocket Books" </v>
      </c>
      <c r="P101" t="str">
        <f t="shared" si="25"/>
        <v xml:space="preserve">,"Year":1988 </v>
      </c>
      <c r="Q101" t="str">
        <f t="shared" si="26"/>
        <v>,"Month":9</v>
      </c>
      <c r="R101" t="str">
        <f t="shared" si="39"/>
        <v xml:space="preserve">,"Series":"TOS" </v>
      </c>
      <c r="S101" t="str">
        <f t="shared" si="27"/>
        <v xml:space="preserve">,"BookCode":"" </v>
      </c>
      <c r="T101" t="str">
        <f t="shared" si="28"/>
        <v xml:space="preserve">,"ISBN":"" </v>
      </c>
      <c r="U101" t="str">
        <f t="shared" si="29"/>
        <v xml:space="preserve">,"Edition":"" </v>
      </c>
      <c r="V101" t="str">
        <f t="shared" si="30"/>
        <v>,"ItemInstances":[</v>
      </c>
      <c r="W101" t="str">
        <f t="shared" si="31"/>
        <v>{"CollectableType":"HomeCollector.Models.BookBase, HomeCollector, Version=1.0.0.0, Culture=neutral, PublicKeyToken=null"</v>
      </c>
      <c r="X101" t="str">
        <f t="shared" si="32"/>
        <v xml:space="preserve">,"ItemDetails":"Copies=" </v>
      </c>
      <c r="Y101" t="str">
        <f t="shared" si="33"/>
        <v xml:space="preserve">,"IsFavorite":false </v>
      </c>
      <c r="Z101" t="str">
        <f t="shared" si="34"/>
        <v xml:space="preserve">,"EstimatedValue":0 </v>
      </c>
      <c r="AA101" t="str">
        <f t="shared" si="35"/>
        <v xml:space="preserve">,"Condition":"UNDEFINED" </v>
      </c>
      <c r="AB10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1" t="str">
        <f t="shared" si="37"/>
        <v>,{"CollectableType":"HomeCollector.Models.BookBase, HomeCollector, Version=1.0.0.0, Culture=neutral, PublicKeyToken=null","DisplayName":"Spock's World" ,"Description":"" ,"Title":"Spock's World" ,"Author":"Diane Duane" ,"Publisher":"Pocket Books" ,"Year":1988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2" spans="1:29" ht="14.4" x14ac:dyDescent="0.3">
      <c r="A102" s="40" t="s">
        <v>273</v>
      </c>
      <c r="B102" s="2">
        <v>1988</v>
      </c>
      <c r="C102" s="17" t="s">
        <v>15</v>
      </c>
      <c r="D102" s="4"/>
      <c r="E102" s="15">
        <v>10</v>
      </c>
      <c r="F102" s="12" t="s">
        <v>274</v>
      </c>
      <c r="G102" s="18" t="s">
        <v>77</v>
      </c>
      <c r="H102" s="4"/>
      <c r="I102" s="43" t="s">
        <v>275</v>
      </c>
      <c r="J102" t="str">
        <f t="shared" si="38"/>
        <v>,{"CollectableType":"HomeCollector.Models.BookBase, HomeCollector, Version=1.0.0.0, Culture=neutral, PublicKeyToken=null"</v>
      </c>
      <c r="K102" t="str">
        <f t="shared" si="20"/>
        <v xml:space="preserve">,"DisplayName":"Memory Prime" </v>
      </c>
      <c r="L102" t="str">
        <f t="shared" si="21"/>
        <v xml:space="preserve">,"Description":"Worlds in Collision, Book One" </v>
      </c>
      <c r="M102" t="str">
        <f t="shared" si="22"/>
        <v xml:space="preserve">,"Title":"Memory Prime" </v>
      </c>
      <c r="N102" t="str">
        <f t="shared" si="23"/>
        <v xml:space="preserve">,"Author":"" </v>
      </c>
      <c r="O102" t="str">
        <f t="shared" si="24"/>
        <v xml:space="preserve">,"Publisher":"Pocket Books" </v>
      </c>
      <c r="P102" t="str">
        <f t="shared" si="25"/>
        <v xml:space="preserve">,"Year":1988 </v>
      </c>
      <c r="Q102" t="str">
        <f t="shared" si="26"/>
        <v>,"Month":10</v>
      </c>
      <c r="R102" t="str">
        <f t="shared" si="39"/>
        <v xml:space="preserve">,"Series":"TOS" </v>
      </c>
      <c r="S102" t="str">
        <f t="shared" si="27"/>
        <v xml:space="preserve">,"BookCode":"TOS42" </v>
      </c>
      <c r="T102" t="str">
        <f t="shared" si="28"/>
        <v xml:space="preserve">,"ISBN":"" </v>
      </c>
      <c r="U102" t="str">
        <f t="shared" si="29"/>
        <v xml:space="preserve">,"Edition":"" </v>
      </c>
      <c r="V102" t="str">
        <f t="shared" si="30"/>
        <v>,"ItemInstances":[</v>
      </c>
      <c r="W102" t="str">
        <f t="shared" si="31"/>
        <v>{"CollectableType":"HomeCollector.Models.BookBase, HomeCollector, Version=1.0.0.0, Culture=neutral, PublicKeyToken=null"</v>
      </c>
      <c r="X102" t="str">
        <f t="shared" si="32"/>
        <v xml:space="preserve">,"ItemDetails":"Copies=" </v>
      </c>
      <c r="Y102" t="str">
        <f t="shared" si="33"/>
        <v xml:space="preserve">,"IsFavorite":false </v>
      </c>
      <c r="Z102" t="str">
        <f t="shared" si="34"/>
        <v xml:space="preserve">,"EstimatedValue":0 </v>
      </c>
      <c r="AA102" t="str">
        <f t="shared" si="35"/>
        <v xml:space="preserve">,"Condition":"UNDEFINED" </v>
      </c>
      <c r="AB10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2" t="str">
        <f t="shared" si="37"/>
        <v>,{"CollectableType":"HomeCollector.Models.BookBase, HomeCollector, Version=1.0.0.0, Culture=neutral, PublicKeyToken=null","DisplayName":"Memory Prime" ,"Description":"Worlds in Collision, Book One" ,"Title":"Memory Prime" ,"Author":"" ,"Publisher":"Pocket Books" ,"Year":1988 ,"Month":10,"Series":"TOS" ,"BookCode":"TOS42"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3" spans="1:29" ht="28.2" x14ac:dyDescent="0.3">
      <c r="A103" s="49" t="s">
        <v>275</v>
      </c>
      <c r="B103" s="2"/>
      <c r="C103" s="17"/>
      <c r="D103" s="4"/>
      <c r="F103" s="12"/>
      <c r="G103" s="18" t="s">
        <v>77</v>
      </c>
      <c r="H103" s="50" t="s">
        <v>276</v>
      </c>
      <c r="I103" s="43" t="s">
        <v>277</v>
      </c>
      <c r="J103" t="str">
        <f t="shared" si="38"/>
        <v>,{"CollectableType":"HomeCollector.Models.BookBase, HomeCollector, Version=1.0.0.0, Culture=neutral, PublicKeyToken=null"</v>
      </c>
      <c r="K103" t="str">
        <f t="shared" si="20"/>
        <v xml:space="preserve">,"DisplayName":"Worlds in Collision, Book One" </v>
      </c>
      <c r="L103" t="str">
        <f t="shared" si="21"/>
        <v xml:space="preserve">,"Description":"Memory Prime Re-release" </v>
      </c>
      <c r="M103" t="str">
        <f t="shared" si="22"/>
        <v xml:space="preserve">,"Title":"Worlds in Collision, Book One" </v>
      </c>
      <c r="N103" t="str">
        <f t="shared" si="23"/>
        <v xml:space="preserve">,"Author":"Judith and Garfield Reeves-Stevens" </v>
      </c>
      <c r="O103" t="str">
        <f t="shared" si="24"/>
        <v xml:space="preserve">,"Publisher":"Pocket Books" </v>
      </c>
      <c r="P103" t="str">
        <f t="shared" si="25"/>
        <v xml:space="preserve">,"Year": </v>
      </c>
      <c r="Q103" t="str">
        <f t="shared" si="26"/>
        <v>,"Month":0</v>
      </c>
      <c r="R103" t="str">
        <f t="shared" si="39"/>
        <v xml:space="preserve">,"Series":"TOS" </v>
      </c>
      <c r="S103" t="str">
        <f t="shared" si="27"/>
        <v xml:space="preserve">,"BookCode":"" </v>
      </c>
      <c r="T103" t="str">
        <f t="shared" si="28"/>
        <v xml:space="preserve">,"ISBN":"" </v>
      </c>
      <c r="U103" t="str">
        <f t="shared" si="29"/>
        <v xml:space="preserve">,"Edition":"" </v>
      </c>
      <c r="V103" t="str">
        <f t="shared" si="30"/>
        <v/>
      </c>
      <c r="W103" t="str">
        <f t="shared" si="31"/>
        <v>{"CollectableType":"HomeCollector.Models.BookBase, HomeCollector, Version=1.0.0.0, Culture=neutral, PublicKeyToken=null"</v>
      </c>
      <c r="X103" t="str">
        <f t="shared" si="32"/>
        <v xml:space="preserve">,"ItemDetails":"Copies=" </v>
      </c>
      <c r="Y103" t="str">
        <f t="shared" si="33"/>
        <v xml:space="preserve">,"IsFavorite":false </v>
      </c>
      <c r="Z103" t="str">
        <f t="shared" si="34"/>
        <v xml:space="preserve">,"EstimatedValue":0 </v>
      </c>
      <c r="AA103" t="str">
        <f t="shared" si="35"/>
        <v xml:space="preserve">,"Condition":"UNDEFINED" </v>
      </c>
      <c r="AB103" t="str">
        <f t="shared" si="36"/>
        <v>}</v>
      </c>
      <c r="AC103" t="str">
        <f t="shared" si="37"/>
        <v>,{"CollectableType":"HomeCollector.Models.BookBase, HomeCollector, Version=1.0.0.0, Culture=neutral, PublicKeyToken=null","DisplayName":"Worlds in Collision, Book One" ,"Description":"Memory Prime Re-release" ,"Title":"Worlds in Collision, Book One" ,"Author":"Judith and Garfield Reeves-Stevens" ,"Publisher":"Pocket Books" ,"Year": ,"Month":0,"Series":"TOS" ,"BookCode":"" ,"ISBN":"" ,"Edition":"" }</v>
      </c>
    </row>
    <row r="104" spans="1:29" ht="14.4" x14ac:dyDescent="0.3">
      <c r="A104" s="48" t="s">
        <v>278</v>
      </c>
      <c r="B104" s="2">
        <v>1988</v>
      </c>
      <c r="C104" s="17" t="s">
        <v>15</v>
      </c>
      <c r="D104" s="4"/>
      <c r="E104" s="15">
        <v>12</v>
      </c>
      <c r="F104" s="12" t="s">
        <v>280</v>
      </c>
      <c r="G104" s="18" t="s">
        <v>77</v>
      </c>
      <c r="H104" s="51" t="s">
        <v>241</v>
      </c>
      <c r="I104" s="4"/>
      <c r="J104" t="str">
        <f t="shared" si="38"/>
        <v>,{"CollectableType":"HomeCollector.Models.BookBase, HomeCollector, Version=1.0.0.0, Culture=neutral, PublicKeyToken=null"</v>
      </c>
      <c r="K104" t="str">
        <f t="shared" si="20"/>
        <v xml:space="preserve">,"DisplayName":"The Final Nexus" </v>
      </c>
      <c r="L104" t="str">
        <f t="shared" si="21"/>
        <v xml:space="preserve">,"Description":"" </v>
      </c>
      <c r="M104" t="str">
        <f t="shared" si="22"/>
        <v xml:space="preserve">,"Title":"The Final Nexus" </v>
      </c>
      <c r="N104" t="str">
        <f t="shared" si="23"/>
        <v xml:space="preserve">,"Author":"Gene DeWeese" </v>
      </c>
      <c r="O104" t="str">
        <f t="shared" si="24"/>
        <v xml:space="preserve">,"Publisher":"Pocket Books" </v>
      </c>
      <c r="P104" t="str">
        <f t="shared" si="25"/>
        <v xml:space="preserve">,"Year":1988 </v>
      </c>
      <c r="Q104" t="str">
        <f t="shared" si="26"/>
        <v>,"Month":12</v>
      </c>
      <c r="R104" t="str">
        <f t="shared" si="39"/>
        <v xml:space="preserve">,"Series":"TOS" </v>
      </c>
      <c r="S104" t="str">
        <f t="shared" si="27"/>
        <v xml:space="preserve">,"BookCode":"TOS43" </v>
      </c>
      <c r="T104" t="str">
        <f t="shared" si="28"/>
        <v xml:space="preserve">,"ISBN":"" </v>
      </c>
      <c r="U104" t="str">
        <f t="shared" si="29"/>
        <v xml:space="preserve">,"Edition":"" </v>
      </c>
      <c r="V104" t="str">
        <f t="shared" si="30"/>
        <v>,"ItemInstances":[</v>
      </c>
      <c r="W104" t="str">
        <f t="shared" si="31"/>
        <v>{"CollectableType":"HomeCollector.Models.BookBase, HomeCollector, Version=1.0.0.0, Culture=neutral, PublicKeyToken=null"</v>
      </c>
      <c r="X104" t="str">
        <f t="shared" si="32"/>
        <v xml:space="preserve">,"ItemDetails":"Copies=" </v>
      </c>
      <c r="Y104" t="str">
        <f t="shared" si="33"/>
        <v xml:space="preserve">,"IsFavorite":false </v>
      </c>
      <c r="Z104" t="str">
        <f t="shared" si="34"/>
        <v xml:space="preserve">,"EstimatedValue":0 </v>
      </c>
      <c r="AA104" t="str">
        <f t="shared" si="35"/>
        <v xml:space="preserve">,"Condition":"UNDEFINED" </v>
      </c>
      <c r="AB10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4" t="str">
        <f t="shared" si="37"/>
        <v>,{"CollectableType":"HomeCollector.Models.BookBase, HomeCollector, Version=1.0.0.0, Culture=neutral, PublicKeyToken=null","DisplayName":"The Final Nexus" ,"Description":"" ,"Title":"The Final Nexus" ,"Author":"Gene DeWeese" ,"Publisher":"Pocket Books" ,"Year":1988 ,"Month":12,"Series":"TOS" ,"BookCode":"TOS43"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5" spans="1:29" ht="14.4" x14ac:dyDescent="0.3">
      <c r="A105" s="48" t="s">
        <v>281</v>
      </c>
      <c r="B105" s="2">
        <v>1989</v>
      </c>
      <c r="C105" s="17" t="s">
        <v>15</v>
      </c>
      <c r="D105" s="4"/>
      <c r="E105" s="15">
        <v>2</v>
      </c>
      <c r="F105" s="12" t="s">
        <v>282</v>
      </c>
      <c r="G105" s="18" t="s">
        <v>77</v>
      </c>
      <c r="H105" s="51" t="s">
        <v>283</v>
      </c>
      <c r="I105" s="4"/>
      <c r="J105" t="str">
        <f t="shared" si="38"/>
        <v>,{"CollectableType":"HomeCollector.Models.BookBase, HomeCollector, Version=1.0.0.0, Culture=neutral, PublicKeyToken=null"</v>
      </c>
      <c r="K105" t="str">
        <f t="shared" si="20"/>
        <v xml:space="preserve">,"DisplayName":"Vulcan's Glory" </v>
      </c>
      <c r="L105" t="str">
        <f t="shared" si="21"/>
        <v xml:space="preserve">,"Description":"" </v>
      </c>
      <c r="M105" t="str">
        <f t="shared" si="22"/>
        <v xml:space="preserve">,"Title":"Vulcan's Glory" </v>
      </c>
      <c r="N105" t="str">
        <f t="shared" si="23"/>
        <v xml:space="preserve">,"Author":"D. C. Fontana" </v>
      </c>
      <c r="O105" t="str">
        <f t="shared" si="24"/>
        <v xml:space="preserve">,"Publisher":"Pocket Books" </v>
      </c>
      <c r="P105" t="str">
        <f t="shared" si="25"/>
        <v xml:space="preserve">,"Year":1989 </v>
      </c>
      <c r="Q105" t="str">
        <f t="shared" si="26"/>
        <v>,"Month":2</v>
      </c>
      <c r="R105" t="str">
        <f t="shared" si="39"/>
        <v xml:space="preserve">,"Series":"TOS" </v>
      </c>
      <c r="S105" t="str">
        <f t="shared" si="27"/>
        <v xml:space="preserve">,"BookCode":"TOS44" </v>
      </c>
      <c r="T105" t="str">
        <f t="shared" si="28"/>
        <v xml:space="preserve">,"ISBN":"" </v>
      </c>
      <c r="U105" t="str">
        <f t="shared" si="29"/>
        <v xml:space="preserve">,"Edition":"" </v>
      </c>
      <c r="V105" t="str">
        <f t="shared" si="30"/>
        <v>,"ItemInstances":[</v>
      </c>
      <c r="W105" t="str">
        <f t="shared" si="31"/>
        <v>{"CollectableType":"HomeCollector.Models.BookBase, HomeCollector, Version=1.0.0.0, Culture=neutral, PublicKeyToken=null"</v>
      </c>
      <c r="X105" t="str">
        <f t="shared" si="32"/>
        <v xml:space="preserve">,"ItemDetails":"Copies=" </v>
      </c>
      <c r="Y105" t="str">
        <f t="shared" si="33"/>
        <v xml:space="preserve">,"IsFavorite":false </v>
      </c>
      <c r="Z105" t="str">
        <f t="shared" si="34"/>
        <v xml:space="preserve">,"EstimatedValue":0 </v>
      </c>
      <c r="AA105" t="str">
        <f t="shared" si="35"/>
        <v xml:space="preserve">,"Condition":"UNDEFINED" </v>
      </c>
      <c r="AB10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5" t="str">
        <f t="shared" si="37"/>
        <v>,{"CollectableType":"HomeCollector.Models.BookBase, HomeCollector, Version=1.0.0.0, Culture=neutral, PublicKeyToken=null","DisplayName":"Vulcan's Glory" ,"Description":"" ,"Title":"Vulcan's Glory" ,"Author":"D. C. Fontana" ,"Publisher":"Pocket Books" ,"Year":1989 ,"Month":2,"Series":"TOS" ,"BookCode":"TOS44"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6" spans="1:29" ht="28.2" x14ac:dyDescent="0.3">
      <c r="A106" s="48" t="s">
        <v>284</v>
      </c>
      <c r="B106" s="2">
        <v>1989</v>
      </c>
      <c r="C106" s="17" t="s">
        <v>15</v>
      </c>
      <c r="D106" s="4"/>
      <c r="E106" s="15">
        <v>4</v>
      </c>
      <c r="F106" s="12" t="s">
        <v>285</v>
      </c>
      <c r="G106" s="18" t="s">
        <v>77</v>
      </c>
      <c r="H106" s="42" t="s">
        <v>286</v>
      </c>
      <c r="I106" s="4"/>
      <c r="J106" t="str">
        <f t="shared" si="38"/>
        <v>,{"CollectableType":"HomeCollector.Models.BookBase, HomeCollector, Version=1.0.0.0, Culture=neutral, PublicKeyToken=null"</v>
      </c>
      <c r="K106" t="str">
        <f t="shared" si="20"/>
        <v xml:space="preserve">,"DisplayName":"Double, Double" </v>
      </c>
      <c r="L106" t="str">
        <f t="shared" si="21"/>
        <v xml:space="preserve">,"Description":"" </v>
      </c>
      <c r="M106" t="str">
        <f t="shared" si="22"/>
        <v xml:space="preserve">,"Title":"Double, Double" </v>
      </c>
      <c r="N106" t="str">
        <f t="shared" si="23"/>
        <v xml:space="preserve">,"Author":"Michael Jan Friedman" </v>
      </c>
      <c r="O106" t="str">
        <f t="shared" si="24"/>
        <v xml:space="preserve">,"Publisher":"Pocket Books" </v>
      </c>
      <c r="P106" t="str">
        <f t="shared" si="25"/>
        <v xml:space="preserve">,"Year":1989 </v>
      </c>
      <c r="Q106" t="str">
        <f t="shared" si="26"/>
        <v>,"Month":4</v>
      </c>
      <c r="R106" t="str">
        <f t="shared" si="39"/>
        <v xml:space="preserve">,"Series":"TOS" </v>
      </c>
      <c r="S106" t="str">
        <f t="shared" si="27"/>
        <v xml:space="preserve">,"BookCode":"TOS45" </v>
      </c>
      <c r="T106" t="str">
        <f t="shared" si="28"/>
        <v xml:space="preserve">,"ISBN":"" </v>
      </c>
      <c r="U106" t="str">
        <f t="shared" si="29"/>
        <v xml:space="preserve">,"Edition":"" </v>
      </c>
      <c r="V106" t="str">
        <f t="shared" si="30"/>
        <v>,"ItemInstances":[</v>
      </c>
      <c r="W106" t="str">
        <f t="shared" si="31"/>
        <v>{"CollectableType":"HomeCollector.Models.BookBase, HomeCollector, Version=1.0.0.0, Culture=neutral, PublicKeyToken=null"</v>
      </c>
      <c r="X106" t="str">
        <f t="shared" si="32"/>
        <v xml:space="preserve">,"ItemDetails":"Copies=" </v>
      </c>
      <c r="Y106" t="str">
        <f t="shared" si="33"/>
        <v xml:space="preserve">,"IsFavorite":false </v>
      </c>
      <c r="Z106" t="str">
        <f t="shared" si="34"/>
        <v xml:space="preserve">,"EstimatedValue":0 </v>
      </c>
      <c r="AA106" t="str">
        <f t="shared" si="35"/>
        <v xml:space="preserve">,"Condition":"UNDEFINED" </v>
      </c>
      <c r="AB10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6" t="str">
        <f t="shared" si="37"/>
        <v>,{"CollectableType":"HomeCollector.Models.BookBase, HomeCollector, Version=1.0.0.0, Culture=neutral, PublicKeyToken=null","DisplayName":"Double, Double" ,"Description":"" ,"Title":"Double, Double" ,"Author":"Michael Jan Friedman" ,"Publisher":"Pocket Books" ,"Year":1989 ,"Month":4,"Series":"TOS" ,"BookCode":"TOS45"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7" spans="1:29" ht="14.4" x14ac:dyDescent="0.3">
      <c r="A107" s="40" t="s">
        <v>287</v>
      </c>
      <c r="B107" s="2">
        <v>1989</v>
      </c>
      <c r="C107" s="17" t="s">
        <v>15</v>
      </c>
      <c r="D107" s="4"/>
      <c r="E107" s="15">
        <v>6</v>
      </c>
      <c r="F107" s="12" t="s">
        <v>288</v>
      </c>
      <c r="G107" s="18" t="s">
        <v>77</v>
      </c>
      <c r="H107" s="52" t="s">
        <v>289</v>
      </c>
      <c r="I107" s="4"/>
      <c r="J107" t="str">
        <f t="shared" si="38"/>
        <v>,{"CollectableType":"HomeCollector.Models.BookBase, HomeCollector, Version=1.0.0.0, Culture=neutral, PublicKeyToken=null"</v>
      </c>
      <c r="K107" t="str">
        <f t="shared" si="20"/>
        <v xml:space="preserve">,"DisplayName":"Star Trek V: The Final Frontier" </v>
      </c>
      <c r="L107" t="str">
        <f t="shared" si="21"/>
        <v xml:space="preserve">,"Description":"" </v>
      </c>
      <c r="M107" t="str">
        <f t="shared" si="22"/>
        <v xml:space="preserve">,"Title":"Star Trek V: The Final Frontier" </v>
      </c>
      <c r="N107" t="str">
        <f t="shared" si="23"/>
        <v xml:space="preserve">,"Author":"J. M. Dillard" </v>
      </c>
      <c r="O107" t="str">
        <f t="shared" si="24"/>
        <v xml:space="preserve">,"Publisher":"Pocket Books" </v>
      </c>
      <c r="P107" t="str">
        <f t="shared" si="25"/>
        <v xml:space="preserve">,"Year":1989 </v>
      </c>
      <c r="Q107" t="str">
        <f t="shared" si="26"/>
        <v>,"Month":6</v>
      </c>
      <c r="R107" t="str">
        <f t="shared" si="39"/>
        <v xml:space="preserve">,"Series":"TOS" </v>
      </c>
      <c r="S107" t="str">
        <f t="shared" si="27"/>
        <v xml:space="preserve">,"BookCode":"STM5" </v>
      </c>
      <c r="T107" t="str">
        <f t="shared" si="28"/>
        <v xml:space="preserve">,"ISBN":"" </v>
      </c>
      <c r="U107" t="str">
        <f t="shared" si="29"/>
        <v xml:space="preserve">,"Edition":"" </v>
      </c>
      <c r="V107" t="str">
        <f t="shared" si="30"/>
        <v>,"ItemInstances":[</v>
      </c>
      <c r="W107" t="str">
        <f t="shared" si="31"/>
        <v>{"CollectableType":"HomeCollector.Models.BookBase, HomeCollector, Version=1.0.0.0, Culture=neutral, PublicKeyToken=null"</v>
      </c>
      <c r="X107" t="str">
        <f t="shared" si="32"/>
        <v xml:space="preserve">,"ItemDetails":"Copies=" </v>
      </c>
      <c r="Y107" t="str">
        <f t="shared" si="33"/>
        <v xml:space="preserve">,"IsFavorite":false </v>
      </c>
      <c r="Z107" t="str">
        <f t="shared" si="34"/>
        <v xml:space="preserve">,"EstimatedValue":0 </v>
      </c>
      <c r="AA107" t="str">
        <f t="shared" si="35"/>
        <v xml:space="preserve">,"Condition":"UNDEFINED" </v>
      </c>
      <c r="AB10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7" t="str">
        <f t="shared" si="37"/>
        <v>,{"CollectableType":"HomeCollector.Models.BookBase, HomeCollector, Version=1.0.0.0, Culture=neutral, PublicKeyToken=null","DisplayName":"Star Trek V: The Final Frontier" ,"Description":"" ,"Title":"Star Trek V: The Final Frontier" ,"Author":"J. M. Dillard" ,"Publisher":"Pocket Books" ,"Year":1989 ,"Month":6,"Series":"TOS" ,"BookCode":"STM5"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8" spans="1:29" ht="14.4" x14ac:dyDescent="0.3">
      <c r="A108" s="48" t="s">
        <v>290</v>
      </c>
      <c r="B108" s="2">
        <v>1989</v>
      </c>
      <c r="C108" s="17" t="s">
        <v>15</v>
      </c>
      <c r="D108" s="4"/>
      <c r="E108" s="15">
        <v>10</v>
      </c>
      <c r="F108" s="12" t="s">
        <v>291</v>
      </c>
      <c r="G108" s="18" t="s">
        <v>77</v>
      </c>
      <c r="H108" s="4"/>
      <c r="I108" s="4"/>
      <c r="J108" t="str">
        <f t="shared" si="38"/>
        <v>,{"CollectableType":"HomeCollector.Models.BookBase, HomeCollector, Version=1.0.0.0, Culture=neutral, PublicKeyToken=null"</v>
      </c>
      <c r="K108" t="str">
        <f t="shared" si="20"/>
        <v xml:space="preserve">,"DisplayName":"The Cry of the Onlies" </v>
      </c>
      <c r="L108" t="str">
        <f t="shared" si="21"/>
        <v xml:space="preserve">,"Description":"" </v>
      </c>
      <c r="M108" t="str">
        <f t="shared" si="22"/>
        <v xml:space="preserve">,"Title":"The Cry of the Onlies" </v>
      </c>
      <c r="N108" t="str">
        <f t="shared" si="23"/>
        <v xml:space="preserve">,"Author":"" </v>
      </c>
      <c r="O108" t="str">
        <f t="shared" si="24"/>
        <v xml:space="preserve">,"Publisher":"Pocket Books" </v>
      </c>
      <c r="P108" t="str">
        <f t="shared" si="25"/>
        <v xml:space="preserve">,"Year":1989 </v>
      </c>
      <c r="Q108" t="str">
        <f t="shared" si="26"/>
        <v>,"Month":10</v>
      </c>
      <c r="R108" t="str">
        <f t="shared" si="39"/>
        <v xml:space="preserve">,"Series":"TOS" </v>
      </c>
      <c r="S108" t="str">
        <f t="shared" si="27"/>
        <v xml:space="preserve">,"BookCode":"TOS46" </v>
      </c>
      <c r="T108" t="str">
        <f t="shared" si="28"/>
        <v xml:space="preserve">,"ISBN":"" </v>
      </c>
      <c r="U108" t="str">
        <f t="shared" si="29"/>
        <v xml:space="preserve">,"Edition":"" </v>
      </c>
      <c r="V108" t="str">
        <f t="shared" si="30"/>
        <v>,"ItemInstances":[</v>
      </c>
      <c r="W108" t="str">
        <f t="shared" si="31"/>
        <v>{"CollectableType":"HomeCollector.Models.BookBase, HomeCollector, Version=1.0.0.0, Culture=neutral, PublicKeyToken=null"</v>
      </c>
      <c r="X108" t="str">
        <f t="shared" si="32"/>
        <v xml:space="preserve">,"ItemDetails":"Copies=" </v>
      </c>
      <c r="Y108" t="str">
        <f t="shared" si="33"/>
        <v xml:space="preserve">,"IsFavorite":false </v>
      </c>
      <c r="Z108" t="str">
        <f t="shared" si="34"/>
        <v xml:space="preserve">,"EstimatedValue":0 </v>
      </c>
      <c r="AA108" t="str">
        <f t="shared" si="35"/>
        <v xml:space="preserve">,"Condition":"UNDEFINED" </v>
      </c>
      <c r="AB10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8" t="str">
        <f t="shared" si="37"/>
        <v>,{"CollectableType":"HomeCollector.Models.BookBase, HomeCollector, Version=1.0.0.0, Culture=neutral, PublicKeyToken=null","DisplayName":"The Cry of the Onlies" ,"Description":"" ,"Title":"The Cry of the Onlies" ,"Author":"" ,"Publisher":"Pocket Books" ,"Year":1989 ,"Month":10,"Series":"TOS" ,"BookCode":"TOS46"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9" spans="1:29" ht="14.4" x14ac:dyDescent="0.3">
      <c r="A109" s="40" t="s">
        <v>292</v>
      </c>
      <c r="B109" s="2">
        <v>1989</v>
      </c>
      <c r="C109" s="17" t="s">
        <v>15</v>
      </c>
      <c r="D109" s="4"/>
      <c r="E109" s="15">
        <v>10</v>
      </c>
      <c r="F109" s="12"/>
      <c r="G109" s="18" t="s">
        <v>77</v>
      </c>
      <c r="H109" s="52" t="s">
        <v>289</v>
      </c>
      <c r="I109" s="43" t="s">
        <v>293</v>
      </c>
      <c r="J109" t="str">
        <f t="shared" si="38"/>
        <v>,{"CollectableType":"HomeCollector.Models.BookBase, HomeCollector, Version=1.0.0.0, Culture=neutral, PublicKeyToken=null"</v>
      </c>
      <c r="K109" t="str">
        <f t="shared" si="20"/>
        <v xml:space="preserve">,"DisplayName":"The Lost Years" </v>
      </c>
      <c r="L109" t="str">
        <f t="shared" si="21"/>
        <v xml:space="preserve">,"Description":"The Lost Years Saga, Book One" </v>
      </c>
      <c r="M109" t="str">
        <f t="shared" si="22"/>
        <v xml:space="preserve">,"Title":"The Lost Years" </v>
      </c>
      <c r="N109" t="str">
        <f t="shared" si="23"/>
        <v xml:space="preserve">,"Author":"J. M. Dillard" </v>
      </c>
      <c r="O109" t="str">
        <f t="shared" si="24"/>
        <v xml:space="preserve">,"Publisher":"Pocket Books" </v>
      </c>
      <c r="P109" t="str">
        <f t="shared" si="25"/>
        <v xml:space="preserve">,"Year":1989 </v>
      </c>
      <c r="Q109" t="str">
        <f t="shared" si="26"/>
        <v>,"Month":10</v>
      </c>
      <c r="R109" t="str">
        <f t="shared" si="39"/>
        <v xml:space="preserve">,"Series":"TOS" </v>
      </c>
      <c r="S109" t="str">
        <f t="shared" si="27"/>
        <v xml:space="preserve">,"BookCode":"" </v>
      </c>
      <c r="T109" t="str">
        <f t="shared" si="28"/>
        <v xml:space="preserve">,"ISBN":"" </v>
      </c>
      <c r="U109" t="str">
        <f t="shared" si="29"/>
        <v xml:space="preserve">,"Edition":"" </v>
      </c>
      <c r="V109" t="str">
        <f t="shared" si="30"/>
        <v>,"ItemInstances":[</v>
      </c>
      <c r="W109" t="str">
        <f t="shared" si="31"/>
        <v>{"CollectableType":"HomeCollector.Models.BookBase, HomeCollector, Version=1.0.0.0, Culture=neutral, PublicKeyToken=null"</v>
      </c>
      <c r="X109" t="str">
        <f t="shared" si="32"/>
        <v xml:space="preserve">,"ItemDetails":"Copies=" </v>
      </c>
      <c r="Y109" t="str">
        <f t="shared" si="33"/>
        <v xml:space="preserve">,"IsFavorite":false </v>
      </c>
      <c r="Z109" t="str">
        <f t="shared" si="34"/>
        <v xml:space="preserve">,"EstimatedValue":0 </v>
      </c>
      <c r="AA109" t="str">
        <f t="shared" si="35"/>
        <v xml:space="preserve">,"Condition":"UNDEFINED" </v>
      </c>
      <c r="AB10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9" t="str">
        <f t="shared" si="37"/>
        <v>,{"CollectableType":"HomeCollector.Models.BookBase, HomeCollector, Version=1.0.0.0, Culture=neutral, PublicKeyToken=null","DisplayName":"The Lost Years" ,"Description":"The Lost Years Saga, Book One" ,"Title":"The Lost Years" ,"Author":"J. M. Dillard" ,"Publisher":"Pocket Books" ,"Year":1989 ,"Month":10,"Series":"TOS"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0" spans="1:29" ht="14.4" x14ac:dyDescent="0.3">
      <c r="A110" s="49" t="s">
        <v>293</v>
      </c>
      <c r="B110" s="2"/>
      <c r="C110" s="17"/>
      <c r="D110" s="4"/>
      <c r="E110" s="2"/>
      <c r="F110" s="12"/>
      <c r="G110" s="18" t="s">
        <v>77</v>
      </c>
      <c r="H110" s="52" t="s">
        <v>289</v>
      </c>
      <c r="I110" s="42" t="s">
        <v>294</v>
      </c>
      <c r="J110" t="str">
        <f t="shared" si="38"/>
        <v>,{"CollectableType":"HomeCollector.Models.BookBase, HomeCollector, Version=1.0.0.0, Culture=neutral, PublicKeyToken=null"</v>
      </c>
      <c r="K110" t="str">
        <f t="shared" si="20"/>
        <v xml:space="preserve">,"DisplayName":"The Lost Years Saga, Book One" </v>
      </c>
      <c r="L110" t="str">
        <f t="shared" si="21"/>
        <v xml:space="preserve">,"Description":"The Lost Years re-release" </v>
      </c>
      <c r="M110" t="str">
        <f t="shared" si="22"/>
        <v xml:space="preserve">,"Title":"The Lost Years Saga, Book One" </v>
      </c>
      <c r="N110" t="str">
        <f t="shared" si="23"/>
        <v xml:space="preserve">,"Author":"J. M. Dillard" </v>
      </c>
      <c r="O110" t="str">
        <f t="shared" si="24"/>
        <v xml:space="preserve">,"Publisher":"Pocket Books" </v>
      </c>
      <c r="P110" t="str">
        <f t="shared" si="25"/>
        <v xml:space="preserve">,"Year": </v>
      </c>
      <c r="Q110" t="str">
        <f t="shared" si="26"/>
        <v>,"Month":0</v>
      </c>
      <c r="R110" t="str">
        <f t="shared" si="39"/>
        <v xml:space="preserve">,"Series":"TOS" </v>
      </c>
      <c r="S110" t="str">
        <f t="shared" si="27"/>
        <v xml:space="preserve">,"BookCode":"" </v>
      </c>
      <c r="T110" t="str">
        <f t="shared" si="28"/>
        <v xml:space="preserve">,"ISBN":"" </v>
      </c>
      <c r="U110" t="str">
        <f t="shared" si="29"/>
        <v xml:space="preserve">,"Edition":"" </v>
      </c>
      <c r="V110" t="str">
        <f t="shared" si="30"/>
        <v/>
      </c>
      <c r="W110" t="str">
        <f t="shared" si="31"/>
        <v>{"CollectableType":"HomeCollector.Models.BookBase, HomeCollector, Version=1.0.0.0, Culture=neutral, PublicKeyToken=null"</v>
      </c>
      <c r="X110" t="str">
        <f t="shared" si="32"/>
        <v xml:space="preserve">,"ItemDetails":"Copies=" </v>
      </c>
      <c r="Y110" t="str">
        <f t="shared" si="33"/>
        <v xml:space="preserve">,"IsFavorite":false </v>
      </c>
      <c r="Z110" t="str">
        <f t="shared" si="34"/>
        <v xml:space="preserve">,"EstimatedValue":0 </v>
      </c>
      <c r="AA110" t="str">
        <f t="shared" si="35"/>
        <v xml:space="preserve">,"Condition":"UNDEFINED" </v>
      </c>
      <c r="AB110" t="str">
        <f t="shared" si="36"/>
        <v>}</v>
      </c>
      <c r="AC110" t="str">
        <f t="shared" si="37"/>
        <v>,{"CollectableType":"HomeCollector.Models.BookBase, HomeCollector, Version=1.0.0.0, Culture=neutral, PublicKeyToken=null","DisplayName":"The Lost Years Saga, Book One" ,"Description":"The Lost Years re-release" ,"Title":"The Lost Years Saga, Book One" ,"Author":"J. M. Dillard" ,"Publisher":"Pocket Books" ,"Year": ,"Month":0,"Series":"TOS" ,"BookCode":"" ,"ISBN":"" ,"Edition":"" }</v>
      </c>
    </row>
    <row r="111" spans="1:29" ht="14.4" x14ac:dyDescent="0.3">
      <c r="A111" s="48" t="s">
        <v>296</v>
      </c>
      <c r="B111" s="2">
        <v>1989</v>
      </c>
      <c r="C111" s="17" t="s">
        <v>15</v>
      </c>
      <c r="D111" s="4"/>
      <c r="E111" s="15">
        <v>12</v>
      </c>
      <c r="F111" s="12" t="s">
        <v>297</v>
      </c>
      <c r="G111" s="18" t="s">
        <v>77</v>
      </c>
      <c r="H111" s="51" t="s">
        <v>298</v>
      </c>
      <c r="I111" s="4"/>
      <c r="J111" t="str">
        <f t="shared" si="38"/>
        <v>,{"CollectableType":"HomeCollector.Models.BookBase, HomeCollector, Version=1.0.0.0, Culture=neutral, PublicKeyToken=null"</v>
      </c>
      <c r="K111" t="str">
        <f t="shared" si="20"/>
        <v xml:space="preserve">,"DisplayName":"The Kobayashi Maru" </v>
      </c>
      <c r="L111" t="str">
        <f t="shared" si="21"/>
        <v xml:space="preserve">,"Description":"" </v>
      </c>
      <c r="M111" t="str">
        <f t="shared" si="22"/>
        <v xml:space="preserve">,"Title":"The Kobayashi Maru" </v>
      </c>
      <c r="N111" t="str">
        <f t="shared" si="23"/>
        <v xml:space="preserve">,"Author":"Julia Ecklar" </v>
      </c>
      <c r="O111" t="str">
        <f t="shared" si="24"/>
        <v xml:space="preserve">,"Publisher":"Pocket Books" </v>
      </c>
      <c r="P111" t="str">
        <f t="shared" si="25"/>
        <v xml:space="preserve">,"Year":1989 </v>
      </c>
      <c r="Q111" t="str">
        <f t="shared" si="26"/>
        <v>,"Month":12</v>
      </c>
      <c r="R111" t="str">
        <f t="shared" si="39"/>
        <v xml:space="preserve">,"Series":"TOS" </v>
      </c>
      <c r="S111" t="str">
        <f t="shared" si="27"/>
        <v xml:space="preserve">,"BookCode":"TOS47" </v>
      </c>
      <c r="T111" t="str">
        <f t="shared" si="28"/>
        <v xml:space="preserve">,"ISBN":"" </v>
      </c>
      <c r="U111" t="str">
        <f t="shared" si="29"/>
        <v xml:space="preserve">,"Edition":"" </v>
      </c>
      <c r="V111" t="str">
        <f t="shared" si="30"/>
        <v>,"ItemInstances":[</v>
      </c>
      <c r="W111" t="str">
        <f t="shared" si="31"/>
        <v>{"CollectableType":"HomeCollector.Models.BookBase, HomeCollector, Version=1.0.0.0, Culture=neutral, PublicKeyToken=null"</v>
      </c>
      <c r="X111" t="str">
        <f t="shared" si="32"/>
        <v xml:space="preserve">,"ItemDetails":"Copies=" </v>
      </c>
      <c r="Y111" t="str">
        <f t="shared" si="33"/>
        <v xml:space="preserve">,"IsFavorite":false </v>
      </c>
      <c r="Z111" t="str">
        <f t="shared" si="34"/>
        <v xml:space="preserve">,"EstimatedValue":0 </v>
      </c>
      <c r="AA111" t="str">
        <f t="shared" si="35"/>
        <v xml:space="preserve">,"Condition":"UNDEFINED" </v>
      </c>
      <c r="AB11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1" t="str">
        <f t="shared" si="37"/>
        <v>,{"CollectableType":"HomeCollector.Models.BookBase, HomeCollector, Version=1.0.0.0, Culture=neutral, PublicKeyToken=null","DisplayName":"The Kobayashi Maru" ,"Description":"" ,"Title":"The Kobayashi Maru" ,"Author":"Julia Ecklar" ,"Publisher":"Pocket Books" ,"Year":1989 ,"Month":12,"Series":"TOS" ,"BookCode":"TOS47"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2" spans="1:29" ht="14.4" x14ac:dyDescent="0.3">
      <c r="A112" s="48" t="s">
        <v>299</v>
      </c>
      <c r="B112" s="2">
        <v>1990</v>
      </c>
      <c r="C112" s="17" t="s">
        <v>15</v>
      </c>
      <c r="D112" s="4"/>
      <c r="E112" s="15">
        <v>2</v>
      </c>
      <c r="F112" s="12" t="s">
        <v>300</v>
      </c>
      <c r="G112" s="18" t="s">
        <v>77</v>
      </c>
      <c r="H112" s="51" t="s">
        <v>301</v>
      </c>
      <c r="I112" s="4"/>
      <c r="J112" t="str">
        <f t="shared" si="38"/>
        <v>,{"CollectableType":"HomeCollector.Models.BookBase, HomeCollector, Version=1.0.0.0, Culture=neutral, PublicKeyToken=null"</v>
      </c>
      <c r="K112" t="str">
        <f t="shared" si="20"/>
        <v xml:space="preserve">,"DisplayName":"Rules of Engagement" </v>
      </c>
      <c r="L112" t="str">
        <f t="shared" si="21"/>
        <v xml:space="preserve">,"Description":"" </v>
      </c>
      <c r="M112" t="str">
        <f t="shared" si="22"/>
        <v xml:space="preserve">,"Title":"Rules of Engagement" </v>
      </c>
      <c r="N112" t="str">
        <f t="shared" si="23"/>
        <v xml:space="preserve">,"Author":"Peter Morwood" </v>
      </c>
      <c r="O112" t="str">
        <f t="shared" si="24"/>
        <v xml:space="preserve">,"Publisher":"Pocket Books" </v>
      </c>
      <c r="P112" t="str">
        <f t="shared" si="25"/>
        <v xml:space="preserve">,"Year":1990 </v>
      </c>
      <c r="Q112" t="str">
        <f t="shared" si="26"/>
        <v>,"Month":2</v>
      </c>
      <c r="R112" t="str">
        <f t="shared" si="39"/>
        <v xml:space="preserve">,"Series":"TOS" </v>
      </c>
      <c r="S112" t="str">
        <f t="shared" si="27"/>
        <v xml:space="preserve">,"BookCode":"TOS48" </v>
      </c>
      <c r="T112" t="str">
        <f t="shared" si="28"/>
        <v xml:space="preserve">,"ISBN":"" </v>
      </c>
      <c r="U112" t="str">
        <f t="shared" si="29"/>
        <v xml:space="preserve">,"Edition":"" </v>
      </c>
      <c r="V112" t="str">
        <f t="shared" si="30"/>
        <v>,"ItemInstances":[</v>
      </c>
      <c r="W112" t="str">
        <f t="shared" si="31"/>
        <v>{"CollectableType":"HomeCollector.Models.BookBase, HomeCollector, Version=1.0.0.0, Culture=neutral, PublicKeyToken=null"</v>
      </c>
      <c r="X112" t="str">
        <f t="shared" si="32"/>
        <v xml:space="preserve">,"ItemDetails":"Copies=" </v>
      </c>
      <c r="Y112" t="str">
        <f t="shared" si="33"/>
        <v xml:space="preserve">,"IsFavorite":false </v>
      </c>
      <c r="Z112" t="str">
        <f t="shared" si="34"/>
        <v xml:space="preserve">,"EstimatedValue":0 </v>
      </c>
      <c r="AA112" t="str">
        <f t="shared" si="35"/>
        <v xml:space="preserve">,"Condition":"UNDEFINED" </v>
      </c>
      <c r="AB11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2" t="str">
        <f t="shared" si="37"/>
        <v>,{"CollectableType":"HomeCollector.Models.BookBase, HomeCollector, Version=1.0.0.0, Culture=neutral, PublicKeyToken=null","DisplayName":"Rules of Engagement" ,"Description":"" ,"Title":"Rules of Engagement" ,"Author":"Peter Morwood" ,"Publisher":"Pocket Books" ,"Year":1990 ,"Month":2,"Series":"TOS" ,"BookCode":"TOS48"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3" spans="1:29" ht="14.4" x14ac:dyDescent="0.3">
      <c r="A113" s="48" t="s">
        <v>302</v>
      </c>
      <c r="B113" s="2">
        <v>1990</v>
      </c>
      <c r="C113" s="17" t="s">
        <v>15</v>
      </c>
      <c r="D113" s="4"/>
      <c r="E113" s="15">
        <v>4</v>
      </c>
      <c r="F113" s="12" t="s">
        <v>303</v>
      </c>
      <c r="G113" s="18" t="s">
        <v>77</v>
      </c>
      <c r="H113" s="51" t="s">
        <v>304</v>
      </c>
      <c r="I113" s="4"/>
      <c r="J113" t="str">
        <f t="shared" si="38"/>
        <v>,{"CollectableType":"HomeCollector.Models.BookBase, HomeCollector, Version=1.0.0.0, Culture=neutral, PublicKeyToken=null"</v>
      </c>
      <c r="K113" t="str">
        <f t="shared" si="20"/>
        <v xml:space="preserve">,"DisplayName":"The Pandora Principle" </v>
      </c>
      <c r="L113" t="str">
        <f t="shared" si="21"/>
        <v xml:space="preserve">,"Description":"" </v>
      </c>
      <c r="M113" t="str">
        <f t="shared" si="22"/>
        <v xml:space="preserve">,"Title":"The Pandora Principle" </v>
      </c>
      <c r="N113" t="str">
        <f t="shared" si="23"/>
        <v xml:space="preserve">,"Author":"Carolyn Clowes" </v>
      </c>
      <c r="O113" t="str">
        <f t="shared" si="24"/>
        <v xml:space="preserve">,"Publisher":"Pocket Books" </v>
      </c>
      <c r="P113" t="str">
        <f t="shared" si="25"/>
        <v xml:space="preserve">,"Year":1990 </v>
      </c>
      <c r="Q113" t="str">
        <f t="shared" si="26"/>
        <v>,"Month":4</v>
      </c>
      <c r="R113" t="str">
        <f t="shared" si="39"/>
        <v xml:space="preserve">,"Series":"TOS" </v>
      </c>
      <c r="S113" t="str">
        <f t="shared" si="27"/>
        <v xml:space="preserve">,"BookCode":"TOS49" </v>
      </c>
      <c r="T113" t="str">
        <f t="shared" si="28"/>
        <v xml:space="preserve">,"ISBN":"" </v>
      </c>
      <c r="U113" t="str">
        <f t="shared" si="29"/>
        <v xml:space="preserve">,"Edition":"" </v>
      </c>
      <c r="V113" t="str">
        <f t="shared" si="30"/>
        <v>,"ItemInstances":[</v>
      </c>
      <c r="W113" t="str">
        <f t="shared" si="31"/>
        <v>{"CollectableType":"HomeCollector.Models.BookBase, HomeCollector, Version=1.0.0.0, Culture=neutral, PublicKeyToken=null"</v>
      </c>
      <c r="X113" t="str">
        <f t="shared" si="32"/>
        <v xml:space="preserve">,"ItemDetails":"Copies=" </v>
      </c>
      <c r="Y113" t="str">
        <f t="shared" si="33"/>
        <v xml:space="preserve">,"IsFavorite":false </v>
      </c>
      <c r="Z113" t="str">
        <f t="shared" si="34"/>
        <v xml:space="preserve">,"EstimatedValue":0 </v>
      </c>
      <c r="AA113" t="str">
        <f t="shared" si="35"/>
        <v xml:space="preserve">,"Condition":"UNDEFINED" </v>
      </c>
      <c r="AB11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3" t="str">
        <f t="shared" si="37"/>
        <v>,{"CollectableType":"HomeCollector.Models.BookBase, HomeCollector, Version=1.0.0.0, Culture=neutral, PublicKeyToken=null","DisplayName":"The Pandora Principle" ,"Description":"" ,"Title":"The Pandora Principle" ,"Author":"Carolyn Clowes" ,"Publisher":"Pocket Books" ,"Year":1990 ,"Month":4,"Series":"TOS" ,"BookCode":"TOS49"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4" spans="1:29" ht="14.4" x14ac:dyDescent="0.3">
      <c r="A114" s="48" t="s">
        <v>305</v>
      </c>
      <c r="B114" s="2">
        <v>1990</v>
      </c>
      <c r="C114" s="17" t="s">
        <v>15</v>
      </c>
      <c r="D114" s="4"/>
      <c r="E114" s="15">
        <v>6</v>
      </c>
      <c r="F114" s="12" t="s">
        <v>306</v>
      </c>
      <c r="G114" s="18" t="s">
        <v>77</v>
      </c>
      <c r="H114" s="51" t="s">
        <v>171</v>
      </c>
      <c r="I114" s="4"/>
      <c r="J114" t="str">
        <f t="shared" si="38"/>
        <v>,{"CollectableType":"HomeCollector.Models.BookBase, HomeCollector, Version=1.0.0.0, Culture=neutral, PublicKeyToken=null"</v>
      </c>
      <c r="K114" t="str">
        <f t="shared" si="20"/>
        <v xml:space="preserve">,"DisplayName":"Doctor's Orders" </v>
      </c>
      <c r="L114" t="str">
        <f t="shared" si="21"/>
        <v xml:space="preserve">,"Description":"" </v>
      </c>
      <c r="M114" t="str">
        <f t="shared" si="22"/>
        <v xml:space="preserve">,"Title":"Doctor's Orders" </v>
      </c>
      <c r="N114" t="str">
        <f t="shared" si="23"/>
        <v xml:space="preserve">,"Author":"Diane Duane" </v>
      </c>
      <c r="O114" t="str">
        <f t="shared" si="24"/>
        <v xml:space="preserve">,"Publisher":"Pocket Books" </v>
      </c>
      <c r="P114" t="str">
        <f t="shared" si="25"/>
        <v xml:space="preserve">,"Year":1990 </v>
      </c>
      <c r="Q114" t="str">
        <f t="shared" si="26"/>
        <v>,"Month":6</v>
      </c>
      <c r="R114" t="str">
        <f t="shared" si="39"/>
        <v xml:space="preserve">,"Series":"TOS" </v>
      </c>
      <c r="S114" t="str">
        <f t="shared" si="27"/>
        <v xml:space="preserve">,"BookCode":"TOS50" </v>
      </c>
      <c r="T114" t="str">
        <f t="shared" si="28"/>
        <v xml:space="preserve">,"ISBN":"" </v>
      </c>
      <c r="U114" t="str">
        <f t="shared" si="29"/>
        <v xml:space="preserve">,"Edition":"" </v>
      </c>
      <c r="V114" t="str">
        <f t="shared" si="30"/>
        <v>,"ItemInstances":[</v>
      </c>
      <c r="W114" t="str">
        <f t="shared" si="31"/>
        <v>{"CollectableType":"HomeCollector.Models.BookBase, HomeCollector, Version=1.0.0.0, Culture=neutral, PublicKeyToken=null"</v>
      </c>
      <c r="X114" t="str">
        <f t="shared" si="32"/>
        <v xml:space="preserve">,"ItemDetails":"Copies=" </v>
      </c>
      <c r="Y114" t="str">
        <f t="shared" si="33"/>
        <v xml:space="preserve">,"IsFavorite":false </v>
      </c>
      <c r="Z114" t="str">
        <f t="shared" si="34"/>
        <v xml:space="preserve">,"EstimatedValue":0 </v>
      </c>
      <c r="AA114" t="str">
        <f t="shared" si="35"/>
        <v xml:space="preserve">,"Condition":"UNDEFINED" </v>
      </c>
      <c r="AB11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4" t="str">
        <f t="shared" si="37"/>
        <v>,{"CollectableType":"HomeCollector.Models.BookBase, HomeCollector, Version=1.0.0.0, Culture=neutral, PublicKeyToken=null","DisplayName":"Doctor's Orders" ,"Description":"" ,"Title":"Doctor's Orders" ,"Author":"Diane Duane" ,"Publisher":"Pocket Books" ,"Year":1990 ,"Month":6,"Series":"TOS" ,"BookCode":"TOS50"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5" spans="1:29" ht="13.8" x14ac:dyDescent="0.25">
      <c r="A115" s="34" t="s">
        <v>307</v>
      </c>
      <c r="B115" s="2">
        <v>1990</v>
      </c>
      <c r="C115" s="17" t="s">
        <v>15</v>
      </c>
      <c r="D115" s="4"/>
      <c r="E115" s="15">
        <v>9</v>
      </c>
      <c r="F115" s="12"/>
      <c r="G115" s="18" t="s">
        <v>77</v>
      </c>
      <c r="H115" s="4"/>
      <c r="I115" s="42" t="s">
        <v>308</v>
      </c>
      <c r="J115" t="str">
        <f t="shared" si="38"/>
        <v>,{"CollectableType":"HomeCollector.Models.BookBase, HomeCollector, Version=1.0.0.0, Culture=neutral, PublicKeyToken=null"</v>
      </c>
      <c r="K115" t="str">
        <f t="shared" si="20"/>
        <v xml:space="preserve">,"DisplayName":"Prime Directive" </v>
      </c>
      <c r="L115" t="str">
        <f t="shared" si="21"/>
        <v xml:space="preserve">,"Description":"Worlds in Collision, Book Two" </v>
      </c>
      <c r="M115" t="str">
        <f t="shared" si="22"/>
        <v xml:space="preserve">,"Title":"Prime Directive" </v>
      </c>
      <c r="N115" t="str">
        <f t="shared" si="23"/>
        <v xml:space="preserve">,"Author":"" </v>
      </c>
      <c r="O115" t="str">
        <f t="shared" si="24"/>
        <v xml:space="preserve">,"Publisher":"Pocket Books" </v>
      </c>
      <c r="P115" t="str">
        <f t="shared" si="25"/>
        <v xml:space="preserve">,"Year":1990 </v>
      </c>
      <c r="Q115" t="str">
        <f t="shared" si="26"/>
        <v>,"Month":9</v>
      </c>
      <c r="R115" t="str">
        <f t="shared" si="39"/>
        <v xml:space="preserve">,"Series":"TOS" </v>
      </c>
      <c r="S115" t="str">
        <f t="shared" si="27"/>
        <v xml:space="preserve">,"BookCode":"" </v>
      </c>
      <c r="T115" t="str">
        <f t="shared" si="28"/>
        <v xml:space="preserve">,"ISBN":"" </v>
      </c>
      <c r="U115" t="str">
        <f t="shared" si="29"/>
        <v xml:space="preserve">,"Edition":"" </v>
      </c>
      <c r="V115" t="str">
        <f t="shared" si="30"/>
        <v>,"ItemInstances":[</v>
      </c>
      <c r="W115" t="str">
        <f t="shared" si="31"/>
        <v>{"CollectableType":"HomeCollector.Models.BookBase, HomeCollector, Version=1.0.0.0, Culture=neutral, PublicKeyToken=null"</v>
      </c>
      <c r="X115" t="str">
        <f t="shared" si="32"/>
        <v xml:space="preserve">,"ItemDetails":"Copies=" </v>
      </c>
      <c r="Y115" t="str">
        <f t="shared" si="33"/>
        <v xml:space="preserve">,"IsFavorite":false </v>
      </c>
      <c r="Z115" t="str">
        <f t="shared" si="34"/>
        <v xml:space="preserve">,"EstimatedValue":0 </v>
      </c>
      <c r="AA115" t="str">
        <f t="shared" si="35"/>
        <v xml:space="preserve">,"Condition":"UNDEFINED" </v>
      </c>
      <c r="AB11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5" t="str">
        <f t="shared" si="37"/>
        <v>,{"CollectableType":"HomeCollector.Models.BookBase, HomeCollector, Version=1.0.0.0, Culture=neutral, PublicKeyToken=null","DisplayName":"Prime Directive" ,"Description":"Worlds in Collision, Book Two" ,"Title":"Prime Directive" ,"Author":"" ,"Publisher":"Pocket Books" ,"Year":1990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6" spans="1:29" ht="28.2" x14ac:dyDescent="0.3">
      <c r="A116" s="40" t="s">
        <v>308</v>
      </c>
      <c r="B116" s="2"/>
      <c r="C116" s="17"/>
      <c r="D116" s="4"/>
      <c r="E116" s="2"/>
      <c r="F116" s="4"/>
      <c r="G116" s="18" t="s">
        <v>77</v>
      </c>
      <c r="H116" s="50" t="s">
        <v>276</v>
      </c>
      <c r="I116" s="43" t="s">
        <v>309</v>
      </c>
      <c r="J116" t="str">
        <f t="shared" si="38"/>
        <v>,{"CollectableType":"HomeCollector.Models.BookBase, HomeCollector, Version=1.0.0.0, Culture=neutral, PublicKeyToken=null"</v>
      </c>
      <c r="K116" t="str">
        <f t="shared" si="20"/>
        <v xml:space="preserve">,"DisplayName":"Worlds in Collision, Book Two" </v>
      </c>
      <c r="L116" t="str">
        <f t="shared" si="21"/>
        <v xml:space="preserve">,"Description":"Prime Directive Re-release" </v>
      </c>
      <c r="M116" t="str">
        <f t="shared" si="22"/>
        <v xml:space="preserve">,"Title":"Worlds in Collision, Book Two" </v>
      </c>
      <c r="N116" t="str">
        <f t="shared" si="23"/>
        <v xml:space="preserve">,"Author":"Judith and Garfield Reeves-Stevens" </v>
      </c>
      <c r="O116" t="str">
        <f t="shared" si="24"/>
        <v xml:space="preserve">,"Publisher":"Pocket Books" </v>
      </c>
      <c r="P116" t="str">
        <f t="shared" si="25"/>
        <v xml:space="preserve">,"Year": </v>
      </c>
      <c r="Q116" t="str">
        <f t="shared" si="26"/>
        <v>,"Month":0</v>
      </c>
      <c r="R116" t="str">
        <f t="shared" si="39"/>
        <v xml:space="preserve">,"Series":"TOS" </v>
      </c>
      <c r="S116" t="str">
        <f t="shared" si="27"/>
        <v xml:space="preserve">,"BookCode":"" </v>
      </c>
      <c r="T116" t="str">
        <f t="shared" si="28"/>
        <v xml:space="preserve">,"ISBN":"" </v>
      </c>
      <c r="U116" t="str">
        <f t="shared" si="29"/>
        <v xml:space="preserve">,"Edition":"" </v>
      </c>
      <c r="V116" t="str">
        <f t="shared" si="30"/>
        <v/>
      </c>
      <c r="W116" t="str">
        <f t="shared" si="31"/>
        <v>{"CollectableType":"HomeCollector.Models.BookBase, HomeCollector, Version=1.0.0.0, Culture=neutral, PublicKeyToken=null"</v>
      </c>
      <c r="X116" t="str">
        <f t="shared" si="32"/>
        <v xml:space="preserve">,"ItemDetails":"Copies=" </v>
      </c>
      <c r="Y116" t="str">
        <f t="shared" si="33"/>
        <v xml:space="preserve">,"IsFavorite":false </v>
      </c>
      <c r="Z116" t="str">
        <f t="shared" si="34"/>
        <v xml:space="preserve">,"EstimatedValue":0 </v>
      </c>
      <c r="AA116" t="str">
        <f t="shared" si="35"/>
        <v xml:space="preserve">,"Condition":"UNDEFINED" </v>
      </c>
      <c r="AB116" t="str">
        <f t="shared" si="36"/>
        <v>}</v>
      </c>
      <c r="AC116" t="str">
        <f t="shared" si="37"/>
        <v>,{"CollectableType":"HomeCollector.Models.BookBase, HomeCollector, Version=1.0.0.0, Culture=neutral, PublicKeyToken=null","DisplayName":"Worlds in Collision, Book Two" ,"Description":"Prime Directive Re-release" ,"Title":"Worlds in Collision, Book Two" ,"Author":"Judith and Garfield Reeves-Stevens" ,"Publisher":"Pocket Books" ,"Year": ,"Month":0,"Series":"TOS" ,"BookCode":"" ,"ISBN":"" ,"Edition":"" }</v>
      </c>
    </row>
    <row r="117" spans="1:29" ht="14.4" x14ac:dyDescent="0.3">
      <c r="A117" s="48" t="s">
        <v>310</v>
      </c>
      <c r="B117" s="2">
        <v>1990</v>
      </c>
      <c r="C117" s="17" t="s">
        <v>15</v>
      </c>
      <c r="D117" s="4"/>
      <c r="E117" s="15">
        <v>10</v>
      </c>
      <c r="F117" s="51" t="s">
        <v>311</v>
      </c>
      <c r="G117" s="18" t="s">
        <v>77</v>
      </c>
      <c r="H117" s="51" t="s">
        <v>312</v>
      </c>
      <c r="I117" s="4"/>
      <c r="J117" t="str">
        <f t="shared" si="38"/>
        <v>,{"CollectableType":"HomeCollector.Models.BookBase, HomeCollector, Version=1.0.0.0, Culture=neutral, PublicKeyToken=null"</v>
      </c>
      <c r="K117" t="str">
        <f t="shared" si="20"/>
        <v xml:space="preserve">,"DisplayName":"Enemy Unseen" </v>
      </c>
      <c r="L117" t="str">
        <f t="shared" si="21"/>
        <v xml:space="preserve">,"Description":"" </v>
      </c>
      <c r="M117" t="str">
        <f t="shared" si="22"/>
        <v xml:space="preserve">,"Title":"Enemy Unseen" </v>
      </c>
      <c r="N117" t="str">
        <f t="shared" si="23"/>
        <v xml:space="preserve">,"Author":"V.E. Mitchell" </v>
      </c>
      <c r="O117" t="str">
        <f t="shared" si="24"/>
        <v xml:space="preserve">,"Publisher":"Pocket Books" </v>
      </c>
      <c r="P117" t="str">
        <f t="shared" si="25"/>
        <v xml:space="preserve">,"Year":1990 </v>
      </c>
      <c r="Q117" t="str">
        <f t="shared" si="26"/>
        <v>,"Month":10</v>
      </c>
      <c r="R117" t="str">
        <f t="shared" si="39"/>
        <v xml:space="preserve">,"Series":"TOS" </v>
      </c>
      <c r="S117" t="str">
        <f t="shared" si="27"/>
        <v xml:space="preserve">,"BookCode":"TOS51" </v>
      </c>
      <c r="T117" t="str">
        <f t="shared" si="28"/>
        <v xml:space="preserve">,"ISBN":"" </v>
      </c>
      <c r="U117" t="str">
        <f t="shared" si="29"/>
        <v xml:space="preserve">,"Edition":"" </v>
      </c>
      <c r="V117" t="str">
        <f t="shared" si="30"/>
        <v>,"ItemInstances":[</v>
      </c>
      <c r="W117" t="str">
        <f t="shared" si="31"/>
        <v>{"CollectableType":"HomeCollector.Models.BookBase, HomeCollector, Version=1.0.0.0, Culture=neutral, PublicKeyToken=null"</v>
      </c>
      <c r="X117" t="str">
        <f t="shared" si="32"/>
        <v xml:space="preserve">,"ItemDetails":"Copies=" </v>
      </c>
      <c r="Y117" t="str">
        <f t="shared" si="33"/>
        <v xml:space="preserve">,"IsFavorite":false </v>
      </c>
      <c r="Z117" t="str">
        <f t="shared" si="34"/>
        <v xml:space="preserve">,"EstimatedValue":0 </v>
      </c>
      <c r="AA117" t="str">
        <f t="shared" si="35"/>
        <v xml:space="preserve">,"Condition":"UNDEFINED" </v>
      </c>
      <c r="AB11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7" t="str">
        <f t="shared" si="37"/>
        <v>,{"CollectableType":"HomeCollector.Models.BookBase, HomeCollector, Version=1.0.0.0, Culture=neutral, PublicKeyToken=null","DisplayName":"Enemy Unseen" ,"Description":"" ,"Title":"Enemy Unseen" ,"Author":"V.E. Mitchell" ,"Publisher":"Pocket Books" ,"Year":1990 ,"Month":10,"Series":"TOS" ,"BookCode":"TOS51"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8" spans="1:29" ht="14.4" x14ac:dyDescent="0.3">
      <c r="A118" s="48" t="s">
        <v>313</v>
      </c>
      <c r="B118" s="2">
        <v>1990</v>
      </c>
      <c r="C118" s="17" t="s">
        <v>15</v>
      </c>
      <c r="D118" s="4"/>
      <c r="E118" s="15">
        <v>12</v>
      </c>
      <c r="F118" s="51" t="s">
        <v>314</v>
      </c>
      <c r="G118" s="18" t="s">
        <v>77</v>
      </c>
      <c r="H118" s="51" t="s">
        <v>315</v>
      </c>
      <c r="I118" s="4"/>
      <c r="J118" t="str">
        <f t="shared" si="38"/>
        <v>,{"CollectableType":"HomeCollector.Models.BookBase, HomeCollector, Version=1.0.0.0, Culture=neutral, PublicKeyToken=null"</v>
      </c>
      <c r="K118" t="str">
        <f t="shared" si="20"/>
        <v xml:space="preserve">,"DisplayName":"Home Is the Hunter" </v>
      </c>
      <c r="L118" t="str">
        <f t="shared" si="21"/>
        <v xml:space="preserve">,"Description":"" </v>
      </c>
      <c r="M118" t="str">
        <f t="shared" si="22"/>
        <v xml:space="preserve">,"Title":"Home Is the Hunter" </v>
      </c>
      <c r="N118" t="str">
        <f t="shared" si="23"/>
        <v xml:space="preserve">,"Author":"Dana Kramer-Rolls" </v>
      </c>
      <c r="O118" t="str">
        <f t="shared" si="24"/>
        <v xml:space="preserve">,"Publisher":"Pocket Books" </v>
      </c>
      <c r="P118" t="str">
        <f t="shared" si="25"/>
        <v xml:space="preserve">,"Year":1990 </v>
      </c>
      <c r="Q118" t="str">
        <f t="shared" si="26"/>
        <v>,"Month":12</v>
      </c>
      <c r="R118" t="str">
        <f t="shared" si="39"/>
        <v xml:space="preserve">,"Series":"TOS" </v>
      </c>
      <c r="S118" t="str">
        <f t="shared" si="27"/>
        <v xml:space="preserve">,"BookCode":"TOS52" </v>
      </c>
      <c r="T118" t="str">
        <f t="shared" si="28"/>
        <v xml:space="preserve">,"ISBN":"" </v>
      </c>
      <c r="U118" t="str">
        <f t="shared" si="29"/>
        <v xml:space="preserve">,"Edition":"" </v>
      </c>
      <c r="V118" t="str">
        <f t="shared" si="30"/>
        <v>,"ItemInstances":[</v>
      </c>
      <c r="W118" t="str">
        <f t="shared" si="31"/>
        <v>{"CollectableType":"HomeCollector.Models.BookBase, HomeCollector, Version=1.0.0.0, Culture=neutral, PublicKeyToken=null"</v>
      </c>
      <c r="X118" t="str">
        <f t="shared" si="32"/>
        <v xml:space="preserve">,"ItemDetails":"Copies=" </v>
      </c>
      <c r="Y118" t="str">
        <f t="shared" si="33"/>
        <v xml:space="preserve">,"IsFavorite":false </v>
      </c>
      <c r="Z118" t="str">
        <f t="shared" si="34"/>
        <v xml:space="preserve">,"EstimatedValue":0 </v>
      </c>
      <c r="AA118" t="str">
        <f t="shared" si="35"/>
        <v xml:space="preserve">,"Condition":"UNDEFINED" </v>
      </c>
      <c r="AB11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8" t="str">
        <f t="shared" si="37"/>
        <v>,{"CollectableType":"HomeCollector.Models.BookBase, HomeCollector, Version=1.0.0.0, Culture=neutral, PublicKeyToken=null","DisplayName":"Home Is the Hunter" ,"Description":"" ,"Title":"Home Is the Hunter" ,"Author":"Dana Kramer-Rolls" ,"Publisher":"Pocket Books" ,"Year":1990 ,"Month":12,"Series":"TOS" ,"BookCode":"TOS52"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9" spans="1:29" ht="14.4" x14ac:dyDescent="0.3">
      <c r="A119" s="48" t="s">
        <v>316</v>
      </c>
      <c r="B119" s="2">
        <v>1991</v>
      </c>
      <c r="C119" s="17" t="s">
        <v>15</v>
      </c>
      <c r="D119" s="4"/>
      <c r="E119" s="15">
        <v>2</v>
      </c>
      <c r="F119" s="51" t="s">
        <v>318</v>
      </c>
      <c r="G119" s="18" t="s">
        <v>77</v>
      </c>
      <c r="H119" s="51" t="s">
        <v>206</v>
      </c>
      <c r="I119" s="4"/>
      <c r="J119" t="str">
        <f t="shared" si="38"/>
        <v>,{"CollectableType":"HomeCollector.Models.BookBase, HomeCollector, Version=1.0.0.0, Culture=neutral, PublicKeyToken=null"</v>
      </c>
      <c r="K119" t="str">
        <f t="shared" si="20"/>
        <v xml:space="preserve">,"DisplayName":"Ghost-Walker" </v>
      </c>
      <c r="L119" t="str">
        <f t="shared" si="21"/>
        <v xml:space="preserve">,"Description":"" </v>
      </c>
      <c r="M119" t="str">
        <f t="shared" si="22"/>
        <v xml:space="preserve">,"Title":"Ghost-Walker" </v>
      </c>
      <c r="N119" t="str">
        <f t="shared" si="23"/>
        <v xml:space="preserve">,"Author":"Barbara Hambly" </v>
      </c>
      <c r="O119" t="str">
        <f t="shared" si="24"/>
        <v xml:space="preserve">,"Publisher":"Pocket Books" </v>
      </c>
      <c r="P119" t="str">
        <f t="shared" si="25"/>
        <v xml:space="preserve">,"Year":1991 </v>
      </c>
      <c r="Q119" t="str">
        <f t="shared" si="26"/>
        <v>,"Month":2</v>
      </c>
      <c r="R119" t="str">
        <f t="shared" si="39"/>
        <v xml:space="preserve">,"Series":"TOS" </v>
      </c>
      <c r="S119" t="str">
        <f t="shared" si="27"/>
        <v xml:space="preserve">,"BookCode":"TOS53" </v>
      </c>
      <c r="T119" t="str">
        <f t="shared" si="28"/>
        <v xml:space="preserve">,"ISBN":"" </v>
      </c>
      <c r="U119" t="str">
        <f t="shared" si="29"/>
        <v xml:space="preserve">,"Edition":"" </v>
      </c>
      <c r="V119" t="str">
        <f t="shared" si="30"/>
        <v>,"ItemInstances":[</v>
      </c>
      <c r="W119" t="str">
        <f t="shared" si="31"/>
        <v>{"CollectableType":"HomeCollector.Models.BookBase, HomeCollector, Version=1.0.0.0, Culture=neutral, PublicKeyToken=null"</v>
      </c>
      <c r="X119" t="str">
        <f t="shared" si="32"/>
        <v xml:space="preserve">,"ItemDetails":"Copies=" </v>
      </c>
      <c r="Y119" t="str">
        <f t="shared" si="33"/>
        <v xml:space="preserve">,"IsFavorite":false </v>
      </c>
      <c r="Z119" t="str">
        <f t="shared" si="34"/>
        <v xml:space="preserve">,"EstimatedValue":0 </v>
      </c>
      <c r="AA119" t="str">
        <f t="shared" si="35"/>
        <v xml:space="preserve">,"Condition":"UNDEFINED" </v>
      </c>
      <c r="AB11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9" t="str">
        <f t="shared" si="37"/>
        <v>,{"CollectableType":"HomeCollector.Models.BookBase, HomeCollector, Version=1.0.0.0, Culture=neutral, PublicKeyToken=null","DisplayName":"Ghost-Walker" ,"Description":"" ,"Title":"Ghost-Walker" ,"Author":"Barbara Hambly" ,"Publisher":"Pocket Books" ,"Year":1991 ,"Month":2,"Series":"TOS" ,"BookCode":"TOS53"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0" spans="1:29" ht="14.4" x14ac:dyDescent="0.3">
      <c r="A120" s="40" t="s">
        <v>319</v>
      </c>
      <c r="B120" s="2">
        <v>1991</v>
      </c>
      <c r="C120" s="17" t="s">
        <v>15</v>
      </c>
      <c r="D120" s="4"/>
      <c r="E120" s="15">
        <v>4</v>
      </c>
      <c r="F120" s="51" t="s">
        <v>320</v>
      </c>
      <c r="G120" s="18" t="s">
        <v>77</v>
      </c>
      <c r="H120" s="52" t="s">
        <v>222</v>
      </c>
      <c r="I120" s="50" t="s">
        <v>321</v>
      </c>
      <c r="J120" t="str">
        <f t="shared" si="38"/>
        <v>,{"CollectableType":"HomeCollector.Models.BookBase, HomeCollector, Version=1.0.0.0, Culture=neutral, PublicKeyToken=null"</v>
      </c>
      <c r="K120" t="str">
        <f t="shared" si="20"/>
        <v xml:space="preserve">,"DisplayName":"A Flag Full of Stars" </v>
      </c>
      <c r="L120" t="str">
        <f t="shared" si="21"/>
        <v xml:space="preserve">,"Description":"The Lost Years Saga, Book Two" </v>
      </c>
      <c r="M120" t="str">
        <f t="shared" si="22"/>
        <v xml:space="preserve">,"Title":"A Flag Full of Stars" </v>
      </c>
      <c r="N120" t="str">
        <f t="shared" si="23"/>
        <v xml:space="preserve">,"Author":"Brad Ferguson" </v>
      </c>
      <c r="O120" t="str">
        <f t="shared" si="24"/>
        <v xml:space="preserve">,"Publisher":"Pocket Books" </v>
      </c>
      <c r="P120" t="str">
        <f t="shared" si="25"/>
        <v xml:space="preserve">,"Year":1991 </v>
      </c>
      <c r="Q120" t="str">
        <f t="shared" si="26"/>
        <v>,"Month":4</v>
      </c>
      <c r="R120" t="str">
        <f t="shared" si="39"/>
        <v xml:space="preserve">,"Series":"TOS" </v>
      </c>
      <c r="S120" t="str">
        <f t="shared" si="27"/>
        <v xml:space="preserve">,"BookCode":"TOS54" </v>
      </c>
      <c r="T120" t="str">
        <f t="shared" si="28"/>
        <v xml:space="preserve">,"ISBN":"" </v>
      </c>
      <c r="U120" t="str">
        <f t="shared" si="29"/>
        <v xml:space="preserve">,"Edition":"" </v>
      </c>
      <c r="V120" t="str">
        <f t="shared" si="30"/>
        <v>,"ItemInstances":[</v>
      </c>
      <c r="W120" t="str">
        <f t="shared" si="31"/>
        <v>{"CollectableType":"HomeCollector.Models.BookBase, HomeCollector, Version=1.0.0.0, Culture=neutral, PublicKeyToken=null"</v>
      </c>
      <c r="X120" t="str">
        <f t="shared" si="32"/>
        <v xml:space="preserve">,"ItemDetails":"Copies=" </v>
      </c>
      <c r="Y120" t="str">
        <f t="shared" si="33"/>
        <v xml:space="preserve">,"IsFavorite":false </v>
      </c>
      <c r="Z120" t="str">
        <f t="shared" si="34"/>
        <v xml:space="preserve">,"EstimatedValue":0 </v>
      </c>
      <c r="AA120" t="str">
        <f t="shared" si="35"/>
        <v xml:space="preserve">,"Condition":"UNDEFINED" </v>
      </c>
      <c r="AB12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0" t="str">
        <f t="shared" si="37"/>
        <v>,{"CollectableType":"HomeCollector.Models.BookBase, HomeCollector, Version=1.0.0.0, Culture=neutral, PublicKeyToken=null","DisplayName":"A Flag Full of Stars" ,"Description":"The Lost Years Saga, Book Two" ,"Title":"A Flag Full of Stars" ,"Author":"Brad Ferguson" ,"Publisher":"Pocket Books" ,"Year":1991 ,"Month":4,"Series":"TOS" ,"BookCode":"TOS54"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1" spans="1:29" ht="14.4" x14ac:dyDescent="0.3">
      <c r="A121" s="48" t="s">
        <v>321</v>
      </c>
      <c r="B121" s="2"/>
      <c r="C121" s="17"/>
      <c r="D121" s="4"/>
      <c r="E121" s="2"/>
      <c r="F121" s="4"/>
      <c r="G121" s="18" t="s">
        <v>77</v>
      </c>
      <c r="H121" s="52" t="s">
        <v>222</v>
      </c>
      <c r="I121" s="42" t="s">
        <v>322</v>
      </c>
      <c r="J121" t="str">
        <f t="shared" si="38"/>
        <v>,{"CollectableType":"HomeCollector.Models.BookBase, HomeCollector, Version=1.0.0.0, Culture=neutral, PublicKeyToken=null"</v>
      </c>
      <c r="K121" t="str">
        <f t="shared" si="20"/>
        <v xml:space="preserve">,"DisplayName":"The Lost Years Saga, Book Two" </v>
      </c>
      <c r="L121" t="str">
        <f t="shared" si="21"/>
        <v xml:space="preserve">,"Description":"A Flag Full of Stars Re-release" </v>
      </c>
      <c r="M121" t="str">
        <f t="shared" si="22"/>
        <v xml:space="preserve">,"Title":"The Lost Years Saga, Book Two" </v>
      </c>
      <c r="N121" t="str">
        <f t="shared" si="23"/>
        <v xml:space="preserve">,"Author":"Brad Ferguson" </v>
      </c>
      <c r="O121" t="str">
        <f t="shared" si="24"/>
        <v xml:space="preserve">,"Publisher":"Pocket Books" </v>
      </c>
      <c r="P121" t="str">
        <f t="shared" si="25"/>
        <v xml:space="preserve">,"Year": </v>
      </c>
      <c r="Q121" t="str">
        <f t="shared" si="26"/>
        <v>,"Month":0</v>
      </c>
      <c r="R121" t="str">
        <f t="shared" si="39"/>
        <v xml:space="preserve">,"Series":"TOS" </v>
      </c>
      <c r="S121" t="str">
        <f t="shared" si="27"/>
        <v xml:space="preserve">,"BookCode":"" </v>
      </c>
      <c r="T121" t="str">
        <f t="shared" si="28"/>
        <v xml:space="preserve">,"ISBN":"" </v>
      </c>
      <c r="U121" t="str">
        <f t="shared" si="29"/>
        <v xml:space="preserve">,"Edition":"" </v>
      </c>
      <c r="V121" t="str">
        <f t="shared" si="30"/>
        <v/>
      </c>
      <c r="W121" t="str">
        <f t="shared" si="31"/>
        <v>{"CollectableType":"HomeCollector.Models.BookBase, HomeCollector, Version=1.0.0.0, Culture=neutral, PublicKeyToken=null"</v>
      </c>
      <c r="X121" t="str">
        <f t="shared" si="32"/>
        <v xml:space="preserve">,"ItemDetails":"Copies=" </v>
      </c>
      <c r="Y121" t="str">
        <f t="shared" si="33"/>
        <v xml:space="preserve">,"IsFavorite":false </v>
      </c>
      <c r="Z121" t="str">
        <f t="shared" si="34"/>
        <v xml:space="preserve">,"EstimatedValue":0 </v>
      </c>
      <c r="AA121" t="str">
        <f t="shared" si="35"/>
        <v xml:space="preserve">,"Condition":"UNDEFINED" </v>
      </c>
      <c r="AB121" t="str">
        <f t="shared" si="36"/>
        <v>}</v>
      </c>
      <c r="AC121" t="str">
        <f t="shared" si="37"/>
        <v>,{"CollectableType":"HomeCollector.Models.BookBase, HomeCollector, Version=1.0.0.0, Culture=neutral, PublicKeyToken=null","DisplayName":"The Lost Years Saga, Book Two" ,"Description":"A Flag Full of Stars Re-release" ,"Title":"The Lost Years Saga, Book Two" ,"Author":"Brad Ferguson" ,"Publisher":"Pocket Books" ,"Year": ,"Month":0,"Series":"TOS" ,"BookCode":"" ,"ISBN":"" ,"Edition":"" }</v>
      </c>
    </row>
    <row r="122" spans="1:29" ht="14.4" x14ac:dyDescent="0.3">
      <c r="A122" s="48" t="s">
        <v>323</v>
      </c>
      <c r="B122" s="2">
        <v>1991</v>
      </c>
      <c r="C122" s="17" t="s">
        <v>15</v>
      </c>
      <c r="D122" s="4"/>
      <c r="E122" s="15">
        <v>6</v>
      </c>
      <c r="F122" s="51" t="s">
        <v>324</v>
      </c>
      <c r="G122" s="18" t="s">
        <v>77</v>
      </c>
      <c r="H122" s="51" t="s">
        <v>241</v>
      </c>
      <c r="I122" s="4"/>
      <c r="J122" t="str">
        <f t="shared" si="38"/>
        <v>,{"CollectableType":"HomeCollector.Models.BookBase, HomeCollector, Version=1.0.0.0, Culture=neutral, PublicKeyToken=null"</v>
      </c>
      <c r="K122" t="str">
        <f t="shared" si="20"/>
        <v xml:space="preserve">,"DisplayName":"Renegade" </v>
      </c>
      <c r="L122" t="str">
        <f t="shared" si="21"/>
        <v xml:space="preserve">,"Description":"" </v>
      </c>
      <c r="M122" t="str">
        <f t="shared" si="22"/>
        <v xml:space="preserve">,"Title":"Renegade" </v>
      </c>
      <c r="N122" t="str">
        <f t="shared" si="23"/>
        <v xml:space="preserve">,"Author":"Gene DeWeese" </v>
      </c>
      <c r="O122" t="str">
        <f t="shared" si="24"/>
        <v xml:space="preserve">,"Publisher":"Pocket Books" </v>
      </c>
      <c r="P122" t="str">
        <f t="shared" si="25"/>
        <v xml:space="preserve">,"Year":1991 </v>
      </c>
      <c r="Q122" t="str">
        <f t="shared" si="26"/>
        <v>,"Month":6</v>
      </c>
      <c r="R122" t="str">
        <f t="shared" si="39"/>
        <v xml:space="preserve">,"Series":"TOS" </v>
      </c>
      <c r="S122" t="str">
        <f t="shared" si="27"/>
        <v xml:space="preserve">,"BookCode":"TOS55" </v>
      </c>
      <c r="T122" t="str">
        <f t="shared" si="28"/>
        <v xml:space="preserve">,"ISBN":"" </v>
      </c>
      <c r="U122" t="str">
        <f t="shared" si="29"/>
        <v xml:space="preserve">,"Edition":"" </v>
      </c>
      <c r="V122" t="str">
        <f t="shared" si="30"/>
        <v>,"ItemInstances":[</v>
      </c>
      <c r="W122" t="str">
        <f t="shared" si="31"/>
        <v>{"CollectableType":"HomeCollector.Models.BookBase, HomeCollector, Version=1.0.0.0, Culture=neutral, PublicKeyToken=null"</v>
      </c>
      <c r="X122" t="str">
        <f t="shared" si="32"/>
        <v xml:space="preserve">,"ItemDetails":"Copies=" </v>
      </c>
      <c r="Y122" t="str">
        <f t="shared" si="33"/>
        <v xml:space="preserve">,"IsFavorite":false </v>
      </c>
      <c r="Z122" t="str">
        <f t="shared" si="34"/>
        <v xml:space="preserve">,"EstimatedValue":0 </v>
      </c>
      <c r="AA122" t="str">
        <f t="shared" si="35"/>
        <v xml:space="preserve">,"Condition":"UNDEFINED" </v>
      </c>
      <c r="AB12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2" t="str">
        <f t="shared" si="37"/>
        <v>,{"CollectableType":"HomeCollector.Models.BookBase, HomeCollector, Version=1.0.0.0, Culture=neutral, PublicKeyToken=null","DisplayName":"Renegade" ,"Description":"" ,"Title":"Renegade" ,"Author":"Gene DeWeese" ,"Publisher":"Pocket Books" ,"Year":1991 ,"Month":6,"Series":"TOS" ,"BookCode":"TOS55"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3" spans="1:29" ht="28.2" x14ac:dyDescent="0.3">
      <c r="A123" s="48" t="s">
        <v>325</v>
      </c>
      <c r="B123" s="2">
        <v>1991</v>
      </c>
      <c r="C123" s="17" t="s">
        <v>15</v>
      </c>
      <c r="D123" s="4"/>
      <c r="E123" s="15">
        <v>8</v>
      </c>
      <c r="F123" s="51" t="s">
        <v>326</v>
      </c>
      <c r="G123" s="18" t="s">
        <v>77</v>
      </c>
      <c r="H123" s="42" t="s">
        <v>286</v>
      </c>
      <c r="I123" s="4"/>
      <c r="J123" t="str">
        <f t="shared" si="38"/>
        <v>,{"CollectableType":"HomeCollector.Models.BookBase, HomeCollector, Version=1.0.0.0, Culture=neutral, PublicKeyToken=null"</v>
      </c>
      <c r="K123" t="str">
        <f t="shared" si="20"/>
        <v xml:space="preserve">,"DisplayName":"Legacy" </v>
      </c>
      <c r="L123" t="str">
        <f t="shared" si="21"/>
        <v xml:space="preserve">,"Description":"" </v>
      </c>
      <c r="M123" t="str">
        <f t="shared" si="22"/>
        <v xml:space="preserve">,"Title":"Legacy" </v>
      </c>
      <c r="N123" t="str">
        <f t="shared" si="23"/>
        <v xml:space="preserve">,"Author":"Michael Jan Friedman" </v>
      </c>
      <c r="O123" t="str">
        <f t="shared" si="24"/>
        <v xml:space="preserve">,"Publisher":"Pocket Books" </v>
      </c>
      <c r="P123" t="str">
        <f t="shared" si="25"/>
        <v xml:space="preserve">,"Year":1991 </v>
      </c>
      <c r="Q123" t="str">
        <f t="shared" si="26"/>
        <v>,"Month":8</v>
      </c>
      <c r="R123" t="str">
        <f t="shared" si="39"/>
        <v xml:space="preserve">,"Series":"TOS" </v>
      </c>
      <c r="S123" t="str">
        <f t="shared" si="27"/>
        <v xml:space="preserve">,"BookCode":"TOS56" </v>
      </c>
      <c r="T123" t="str">
        <f t="shared" si="28"/>
        <v xml:space="preserve">,"ISBN":"" </v>
      </c>
      <c r="U123" t="str">
        <f t="shared" si="29"/>
        <v xml:space="preserve">,"Edition":"" </v>
      </c>
      <c r="V123" t="str">
        <f t="shared" si="30"/>
        <v>,"ItemInstances":[</v>
      </c>
      <c r="W123" t="str">
        <f t="shared" si="31"/>
        <v>{"CollectableType":"HomeCollector.Models.BookBase, HomeCollector, Version=1.0.0.0, Culture=neutral, PublicKeyToken=null"</v>
      </c>
      <c r="X123" t="str">
        <f t="shared" si="32"/>
        <v xml:space="preserve">,"ItemDetails":"Copies=" </v>
      </c>
      <c r="Y123" t="str">
        <f t="shared" si="33"/>
        <v xml:space="preserve">,"IsFavorite":false </v>
      </c>
      <c r="Z123" t="str">
        <f t="shared" si="34"/>
        <v xml:space="preserve">,"EstimatedValue":0 </v>
      </c>
      <c r="AA123" t="str">
        <f t="shared" si="35"/>
        <v xml:space="preserve">,"Condition":"UNDEFINED" </v>
      </c>
      <c r="AB12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3" t="str">
        <f t="shared" si="37"/>
        <v>,{"CollectableType":"HomeCollector.Models.BookBase, HomeCollector, Version=1.0.0.0, Culture=neutral, PublicKeyToken=null","DisplayName":"Legacy" ,"Description":"" ,"Title":"Legacy" ,"Author":"Michael Jan Friedman" ,"Publisher":"Pocket Books" ,"Year":1991 ,"Month":8,"Series":"TOS" ,"BookCode":"TOS56"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4" spans="1:29" ht="14.4" x14ac:dyDescent="0.3">
      <c r="A124" s="48" t="s">
        <v>327</v>
      </c>
      <c r="B124" s="2">
        <v>1991</v>
      </c>
      <c r="C124" s="17" t="s">
        <v>15</v>
      </c>
      <c r="D124" s="4"/>
      <c r="E124" s="15">
        <v>11</v>
      </c>
      <c r="F124" s="51" t="s">
        <v>328</v>
      </c>
      <c r="G124" s="18" t="s">
        <v>77</v>
      </c>
      <c r="H124" s="51" t="s">
        <v>329</v>
      </c>
      <c r="I124" s="4"/>
      <c r="J124" t="str">
        <f t="shared" si="38"/>
        <v>,{"CollectableType":"HomeCollector.Models.BookBase, HomeCollector, Version=1.0.0.0, Culture=neutral, PublicKeyToken=null"</v>
      </c>
      <c r="K124" t="str">
        <f t="shared" si="20"/>
        <v xml:space="preserve">,"DisplayName":"The Rift" </v>
      </c>
      <c r="L124" t="str">
        <f t="shared" si="21"/>
        <v xml:space="preserve">,"Description":"" </v>
      </c>
      <c r="M124" t="str">
        <f t="shared" si="22"/>
        <v xml:space="preserve">,"Title":"The Rift" </v>
      </c>
      <c r="N124" t="str">
        <f t="shared" si="23"/>
        <v xml:space="preserve">,"Author":"Peter David" </v>
      </c>
      <c r="O124" t="str">
        <f t="shared" si="24"/>
        <v xml:space="preserve">,"Publisher":"Pocket Books" </v>
      </c>
      <c r="P124" t="str">
        <f t="shared" si="25"/>
        <v xml:space="preserve">,"Year":1991 </v>
      </c>
      <c r="Q124" t="str">
        <f t="shared" si="26"/>
        <v>,"Month":11</v>
      </c>
      <c r="R124" t="str">
        <f t="shared" si="39"/>
        <v xml:space="preserve">,"Series":"TOS" </v>
      </c>
      <c r="S124" t="str">
        <f t="shared" si="27"/>
        <v xml:space="preserve">,"BookCode":"TOS57" </v>
      </c>
      <c r="T124" t="str">
        <f t="shared" si="28"/>
        <v xml:space="preserve">,"ISBN":"" </v>
      </c>
      <c r="U124" t="str">
        <f t="shared" si="29"/>
        <v xml:space="preserve">,"Edition":"" </v>
      </c>
      <c r="V124" t="str">
        <f t="shared" si="30"/>
        <v>,"ItemInstances":[</v>
      </c>
      <c r="W124" t="str">
        <f t="shared" si="31"/>
        <v>{"CollectableType":"HomeCollector.Models.BookBase, HomeCollector, Version=1.0.0.0, Culture=neutral, PublicKeyToken=null"</v>
      </c>
      <c r="X124" t="str">
        <f t="shared" si="32"/>
        <v xml:space="preserve">,"ItemDetails":"Copies=" </v>
      </c>
      <c r="Y124" t="str">
        <f t="shared" si="33"/>
        <v xml:space="preserve">,"IsFavorite":false </v>
      </c>
      <c r="Z124" t="str">
        <f t="shared" si="34"/>
        <v xml:space="preserve">,"EstimatedValue":0 </v>
      </c>
      <c r="AA124" t="str">
        <f t="shared" si="35"/>
        <v xml:space="preserve">,"Condition":"UNDEFINED" </v>
      </c>
      <c r="AB12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4" t="str">
        <f t="shared" si="37"/>
        <v>,{"CollectableType":"HomeCollector.Models.BookBase, HomeCollector, Version=1.0.0.0, Culture=neutral, PublicKeyToken=null","DisplayName":"The Rift" ,"Description":"" ,"Title":"The Rift" ,"Author":"Peter David" ,"Publisher":"Pocket Books" ,"Year":1991 ,"Month":11,"Series":"TOS" ,"BookCode":"TOS57"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5" spans="1:29" ht="14.4" x14ac:dyDescent="0.3">
      <c r="A125" s="40" t="s">
        <v>330</v>
      </c>
      <c r="B125" s="2">
        <v>1992</v>
      </c>
      <c r="C125" s="17" t="s">
        <v>15</v>
      </c>
      <c r="D125" s="4"/>
      <c r="E125" s="15">
        <v>1</v>
      </c>
      <c r="F125" s="12" t="s">
        <v>331</v>
      </c>
      <c r="G125" s="18" t="s">
        <v>77</v>
      </c>
      <c r="H125" s="52" t="s">
        <v>289</v>
      </c>
      <c r="I125" s="42" t="s">
        <v>137</v>
      </c>
      <c r="J125" t="str">
        <f t="shared" si="38"/>
        <v>,{"CollectableType":"HomeCollector.Models.BookBase, HomeCollector, Version=1.0.0.0, Culture=neutral, PublicKeyToken=null"</v>
      </c>
      <c r="K125" t="str">
        <f t="shared" si="20"/>
        <v xml:space="preserve">,"DisplayName":"Star Trek VI: The Undiscovered Country" </v>
      </c>
      <c r="L125" t="str">
        <f t="shared" si="21"/>
        <v xml:space="preserve">,"Description":"movie script novelization" </v>
      </c>
      <c r="M125" t="str">
        <f t="shared" si="22"/>
        <v xml:space="preserve">,"Title":"Star Trek VI: The Undiscovered Country" </v>
      </c>
      <c r="N125" t="str">
        <f t="shared" si="23"/>
        <v xml:space="preserve">,"Author":"J. M. Dillard" </v>
      </c>
      <c r="O125" t="str">
        <f t="shared" si="24"/>
        <v xml:space="preserve">,"Publisher":"Pocket Books" </v>
      </c>
      <c r="P125" t="str">
        <f t="shared" si="25"/>
        <v xml:space="preserve">,"Year":1992 </v>
      </c>
      <c r="Q125" t="str">
        <f t="shared" si="26"/>
        <v>,"Month":1</v>
      </c>
      <c r="R125" t="str">
        <f t="shared" si="39"/>
        <v xml:space="preserve">,"Series":"TOS" </v>
      </c>
      <c r="S125" t="str">
        <f t="shared" si="27"/>
        <v xml:space="preserve">,"BookCode":"STM6" </v>
      </c>
      <c r="T125" t="str">
        <f t="shared" si="28"/>
        <v xml:space="preserve">,"ISBN":"" </v>
      </c>
      <c r="U125" t="str">
        <f t="shared" si="29"/>
        <v xml:space="preserve">,"Edition":"" </v>
      </c>
      <c r="V125" t="str">
        <f t="shared" si="30"/>
        <v>,"ItemInstances":[</v>
      </c>
      <c r="W125" t="str">
        <f t="shared" si="31"/>
        <v>{"CollectableType":"HomeCollector.Models.BookBase, HomeCollector, Version=1.0.0.0, Culture=neutral, PublicKeyToken=null"</v>
      </c>
      <c r="X125" t="str">
        <f t="shared" si="32"/>
        <v xml:space="preserve">,"ItemDetails":"Copies=" </v>
      </c>
      <c r="Y125" t="str">
        <f t="shared" si="33"/>
        <v xml:space="preserve">,"IsFavorite":false </v>
      </c>
      <c r="Z125" t="str">
        <f t="shared" si="34"/>
        <v xml:space="preserve">,"EstimatedValue":0 </v>
      </c>
      <c r="AA125" t="str">
        <f t="shared" si="35"/>
        <v xml:space="preserve">,"Condition":"UNDEFINED" </v>
      </c>
      <c r="AB12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5" t="str">
        <f t="shared" si="37"/>
        <v>,{"CollectableType":"HomeCollector.Models.BookBase, HomeCollector, Version=1.0.0.0, Culture=neutral, PublicKeyToken=null","DisplayName":"Star Trek VI: The Undiscovered Country" ,"Description":"movie script novelization" ,"Title":"Star Trek VI: The Undiscovered Country" ,"Author":"J. M. Dillard" ,"Publisher":"Pocket Books" ,"Year":1992 ,"Month":1,"Series":"TOS" ,"BookCode":"STM6"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6" spans="1:29" ht="14.4" x14ac:dyDescent="0.3">
      <c r="A126" s="48" t="s">
        <v>332</v>
      </c>
      <c r="B126" s="2">
        <v>1992</v>
      </c>
      <c r="C126" s="17" t="s">
        <v>15</v>
      </c>
      <c r="D126" s="4"/>
      <c r="E126" s="15">
        <v>3</v>
      </c>
      <c r="F126" s="12" t="s">
        <v>333</v>
      </c>
      <c r="G126" s="18" t="s">
        <v>77</v>
      </c>
      <c r="H126" s="4"/>
      <c r="I126" s="4"/>
      <c r="J126" t="str">
        <f t="shared" si="38"/>
        <v>,{"CollectableType":"HomeCollector.Models.BookBase, HomeCollector, Version=1.0.0.0, Culture=neutral, PublicKeyToken=null"</v>
      </c>
      <c r="K126" t="str">
        <f t="shared" si="20"/>
        <v xml:space="preserve">,"DisplayName":"Faces of Fire" </v>
      </c>
      <c r="L126" t="str">
        <f t="shared" si="21"/>
        <v xml:space="preserve">,"Description":"" </v>
      </c>
      <c r="M126" t="str">
        <f t="shared" si="22"/>
        <v xml:space="preserve">,"Title":"Faces of Fire" </v>
      </c>
      <c r="N126" t="str">
        <f t="shared" si="23"/>
        <v xml:space="preserve">,"Author":"" </v>
      </c>
      <c r="O126" t="str">
        <f t="shared" si="24"/>
        <v xml:space="preserve">,"Publisher":"Pocket Books" </v>
      </c>
      <c r="P126" t="str">
        <f t="shared" si="25"/>
        <v xml:space="preserve">,"Year":1992 </v>
      </c>
      <c r="Q126" t="str">
        <f t="shared" si="26"/>
        <v>,"Month":3</v>
      </c>
      <c r="R126" t="str">
        <f t="shared" si="39"/>
        <v xml:space="preserve">,"Series":"TOS" </v>
      </c>
      <c r="S126" t="str">
        <f t="shared" si="27"/>
        <v xml:space="preserve">,"BookCode":"TOS58" </v>
      </c>
      <c r="T126" t="str">
        <f t="shared" si="28"/>
        <v xml:space="preserve">,"ISBN":"" </v>
      </c>
      <c r="U126" t="str">
        <f t="shared" si="29"/>
        <v xml:space="preserve">,"Edition":"" </v>
      </c>
      <c r="V126" t="str">
        <f t="shared" si="30"/>
        <v>,"ItemInstances":[</v>
      </c>
      <c r="W126" t="str">
        <f t="shared" si="31"/>
        <v>{"CollectableType":"HomeCollector.Models.BookBase, HomeCollector, Version=1.0.0.0, Culture=neutral, PublicKeyToken=null"</v>
      </c>
      <c r="X126" t="str">
        <f t="shared" si="32"/>
        <v xml:space="preserve">,"ItemDetails":"Copies=" </v>
      </c>
      <c r="Y126" t="str">
        <f t="shared" si="33"/>
        <v xml:space="preserve">,"IsFavorite":false </v>
      </c>
      <c r="Z126" t="str">
        <f t="shared" si="34"/>
        <v xml:space="preserve">,"EstimatedValue":0 </v>
      </c>
      <c r="AA126" t="str">
        <f t="shared" si="35"/>
        <v xml:space="preserve">,"Condition":"UNDEFINED" </v>
      </c>
      <c r="AB12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6" t="str">
        <f t="shared" si="37"/>
        <v>,{"CollectableType":"HomeCollector.Models.BookBase, HomeCollector, Version=1.0.0.0, Culture=neutral, PublicKeyToken=null","DisplayName":"Faces of Fire" ,"Description":"" ,"Title":"Faces of Fire" ,"Author":"" ,"Publisher":"Pocket Books" ,"Year":1992 ,"Month":3,"Series":"TOS" ,"BookCode":"TOS58"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7" spans="1:29" ht="28.2" x14ac:dyDescent="0.3">
      <c r="A127" s="40" t="s">
        <v>334</v>
      </c>
      <c r="B127" s="2">
        <v>1992</v>
      </c>
      <c r="C127" s="17" t="s">
        <v>15</v>
      </c>
      <c r="D127" s="4"/>
      <c r="E127" s="15">
        <v>4</v>
      </c>
      <c r="F127" s="4"/>
      <c r="G127" s="18" t="s">
        <v>77</v>
      </c>
      <c r="H127" s="50" t="s">
        <v>212</v>
      </c>
      <c r="I127" s="4"/>
      <c r="J127" t="str">
        <f t="shared" si="38"/>
        <v>,{"CollectableType":"HomeCollector.Models.BookBase, HomeCollector, Version=1.0.0.0, Culture=neutral, PublicKeyToken=null"</v>
      </c>
      <c r="K127" t="str">
        <f t="shared" si="20"/>
        <v xml:space="preserve">,"DisplayName":"Probe" </v>
      </c>
      <c r="L127" t="str">
        <f t="shared" si="21"/>
        <v xml:space="preserve">,"Description":"" </v>
      </c>
      <c r="M127" t="str">
        <f t="shared" si="22"/>
        <v xml:space="preserve">,"Title":"Probe" </v>
      </c>
      <c r="N127" t="str">
        <f t="shared" si="23"/>
        <v xml:space="preserve">,"Author":"Margaret Wander Bonanno" </v>
      </c>
      <c r="O127" t="str">
        <f t="shared" si="24"/>
        <v xml:space="preserve">,"Publisher":"Pocket Books" </v>
      </c>
      <c r="P127" t="str">
        <f t="shared" si="25"/>
        <v xml:space="preserve">,"Year":1992 </v>
      </c>
      <c r="Q127" t="str">
        <f t="shared" si="26"/>
        <v>,"Month":4</v>
      </c>
      <c r="R127" t="str">
        <f t="shared" si="39"/>
        <v xml:space="preserve">,"Series":"TOS" </v>
      </c>
      <c r="S127" t="str">
        <f t="shared" si="27"/>
        <v xml:space="preserve">,"BookCode":"" </v>
      </c>
      <c r="T127" t="str">
        <f t="shared" si="28"/>
        <v xml:space="preserve">,"ISBN":"" </v>
      </c>
      <c r="U127" t="str">
        <f t="shared" si="29"/>
        <v xml:space="preserve">,"Edition":"" </v>
      </c>
      <c r="V127" t="str">
        <f t="shared" si="30"/>
        <v>,"ItemInstances":[</v>
      </c>
      <c r="W127" t="str">
        <f t="shared" si="31"/>
        <v>{"CollectableType":"HomeCollector.Models.BookBase, HomeCollector, Version=1.0.0.0, Culture=neutral, PublicKeyToken=null"</v>
      </c>
      <c r="X127" t="str">
        <f t="shared" si="32"/>
        <v xml:space="preserve">,"ItemDetails":"Copies=" </v>
      </c>
      <c r="Y127" t="str">
        <f t="shared" si="33"/>
        <v xml:space="preserve">,"IsFavorite":false </v>
      </c>
      <c r="Z127" t="str">
        <f t="shared" si="34"/>
        <v xml:space="preserve">,"EstimatedValue":0 </v>
      </c>
      <c r="AA127" t="str">
        <f t="shared" si="35"/>
        <v xml:space="preserve">,"Condition":"UNDEFINED" </v>
      </c>
      <c r="AB12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7" t="str">
        <f t="shared" si="37"/>
        <v>,{"CollectableType":"HomeCollector.Models.BookBase, HomeCollector, Version=1.0.0.0, Culture=neutral, PublicKeyToken=null","DisplayName":"Probe" ,"Description":"" ,"Title":"Probe" ,"Author":"Margaret Wander Bonanno" ,"Publisher":"Pocket Books" ,"Year":1992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8" spans="1:29" ht="40.200000000000003" x14ac:dyDescent="0.3">
      <c r="A128" s="48" t="s">
        <v>335</v>
      </c>
      <c r="B128" s="2">
        <v>1992</v>
      </c>
      <c r="C128" s="17" t="s">
        <v>15</v>
      </c>
      <c r="D128" s="4"/>
      <c r="E128" s="15">
        <v>5</v>
      </c>
      <c r="F128" s="51" t="s">
        <v>336</v>
      </c>
      <c r="G128" s="18" t="s">
        <v>77</v>
      </c>
      <c r="H128" s="12" t="s">
        <v>337</v>
      </c>
      <c r="I128" s="4"/>
      <c r="J128" t="str">
        <f t="shared" si="38"/>
        <v>,{"CollectableType":"HomeCollector.Models.BookBase, HomeCollector, Version=1.0.0.0, Culture=neutral, PublicKeyToken=null"</v>
      </c>
      <c r="K128" t="str">
        <f t="shared" si="20"/>
        <v xml:space="preserve">,"DisplayName":"The Disinherited" </v>
      </c>
      <c r="L128" t="str">
        <f t="shared" si="21"/>
        <v xml:space="preserve">,"Description":"" </v>
      </c>
      <c r="M128" t="str">
        <f t="shared" si="22"/>
        <v xml:space="preserve">,"Title":"The Disinherited" </v>
      </c>
      <c r="N128" t="str">
        <f t="shared" si="23"/>
        <v xml:space="preserve">,"Author":"Peter David, Michael Jan Friedman, Robert Greenberger" </v>
      </c>
      <c r="O128" t="str">
        <f t="shared" si="24"/>
        <v xml:space="preserve">,"Publisher":"Pocket Books" </v>
      </c>
      <c r="P128" t="str">
        <f t="shared" si="25"/>
        <v xml:space="preserve">,"Year":1992 </v>
      </c>
      <c r="Q128" t="str">
        <f t="shared" si="26"/>
        <v>,"Month":5</v>
      </c>
      <c r="R128" t="str">
        <f t="shared" si="39"/>
        <v xml:space="preserve">,"Series":"TOS" </v>
      </c>
      <c r="S128" t="str">
        <f t="shared" si="27"/>
        <v xml:space="preserve">,"BookCode":"TOS59" </v>
      </c>
      <c r="T128" t="str">
        <f t="shared" si="28"/>
        <v xml:space="preserve">,"ISBN":"" </v>
      </c>
      <c r="U128" t="str">
        <f t="shared" si="29"/>
        <v xml:space="preserve">,"Edition":"" </v>
      </c>
      <c r="V128" t="str">
        <f t="shared" si="30"/>
        <v>,"ItemInstances":[</v>
      </c>
      <c r="W128" t="str">
        <f t="shared" si="31"/>
        <v>{"CollectableType":"HomeCollector.Models.BookBase, HomeCollector, Version=1.0.0.0, Culture=neutral, PublicKeyToken=null"</v>
      </c>
      <c r="X128" t="str">
        <f t="shared" si="32"/>
        <v xml:space="preserve">,"ItemDetails":"Copies=" </v>
      </c>
      <c r="Y128" t="str">
        <f t="shared" si="33"/>
        <v xml:space="preserve">,"IsFavorite":false </v>
      </c>
      <c r="Z128" t="str">
        <f t="shared" si="34"/>
        <v xml:space="preserve">,"EstimatedValue":0 </v>
      </c>
      <c r="AA128" t="str">
        <f t="shared" si="35"/>
        <v xml:space="preserve">,"Condition":"UNDEFINED" </v>
      </c>
      <c r="AB12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8" t="str">
        <f t="shared" si="37"/>
        <v>,{"CollectableType":"HomeCollector.Models.BookBase, HomeCollector, Version=1.0.0.0, Culture=neutral, PublicKeyToken=null","DisplayName":"The Disinherited" ,"Description":"" ,"Title":"The Disinherited" ,"Author":"Peter David, Michael Jan Friedman, Robert Greenberger" ,"Publisher":"Pocket Books" ,"Year":1992 ,"Month":5,"Series":"TOS" ,"BookCode":"TOS59"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9" spans="1:29" ht="14.4" x14ac:dyDescent="0.3">
      <c r="A129" s="48" t="s">
        <v>338</v>
      </c>
      <c r="B129" s="2">
        <v>1992</v>
      </c>
      <c r="C129" s="17" t="s">
        <v>15</v>
      </c>
      <c r="D129" s="4"/>
      <c r="E129" s="15">
        <v>7</v>
      </c>
      <c r="F129" s="51" t="s">
        <v>339</v>
      </c>
      <c r="G129" s="18" t="s">
        <v>77</v>
      </c>
      <c r="H129" s="51" t="s">
        <v>340</v>
      </c>
      <c r="I129" s="4"/>
      <c r="J129" t="str">
        <f t="shared" si="38"/>
        <v>,{"CollectableType":"HomeCollector.Models.BookBase, HomeCollector, Version=1.0.0.0, Culture=neutral, PublicKeyToken=null"</v>
      </c>
      <c r="K129" t="str">
        <f t="shared" ref="K129:K192" si="40">",""DisplayName"":""" &amp; $A129 &amp; """ "</f>
        <v xml:space="preserve">,"DisplayName":"Ice Trap" </v>
      </c>
      <c r="L129" t="str">
        <f t="shared" ref="L129:L192" si="41">",""Description"":""" &amp; $I129 &amp; """ "</f>
        <v xml:space="preserve">,"Description":"" </v>
      </c>
      <c r="M129" t="str">
        <f t="shared" ref="M129:M192" si="42">",""Title"":""" &amp; $A129 &amp; """ "</f>
        <v xml:space="preserve">,"Title":"Ice Trap" </v>
      </c>
      <c r="N129" t="str">
        <f t="shared" ref="N129:N192" si="43">",""Author"":""" &amp; $H129 &amp; """ "</f>
        <v xml:space="preserve">,"Author":"L.A. Graf" </v>
      </c>
      <c r="O129" t="str">
        <f t="shared" ref="O129:O192" si="44">",""Publisher"":""" &amp; $G129 &amp; """ "</f>
        <v xml:space="preserve">,"Publisher":"Pocket Books" </v>
      </c>
      <c r="P129" t="str">
        <f t="shared" ref="P129:P192" si="45">",""Year"":" &amp; $B129 &amp; " "</f>
        <v xml:space="preserve">,"Year":1992 </v>
      </c>
      <c r="Q129" t="str">
        <f t="shared" ref="Q129:Q192" si="46">",""Month"":" &amp; IF($E129="",0,$E129)</f>
        <v>,"Month":7</v>
      </c>
      <c r="R129" t="str">
        <f t="shared" si="39"/>
        <v xml:space="preserve">,"Series":"TOS" </v>
      </c>
      <c r="S129" t="str">
        <f t="shared" ref="S129:S192" si="47">",""BookCode"":""" &amp; $F129 &amp; """ "</f>
        <v xml:space="preserve">,"BookCode":"TOS60" </v>
      </c>
      <c r="T129" t="str">
        <f t="shared" ref="T129:T192" si="48">",""ISBN"":""" &amp; "" &amp; """ "</f>
        <v xml:space="preserve">,"ISBN":"" </v>
      </c>
      <c r="U129" t="str">
        <f t="shared" ref="U129:U192" si="49">",""Edition"":""" &amp; "" &amp; """ "</f>
        <v xml:space="preserve">,"Edition":"" </v>
      </c>
      <c r="V129" t="str">
        <f t="shared" ref="V129:V192" si="50" xml:space="preserve"> IF($C129="Y",",""ItemInstances"":[","")</f>
        <v>,"ItemInstances":[</v>
      </c>
      <c r="W129" t="str">
        <f t="shared" ref="W129:W192" si="5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29" t="str">
        <f t="shared" ref="X129:X192" si="52">",""ItemDetails"":""" &amp; "Copies=" &amp; $D129 &amp; """ "</f>
        <v xml:space="preserve">,"ItemDetails":"Copies=" </v>
      </c>
      <c r="Y129" t="str">
        <f t="shared" ref="Y129:Y192" si="53">",""IsFavorite"":" &amp; "false" &amp; " "</f>
        <v xml:space="preserve">,"IsFavorite":false </v>
      </c>
      <c r="Z129" t="str">
        <f t="shared" ref="Z129:Z192" si="54">",""EstimatedValue"":" &amp; 0 &amp; " "</f>
        <v xml:space="preserve">,"EstimatedValue":0 </v>
      </c>
      <c r="AA129" t="str">
        <f t="shared" ref="AA129:AA192" si="55">",""Condition"":" &amp; """UNDEFINED""" &amp; " "</f>
        <v xml:space="preserve">,"Condition":"UNDEFINED" </v>
      </c>
      <c r="AB129" t="str">
        <f t="shared" ref="AB129:AB192" si="56" xml:space="preserve"> IF($C129="Y",  CONCATENATE($V129,$W129,$X129,$Y129,$Z129,$AA129)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129" t="str">
        <f t="shared" ref="AC129:AC192" si="57">CONCATENATE($J129,$K129, $L129, $M129, $N129,$O129,$P129,$Q129,$R129,$S129,$T129,$U129) &amp; $AB129</f>
        <v>,{"CollectableType":"HomeCollector.Models.BookBase, HomeCollector, Version=1.0.0.0, Culture=neutral, PublicKeyToken=null","DisplayName":"Ice Trap" ,"Description":"" ,"Title":"Ice Trap" ,"Author":"L.A. Graf" ,"Publisher":"Pocket Books" ,"Year":1992 ,"Month":7,"Series":"TOS" ,"BookCode":"TOS60"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0" spans="1:29" ht="14.4" x14ac:dyDescent="0.3">
      <c r="A130" s="48" t="s">
        <v>341</v>
      </c>
      <c r="B130" s="2">
        <v>1992</v>
      </c>
      <c r="C130" s="17" t="s">
        <v>15</v>
      </c>
      <c r="D130" s="4"/>
      <c r="E130" s="15">
        <v>9</v>
      </c>
      <c r="F130" s="51" t="s">
        <v>342</v>
      </c>
      <c r="G130" s="18" t="s">
        <v>77</v>
      </c>
      <c r="H130" s="51" t="s">
        <v>343</v>
      </c>
      <c r="I130" s="4"/>
      <c r="J130" t="str">
        <f t="shared" ref="J130:J193" si="5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30" t="str">
        <f t="shared" si="40"/>
        <v xml:space="preserve">,"DisplayName":"Sanctuary" </v>
      </c>
      <c r="L130" t="str">
        <f t="shared" si="41"/>
        <v xml:space="preserve">,"Description":"" </v>
      </c>
      <c r="M130" t="str">
        <f t="shared" si="42"/>
        <v xml:space="preserve">,"Title":"Sanctuary" </v>
      </c>
      <c r="N130" t="str">
        <f t="shared" si="43"/>
        <v xml:space="preserve">,"Author":"John Vornholt" </v>
      </c>
      <c r="O130" t="str">
        <f t="shared" si="44"/>
        <v xml:space="preserve">,"Publisher":"Pocket Books" </v>
      </c>
      <c r="P130" t="str">
        <f t="shared" si="45"/>
        <v xml:space="preserve">,"Year":1992 </v>
      </c>
      <c r="Q130" t="str">
        <f t="shared" si="46"/>
        <v>,"Month":9</v>
      </c>
      <c r="R130" t="str">
        <f t="shared" si="39"/>
        <v xml:space="preserve">,"Series":"TOS" </v>
      </c>
      <c r="S130" t="str">
        <f t="shared" si="47"/>
        <v xml:space="preserve">,"BookCode":"TOS61" </v>
      </c>
      <c r="T130" t="str">
        <f t="shared" si="48"/>
        <v xml:space="preserve">,"ISBN":"" </v>
      </c>
      <c r="U130" t="str">
        <f t="shared" si="49"/>
        <v xml:space="preserve">,"Edition":"" </v>
      </c>
      <c r="V130" t="str">
        <f t="shared" si="50"/>
        <v>,"ItemInstances":[</v>
      </c>
      <c r="W130" t="str">
        <f t="shared" si="51"/>
        <v>{"CollectableType":"HomeCollector.Models.BookBase, HomeCollector, Version=1.0.0.0, Culture=neutral, PublicKeyToken=null"</v>
      </c>
      <c r="X130" t="str">
        <f t="shared" si="52"/>
        <v xml:space="preserve">,"ItemDetails":"Copies=" </v>
      </c>
      <c r="Y130" t="str">
        <f t="shared" si="53"/>
        <v xml:space="preserve">,"IsFavorite":false </v>
      </c>
      <c r="Z130" t="str">
        <f t="shared" si="54"/>
        <v xml:space="preserve">,"EstimatedValue":0 </v>
      </c>
      <c r="AA130" t="str">
        <f t="shared" si="55"/>
        <v xml:space="preserve">,"Condition":"UNDEFINED" </v>
      </c>
      <c r="AB13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0" t="str">
        <f t="shared" si="57"/>
        <v>,{"CollectableType":"HomeCollector.Models.BookBase, HomeCollector, Version=1.0.0.0, Culture=neutral, PublicKeyToken=null","DisplayName":"Sanctuary" ,"Description":"" ,"Title":"Sanctuary" ,"Author":"John Vornholt" ,"Publisher":"Pocket Books" ,"Year":1992 ,"Month":9,"Series":"TOS" ,"BookCode":"TOS61"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1" spans="1:29" ht="14.4" x14ac:dyDescent="0.3">
      <c r="A131" s="48" t="s">
        <v>344</v>
      </c>
      <c r="B131" s="2">
        <v>1992</v>
      </c>
      <c r="C131" s="17" t="s">
        <v>15</v>
      </c>
      <c r="D131" s="4"/>
      <c r="E131" s="15">
        <v>11</v>
      </c>
      <c r="F131" s="51" t="s">
        <v>345</v>
      </c>
      <c r="G131" s="18" t="s">
        <v>77</v>
      </c>
      <c r="H131" s="51" t="s">
        <v>340</v>
      </c>
      <c r="I131" s="4"/>
      <c r="J131" t="str">
        <f t="shared" si="58"/>
        <v>,{"CollectableType":"HomeCollector.Models.BookBase, HomeCollector, Version=1.0.0.0, Culture=neutral, PublicKeyToken=null"</v>
      </c>
      <c r="K131" t="str">
        <f t="shared" si="40"/>
        <v xml:space="preserve">,"DisplayName":"Death Count" </v>
      </c>
      <c r="L131" t="str">
        <f t="shared" si="41"/>
        <v xml:space="preserve">,"Description":"" </v>
      </c>
      <c r="M131" t="str">
        <f t="shared" si="42"/>
        <v xml:space="preserve">,"Title":"Death Count" </v>
      </c>
      <c r="N131" t="str">
        <f t="shared" si="43"/>
        <v xml:space="preserve">,"Author":"L.A. Graf" </v>
      </c>
      <c r="O131" t="str">
        <f t="shared" si="44"/>
        <v xml:space="preserve">,"Publisher":"Pocket Books" </v>
      </c>
      <c r="P131" t="str">
        <f t="shared" si="45"/>
        <v xml:space="preserve">,"Year":1992 </v>
      </c>
      <c r="Q131" t="str">
        <f t="shared" si="46"/>
        <v>,"Month":11</v>
      </c>
      <c r="R131" t="str">
        <f t="shared" si="39"/>
        <v xml:space="preserve">,"Series":"TOS" </v>
      </c>
      <c r="S131" t="str">
        <f t="shared" si="47"/>
        <v xml:space="preserve">,"BookCode":"TOS62" </v>
      </c>
      <c r="T131" t="str">
        <f t="shared" si="48"/>
        <v xml:space="preserve">,"ISBN":"" </v>
      </c>
      <c r="U131" t="str">
        <f t="shared" si="49"/>
        <v xml:space="preserve">,"Edition":"" </v>
      </c>
      <c r="V131" t="str">
        <f t="shared" si="50"/>
        <v>,"ItemInstances":[</v>
      </c>
      <c r="W131" t="str">
        <f t="shared" si="51"/>
        <v>{"CollectableType":"HomeCollector.Models.BookBase, HomeCollector, Version=1.0.0.0, Culture=neutral, PublicKeyToken=null"</v>
      </c>
      <c r="X131" t="str">
        <f t="shared" si="52"/>
        <v xml:space="preserve">,"ItemDetails":"Copies=" </v>
      </c>
      <c r="Y131" t="str">
        <f t="shared" si="53"/>
        <v xml:space="preserve">,"IsFavorite":false </v>
      </c>
      <c r="Z131" t="str">
        <f t="shared" si="54"/>
        <v xml:space="preserve">,"EstimatedValue":0 </v>
      </c>
      <c r="AA131" t="str">
        <f t="shared" si="55"/>
        <v xml:space="preserve">,"Condition":"UNDEFINED" </v>
      </c>
      <c r="AB13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1" t="str">
        <f t="shared" si="57"/>
        <v>,{"CollectableType":"HomeCollector.Models.BookBase, HomeCollector, Version=1.0.0.0, Culture=neutral, PublicKeyToken=null","DisplayName":"Death Count" ,"Description":"" ,"Title":"Death Count" ,"Author":"L.A. Graf" ,"Publisher":"Pocket Books" ,"Year":1992 ,"Month":11,"Series":"TOS" ,"BookCode":"TOS62"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2" spans="1:29" ht="14.4" x14ac:dyDescent="0.3">
      <c r="A132" s="40" t="s">
        <v>346</v>
      </c>
      <c r="B132" s="2">
        <v>1992</v>
      </c>
      <c r="C132" s="17" t="s">
        <v>15</v>
      </c>
      <c r="D132" s="12">
        <v>1</v>
      </c>
      <c r="E132" s="15">
        <v>11</v>
      </c>
      <c r="F132" s="51"/>
      <c r="G132" s="18" t="s">
        <v>77</v>
      </c>
      <c r="H132" s="52" t="s">
        <v>225</v>
      </c>
      <c r="I132" s="42" t="s">
        <v>347</v>
      </c>
      <c r="J132" t="str">
        <f t="shared" si="58"/>
        <v>,{"CollectableType":"HomeCollector.Models.BookBase, HomeCollector, Version=1.0.0.0, Culture=neutral, PublicKeyToken=null"</v>
      </c>
      <c r="K132" t="str">
        <f t="shared" si="40"/>
        <v xml:space="preserve">,"DisplayName":"Best Destiny" </v>
      </c>
      <c r="L132" t="str">
        <f t="shared" si="41"/>
        <v xml:space="preserve">,"Description":"hardcover first printing" </v>
      </c>
      <c r="M132" t="str">
        <f t="shared" si="42"/>
        <v xml:space="preserve">,"Title":"Best Destiny" </v>
      </c>
      <c r="N132" t="str">
        <f t="shared" si="43"/>
        <v xml:space="preserve">,"Author":"Diane Carey" </v>
      </c>
      <c r="O132" t="str">
        <f t="shared" si="44"/>
        <v xml:space="preserve">,"Publisher":"Pocket Books" </v>
      </c>
      <c r="P132" t="str">
        <f t="shared" si="45"/>
        <v xml:space="preserve">,"Year":1992 </v>
      </c>
      <c r="Q132" t="str">
        <f t="shared" si="46"/>
        <v>,"Month":11</v>
      </c>
      <c r="R132" t="str">
        <f t="shared" si="39"/>
        <v xml:space="preserve">,"Series":"TOS" </v>
      </c>
      <c r="S132" t="str">
        <f t="shared" si="47"/>
        <v xml:space="preserve">,"BookCode":"" </v>
      </c>
      <c r="T132" t="str">
        <f t="shared" si="48"/>
        <v xml:space="preserve">,"ISBN":"" </v>
      </c>
      <c r="U132" t="str">
        <f t="shared" si="49"/>
        <v xml:space="preserve">,"Edition":"" </v>
      </c>
      <c r="V132" t="str">
        <f t="shared" si="50"/>
        <v>,"ItemInstances":[</v>
      </c>
      <c r="W132" t="str">
        <f t="shared" si="51"/>
        <v>{"CollectableType":"HomeCollector.Models.BookBase, HomeCollector, Version=1.0.0.0, Culture=neutral, PublicKeyToken=null"</v>
      </c>
      <c r="X132" t="str">
        <f t="shared" si="52"/>
        <v xml:space="preserve">,"ItemDetails":"Copies=1" </v>
      </c>
      <c r="Y132" t="str">
        <f t="shared" si="53"/>
        <v xml:space="preserve">,"IsFavorite":false </v>
      </c>
      <c r="Z132" t="str">
        <f t="shared" si="54"/>
        <v xml:space="preserve">,"EstimatedValue":0 </v>
      </c>
      <c r="AA132" t="str">
        <f t="shared" si="55"/>
        <v xml:space="preserve">,"Condition":"UNDEFINED" </v>
      </c>
      <c r="AB132" t="str">
        <f t="shared" si="5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2" t="str">
        <f t="shared" si="57"/>
        <v>,{"CollectableType":"HomeCollector.Models.BookBase, HomeCollector, Version=1.0.0.0, Culture=neutral, PublicKeyToken=null","DisplayName":"Best Destiny" ,"Description":"hardcover first printing" ,"Title":"Best Destiny" ,"Author":"Diane Carey" ,"Publisher":"Pocket Books" ,"Year":1992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3" spans="1:29" ht="14.4" x14ac:dyDescent="0.3">
      <c r="A133" s="40" t="s">
        <v>346</v>
      </c>
      <c r="B133" s="2">
        <v>1992</v>
      </c>
      <c r="C133" s="17" t="s">
        <v>15</v>
      </c>
      <c r="D133" s="12">
        <v>1</v>
      </c>
      <c r="E133" s="15">
        <v>11</v>
      </c>
      <c r="F133" s="51"/>
      <c r="G133" s="18" t="s">
        <v>77</v>
      </c>
      <c r="H133" s="52" t="s">
        <v>225</v>
      </c>
      <c r="I133" s="42"/>
      <c r="J133" t="str">
        <f t="shared" si="58"/>
        <v>,{"CollectableType":"HomeCollector.Models.BookBase, HomeCollector, Version=1.0.0.0, Culture=neutral, PublicKeyToken=null"</v>
      </c>
      <c r="K133" t="str">
        <f t="shared" si="40"/>
        <v xml:space="preserve">,"DisplayName":"Best Destiny" </v>
      </c>
      <c r="L133" t="str">
        <f t="shared" si="41"/>
        <v xml:space="preserve">,"Description":"" </v>
      </c>
      <c r="M133" t="str">
        <f t="shared" si="42"/>
        <v xml:space="preserve">,"Title":"Best Destiny" </v>
      </c>
      <c r="N133" t="str">
        <f t="shared" si="43"/>
        <v xml:space="preserve">,"Author":"Diane Carey" </v>
      </c>
      <c r="O133" t="str">
        <f t="shared" si="44"/>
        <v xml:space="preserve">,"Publisher":"Pocket Books" </v>
      </c>
      <c r="P133" t="str">
        <f t="shared" si="45"/>
        <v xml:space="preserve">,"Year":1992 </v>
      </c>
      <c r="Q133" t="str">
        <f t="shared" si="46"/>
        <v>,"Month":11</v>
      </c>
      <c r="R133" t="str">
        <f t="shared" ref="R133:R196" si="59">",""Series"":""" &amp; $B$1 &amp; """ "</f>
        <v xml:space="preserve">,"Series":"TOS" </v>
      </c>
      <c r="S133" t="str">
        <f t="shared" si="47"/>
        <v xml:space="preserve">,"BookCode":"" </v>
      </c>
      <c r="T133" t="str">
        <f t="shared" si="48"/>
        <v xml:space="preserve">,"ISBN":"" </v>
      </c>
      <c r="U133" t="str">
        <f t="shared" si="49"/>
        <v xml:space="preserve">,"Edition":"" </v>
      </c>
      <c r="V133" t="str">
        <f t="shared" si="50"/>
        <v>,"ItemInstances":[</v>
      </c>
      <c r="W133" t="str">
        <f t="shared" si="51"/>
        <v>{"CollectableType":"HomeCollector.Models.BookBase, HomeCollector, Version=1.0.0.0, Culture=neutral, PublicKeyToken=null"</v>
      </c>
      <c r="X133" t="str">
        <f t="shared" si="52"/>
        <v xml:space="preserve">,"ItemDetails":"Copies=1" </v>
      </c>
      <c r="Y133" t="str">
        <f t="shared" si="53"/>
        <v xml:space="preserve">,"IsFavorite":false </v>
      </c>
      <c r="Z133" t="str">
        <f t="shared" si="54"/>
        <v xml:space="preserve">,"EstimatedValue":0 </v>
      </c>
      <c r="AA133" t="str">
        <f t="shared" si="55"/>
        <v xml:space="preserve">,"Condition":"UNDEFINED" </v>
      </c>
      <c r="AB133" t="str">
        <f t="shared" si="5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3" t="str">
        <f t="shared" si="57"/>
        <v>,{"CollectableType":"HomeCollector.Models.BookBase, HomeCollector, Version=1.0.0.0, Culture=neutral, PublicKeyToken=null","DisplayName":"Best Destiny" ,"Description":"" ,"Title":"Best Destiny" ,"Author":"Diane Carey" ,"Publisher":"Pocket Books" ,"Year":1992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4" spans="1:29" ht="14.4" x14ac:dyDescent="0.3">
      <c r="A134" s="48" t="s">
        <v>348</v>
      </c>
      <c r="B134" s="2">
        <v>1993</v>
      </c>
      <c r="C134" s="17" t="s">
        <v>15</v>
      </c>
      <c r="D134" s="4"/>
      <c r="E134" s="15">
        <v>2</v>
      </c>
      <c r="F134" s="51" t="s">
        <v>349</v>
      </c>
      <c r="G134" s="18" t="s">
        <v>77</v>
      </c>
      <c r="H134" s="51" t="s">
        <v>350</v>
      </c>
      <c r="I134" s="4"/>
      <c r="J134" t="str">
        <f t="shared" si="58"/>
        <v>,{"CollectableType":"HomeCollector.Models.BookBase, HomeCollector, Version=1.0.0.0, Culture=neutral, PublicKeyToken=null"</v>
      </c>
      <c r="K134" t="str">
        <f t="shared" si="40"/>
        <v xml:space="preserve">,"DisplayName":"Shell Game" </v>
      </c>
      <c r="L134" t="str">
        <f t="shared" si="41"/>
        <v xml:space="preserve">,"Description":"" </v>
      </c>
      <c r="M134" t="str">
        <f t="shared" si="42"/>
        <v xml:space="preserve">,"Title":"Shell Game" </v>
      </c>
      <c r="N134" t="str">
        <f t="shared" si="43"/>
        <v xml:space="preserve">,"Author":"Melissa Crandall" </v>
      </c>
      <c r="O134" t="str">
        <f t="shared" si="44"/>
        <v xml:space="preserve">,"Publisher":"Pocket Books" </v>
      </c>
      <c r="P134" t="str">
        <f t="shared" si="45"/>
        <v xml:space="preserve">,"Year":1993 </v>
      </c>
      <c r="Q134" t="str">
        <f t="shared" si="46"/>
        <v>,"Month":2</v>
      </c>
      <c r="R134" t="str">
        <f t="shared" si="59"/>
        <v xml:space="preserve">,"Series":"TOS" </v>
      </c>
      <c r="S134" t="str">
        <f t="shared" si="47"/>
        <v xml:space="preserve">,"BookCode":"TOS63" </v>
      </c>
      <c r="T134" t="str">
        <f t="shared" si="48"/>
        <v xml:space="preserve">,"ISBN":"" </v>
      </c>
      <c r="U134" t="str">
        <f t="shared" si="49"/>
        <v xml:space="preserve">,"Edition":"" </v>
      </c>
      <c r="V134" t="str">
        <f t="shared" si="50"/>
        <v>,"ItemInstances":[</v>
      </c>
      <c r="W134" t="str">
        <f t="shared" si="51"/>
        <v>{"CollectableType":"HomeCollector.Models.BookBase, HomeCollector, Version=1.0.0.0, Culture=neutral, PublicKeyToken=null"</v>
      </c>
      <c r="X134" t="str">
        <f t="shared" si="52"/>
        <v xml:space="preserve">,"ItemDetails":"Copies=" </v>
      </c>
      <c r="Y134" t="str">
        <f t="shared" si="53"/>
        <v xml:space="preserve">,"IsFavorite":false </v>
      </c>
      <c r="Z134" t="str">
        <f t="shared" si="54"/>
        <v xml:space="preserve">,"EstimatedValue":0 </v>
      </c>
      <c r="AA134" t="str">
        <f t="shared" si="55"/>
        <v xml:space="preserve">,"Condition":"UNDEFINED" </v>
      </c>
      <c r="AB13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4" t="str">
        <f t="shared" si="57"/>
        <v>,{"CollectableType":"HomeCollector.Models.BookBase, HomeCollector, Version=1.0.0.0, Culture=neutral, PublicKeyToken=null","DisplayName":"Shell Game" ,"Description":"" ,"Title":"Shell Game" ,"Author":"Melissa Crandall" ,"Publisher":"Pocket Books" ,"Year":1993 ,"Month":2,"Series":"TOS" ,"BookCode":"TOS63"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5" spans="1:29" ht="14.4" x14ac:dyDescent="0.3">
      <c r="A135" s="48" t="s">
        <v>351</v>
      </c>
      <c r="B135" s="2">
        <v>1993</v>
      </c>
      <c r="C135" s="17" t="s">
        <v>15</v>
      </c>
      <c r="D135" s="4"/>
      <c r="E135" s="15">
        <v>4</v>
      </c>
      <c r="F135" s="51" t="s">
        <v>352</v>
      </c>
      <c r="G135" s="18" t="s">
        <v>77</v>
      </c>
      <c r="H135" s="51" t="s">
        <v>353</v>
      </c>
      <c r="I135" s="4"/>
      <c r="J135" t="str">
        <f t="shared" si="58"/>
        <v>,{"CollectableType":"HomeCollector.Models.BookBase, HomeCollector, Version=1.0.0.0, Culture=neutral, PublicKeyToken=null"</v>
      </c>
      <c r="K135" t="str">
        <f t="shared" si="40"/>
        <v xml:space="preserve">,"DisplayName":"The Starship Trap" </v>
      </c>
      <c r="L135" t="str">
        <f t="shared" si="41"/>
        <v xml:space="preserve">,"Description":"" </v>
      </c>
      <c r="M135" t="str">
        <f t="shared" si="42"/>
        <v xml:space="preserve">,"Title":"The Starship Trap" </v>
      </c>
      <c r="N135" t="str">
        <f t="shared" si="43"/>
        <v xml:space="preserve">,"Author":"Mel Gilden" </v>
      </c>
      <c r="O135" t="str">
        <f t="shared" si="44"/>
        <v xml:space="preserve">,"Publisher":"Pocket Books" </v>
      </c>
      <c r="P135" t="str">
        <f t="shared" si="45"/>
        <v xml:space="preserve">,"Year":1993 </v>
      </c>
      <c r="Q135" t="str">
        <f t="shared" si="46"/>
        <v>,"Month":4</v>
      </c>
      <c r="R135" t="str">
        <f t="shared" si="59"/>
        <v xml:space="preserve">,"Series":"TOS" </v>
      </c>
      <c r="S135" t="str">
        <f t="shared" si="47"/>
        <v xml:space="preserve">,"BookCode":"TOS64" </v>
      </c>
      <c r="T135" t="str">
        <f t="shared" si="48"/>
        <v xml:space="preserve">,"ISBN":"" </v>
      </c>
      <c r="U135" t="str">
        <f t="shared" si="49"/>
        <v xml:space="preserve">,"Edition":"" </v>
      </c>
      <c r="V135" t="str">
        <f t="shared" si="50"/>
        <v>,"ItemInstances":[</v>
      </c>
      <c r="W135" t="str">
        <f t="shared" si="51"/>
        <v>{"CollectableType":"HomeCollector.Models.BookBase, HomeCollector, Version=1.0.0.0, Culture=neutral, PublicKeyToken=null"</v>
      </c>
      <c r="X135" t="str">
        <f t="shared" si="52"/>
        <v xml:space="preserve">,"ItemDetails":"Copies=" </v>
      </c>
      <c r="Y135" t="str">
        <f t="shared" si="53"/>
        <v xml:space="preserve">,"IsFavorite":false </v>
      </c>
      <c r="Z135" t="str">
        <f t="shared" si="54"/>
        <v xml:space="preserve">,"EstimatedValue":0 </v>
      </c>
      <c r="AA135" t="str">
        <f t="shared" si="55"/>
        <v xml:space="preserve">,"Condition":"UNDEFINED" </v>
      </c>
      <c r="AB13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5" t="str">
        <f t="shared" si="57"/>
        <v>,{"CollectableType":"HomeCollector.Models.BookBase, HomeCollector, Version=1.0.0.0, Culture=neutral, PublicKeyToken=null","DisplayName":"The Starship Trap" ,"Description":"" ,"Title":"The Starship Trap" ,"Author":"Mel Gilden" ,"Publisher":"Pocket Books" ,"Year":1993 ,"Month":4,"Series":"TOS" ,"BookCode":"TOS64"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6" spans="1:29" ht="14.4" x14ac:dyDescent="0.3">
      <c r="A136" s="48" t="s">
        <v>354</v>
      </c>
      <c r="B136" s="2">
        <v>1993</v>
      </c>
      <c r="C136" s="17" t="s">
        <v>15</v>
      </c>
      <c r="D136" s="4"/>
      <c r="E136" s="15">
        <v>6</v>
      </c>
      <c r="F136" s="51" t="s">
        <v>355</v>
      </c>
      <c r="G136" s="18" t="s">
        <v>77</v>
      </c>
      <c r="H136" s="51" t="s">
        <v>312</v>
      </c>
      <c r="I136" s="4"/>
      <c r="J136" t="str">
        <f t="shared" si="58"/>
        <v>,{"CollectableType":"HomeCollector.Models.BookBase, HomeCollector, Version=1.0.0.0, Culture=neutral, PublicKeyToken=null"</v>
      </c>
      <c r="K136" t="str">
        <f t="shared" si="40"/>
        <v xml:space="preserve">,"DisplayName":"Windows on a Lost World" </v>
      </c>
      <c r="L136" t="str">
        <f t="shared" si="41"/>
        <v xml:space="preserve">,"Description":"" </v>
      </c>
      <c r="M136" t="str">
        <f t="shared" si="42"/>
        <v xml:space="preserve">,"Title":"Windows on a Lost World" </v>
      </c>
      <c r="N136" t="str">
        <f t="shared" si="43"/>
        <v xml:space="preserve">,"Author":"V.E. Mitchell" </v>
      </c>
      <c r="O136" t="str">
        <f t="shared" si="44"/>
        <v xml:space="preserve">,"Publisher":"Pocket Books" </v>
      </c>
      <c r="P136" t="str">
        <f t="shared" si="45"/>
        <v xml:space="preserve">,"Year":1993 </v>
      </c>
      <c r="Q136" t="str">
        <f t="shared" si="46"/>
        <v>,"Month":6</v>
      </c>
      <c r="R136" t="str">
        <f t="shared" si="59"/>
        <v xml:space="preserve">,"Series":"TOS" </v>
      </c>
      <c r="S136" t="str">
        <f t="shared" si="47"/>
        <v xml:space="preserve">,"BookCode":"TOS65" </v>
      </c>
      <c r="T136" t="str">
        <f t="shared" si="48"/>
        <v xml:space="preserve">,"ISBN":"" </v>
      </c>
      <c r="U136" t="str">
        <f t="shared" si="49"/>
        <v xml:space="preserve">,"Edition":"" </v>
      </c>
      <c r="V136" t="str">
        <f t="shared" si="50"/>
        <v>,"ItemInstances":[</v>
      </c>
      <c r="W136" t="str">
        <f t="shared" si="51"/>
        <v>{"CollectableType":"HomeCollector.Models.BookBase, HomeCollector, Version=1.0.0.0, Culture=neutral, PublicKeyToken=null"</v>
      </c>
      <c r="X136" t="str">
        <f t="shared" si="52"/>
        <v xml:space="preserve">,"ItemDetails":"Copies=" </v>
      </c>
      <c r="Y136" t="str">
        <f t="shared" si="53"/>
        <v xml:space="preserve">,"IsFavorite":false </v>
      </c>
      <c r="Z136" t="str">
        <f t="shared" si="54"/>
        <v xml:space="preserve">,"EstimatedValue":0 </v>
      </c>
      <c r="AA136" t="str">
        <f t="shared" si="55"/>
        <v xml:space="preserve">,"Condition":"UNDEFINED" </v>
      </c>
      <c r="AB13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6" t="str">
        <f t="shared" si="57"/>
        <v>,{"CollectableType":"HomeCollector.Models.BookBase, HomeCollector, Version=1.0.0.0, Culture=neutral, PublicKeyToken=null","DisplayName":"Windows on a Lost World" ,"Description":"" ,"Title":"Windows on a Lost World" ,"Author":"V.E. Mitchell" ,"Publisher":"Pocket Books" ,"Year":1993 ,"Month":6,"Series":"TOS" ,"BookCode":"TOS65"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7" spans="1:29" ht="14.4" x14ac:dyDescent="0.3">
      <c r="A137" s="48" t="s">
        <v>356</v>
      </c>
      <c r="B137" s="2">
        <v>1993</v>
      </c>
      <c r="C137" s="17" t="s">
        <v>15</v>
      </c>
      <c r="D137" s="4"/>
      <c r="E137" s="15">
        <v>8</v>
      </c>
      <c r="F137" s="51" t="s">
        <v>357</v>
      </c>
      <c r="G137" s="18" t="s">
        <v>77</v>
      </c>
      <c r="H137" s="51" t="s">
        <v>358</v>
      </c>
      <c r="I137" s="4"/>
      <c r="J137" t="str">
        <f t="shared" si="58"/>
        <v>,{"CollectableType":"HomeCollector.Models.BookBase, HomeCollector, Version=1.0.0.0, Culture=neutral, PublicKeyToken=null"</v>
      </c>
      <c r="K137" t="str">
        <f t="shared" si="40"/>
        <v xml:space="preserve">,"DisplayName":"From the Depths" </v>
      </c>
      <c r="L137" t="str">
        <f t="shared" si="41"/>
        <v xml:space="preserve">,"Description":"" </v>
      </c>
      <c r="M137" t="str">
        <f t="shared" si="42"/>
        <v xml:space="preserve">,"Title":"From the Depths" </v>
      </c>
      <c r="N137" t="str">
        <f t="shared" si="43"/>
        <v xml:space="preserve">,"Author":"Victor Milan" </v>
      </c>
      <c r="O137" t="str">
        <f t="shared" si="44"/>
        <v xml:space="preserve">,"Publisher":"Pocket Books" </v>
      </c>
      <c r="P137" t="str">
        <f t="shared" si="45"/>
        <v xml:space="preserve">,"Year":1993 </v>
      </c>
      <c r="Q137" t="str">
        <f t="shared" si="46"/>
        <v>,"Month":8</v>
      </c>
      <c r="R137" t="str">
        <f t="shared" si="59"/>
        <v xml:space="preserve">,"Series":"TOS" </v>
      </c>
      <c r="S137" t="str">
        <f t="shared" si="47"/>
        <v xml:space="preserve">,"BookCode":"TOS66" </v>
      </c>
      <c r="T137" t="str">
        <f t="shared" si="48"/>
        <v xml:space="preserve">,"ISBN":"" </v>
      </c>
      <c r="U137" t="str">
        <f t="shared" si="49"/>
        <v xml:space="preserve">,"Edition":"" </v>
      </c>
      <c r="V137" t="str">
        <f t="shared" si="50"/>
        <v>,"ItemInstances":[</v>
      </c>
      <c r="W137" t="str">
        <f t="shared" si="51"/>
        <v>{"CollectableType":"HomeCollector.Models.BookBase, HomeCollector, Version=1.0.0.0, Culture=neutral, PublicKeyToken=null"</v>
      </c>
      <c r="X137" t="str">
        <f t="shared" si="52"/>
        <v xml:space="preserve">,"ItemDetails":"Copies=" </v>
      </c>
      <c r="Y137" t="str">
        <f t="shared" si="53"/>
        <v xml:space="preserve">,"IsFavorite":false </v>
      </c>
      <c r="Z137" t="str">
        <f t="shared" si="54"/>
        <v xml:space="preserve">,"EstimatedValue":0 </v>
      </c>
      <c r="AA137" t="str">
        <f t="shared" si="55"/>
        <v xml:space="preserve">,"Condition":"UNDEFINED" </v>
      </c>
      <c r="AB13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7" t="str">
        <f t="shared" si="57"/>
        <v>,{"CollectableType":"HomeCollector.Models.BookBase, HomeCollector, Version=1.0.0.0, Culture=neutral, PublicKeyToken=null","DisplayName":"From the Depths" ,"Description":"" ,"Title":"From the Depths" ,"Author":"Victor Milan" ,"Publisher":"Pocket Books" ,"Year":1993 ,"Month":8,"Series":"TOS" ,"BookCode":"TOS66"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8" spans="1:29" ht="14.4" x14ac:dyDescent="0.3">
      <c r="A138" s="40" t="s">
        <v>359</v>
      </c>
      <c r="B138" s="2">
        <v>1993</v>
      </c>
      <c r="C138" s="17" t="s">
        <v>15</v>
      </c>
      <c r="D138" s="4"/>
      <c r="E138" s="15">
        <v>8</v>
      </c>
      <c r="F138" s="51"/>
      <c r="G138" s="18" t="s">
        <v>77</v>
      </c>
      <c r="H138" s="52" t="s">
        <v>286</v>
      </c>
      <c r="I138" s="4"/>
      <c r="J138" t="str">
        <f t="shared" si="58"/>
        <v>,{"CollectableType":"HomeCollector.Models.BookBase, HomeCollector, Version=1.0.0.0, Culture=neutral, PublicKeyToken=null"</v>
      </c>
      <c r="K138" t="str">
        <f t="shared" si="40"/>
        <v xml:space="preserve">,"DisplayName":"Shadows on the Sun" </v>
      </c>
      <c r="L138" t="str">
        <f t="shared" si="41"/>
        <v xml:space="preserve">,"Description":"" </v>
      </c>
      <c r="M138" t="str">
        <f t="shared" si="42"/>
        <v xml:space="preserve">,"Title":"Shadows on the Sun" </v>
      </c>
      <c r="N138" t="str">
        <f t="shared" si="43"/>
        <v xml:space="preserve">,"Author":"Michael Jan Friedman" </v>
      </c>
      <c r="O138" t="str">
        <f t="shared" si="44"/>
        <v xml:space="preserve">,"Publisher":"Pocket Books" </v>
      </c>
      <c r="P138" t="str">
        <f t="shared" si="45"/>
        <v xml:space="preserve">,"Year":1993 </v>
      </c>
      <c r="Q138" t="str">
        <f t="shared" si="46"/>
        <v>,"Month":8</v>
      </c>
      <c r="R138" t="str">
        <f t="shared" si="59"/>
        <v xml:space="preserve">,"Series":"TOS" </v>
      </c>
      <c r="S138" t="str">
        <f t="shared" si="47"/>
        <v xml:space="preserve">,"BookCode":"" </v>
      </c>
      <c r="T138" t="str">
        <f t="shared" si="48"/>
        <v xml:space="preserve">,"ISBN":"" </v>
      </c>
      <c r="U138" t="str">
        <f t="shared" si="49"/>
        <v xml:space="preserve">,"Edition":"" </v>
      </c>
      <c r="V138" t="str">
        <f t="shared" si="50"/>
        <v>,"ItemInstances":[</v>
      </c>
      <c r="W138" t="str">
        <f t="shared" si="51"/>
        <v>{"CollectableType":"HomeCollector.Models.BookBase, HomeCollector, Version=1.0.0.0, Culture=neutral, PublicKeyToken=null"</v>
      </c>
      <c r="X138" t="str">
        <f t="shared" si="52"/>
        <v xml:space="preserve">,"ItemDetails":"Copies=" </v>
      </c>
      <c r="Y138" t="str">
        <f t="shared" si="53"/>
        <v xml:space="preserve">,"IsFavorite":false </v>
      </c>
      <c r="Z138" t="str">
        <f t="shared" si="54"/>
        <v xml:space="preserve">,"EstimatedValue":0 </v>
      </c>
      <c r="AA138" t="str">
        <f t="shared" si="55"/>
        <v xml:space="preserve">,"Condition":"UNDEFINED" </v>
      </c>
      <c r="AB13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8" t="str">
        <f t="shared" si="57"/>
        <v>,{"CollectableType":"HomeCollector.Models.BookBase, HomeCollector, Version=1.0.0.0, Culture=neutral, PublicKeyToken=null","DisplayName":"Shadows on the Sun" ,"Description":"" ,"Title":"Shadows on the Sun" ,"Author":"Michael Jan Friedman" ,"Publisher":"Pocket Books" ,"Year":1993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9" spans="1:29" ht="14.4" x14ac:dyDescent="0.3">
      <c r="A139" s="48" t="s">
        <v>360</v>
      </c>
      <c r="B139" s="2">
        <v>1993</v>
      </c>
      <c r="C139" s="17" t="s">
        <v>15</v>
      </c>
      <c r="D139" s="4"/>
      <c r="E139" s="15">
        <v>10</v>
      </c>
      <c r="F139" s="51" t="s">
        <v>361</v>
      </c>
      <c r="G139" s="18" t="s">
        <v>77</v>
      </c>
      <c r="H139" s="51" t="s">
        <v>225</v>
      </c>
      <c r="I139" s="4"/>
      <c r="J139" t="str">
        <f t="shared" si="58"/>
        <v>,{"CollectableType":"HomeCollector.Models.BookBase, HomeCollector, Version=1.0.0.0, Culture=neutral, PublicKeyToken=null"</v>
      </c>
      <c r="K139" t="str">
        <f t="shared" si="40"/>
        <v xml:space="preserve">,"DisplayName":"The Great Starship Race" </v>
      </c>
      <c r="L139" t="str">
        <f t="shared" si="41"/>
        <v xml:space="preserve">,"Description":"" </v>
      </c>
      <c r="M139" t="str">
        <f t="shared" si="42"/>
        <v xml:space="preserve">,"Title":"The Great Starship Race" </v>
      </c>
      <c r="N139" t="str">
        <f t="shared" si="43"/>
        <v xml:space="preserve">,"Author":"Diane Carey" </v>
      </c>
      <c r="O139" t="str">
        <f t="shared" si="44"/>
        <v xml:space="preserve">,"Publisher":"Pocket Books" </v>
      </c>
      <c r="P139" t="str">
        <f t="shared" si="45"/>
        <v xml:space="preserve">,"Year":1993 </v>
      </c>
      <c r="Q139" t="str">
        <f t="shared" si="46"/>
        <v>,"Month":10</v>
      </c>
      <c r="R139" t="str">
        <f t="shared" si="59"/>
        <v xml:space="preserve">,"Series":"TOS" </v>
      </c>
      <c r="S139" t="str">
        <f t="shared" si="47"/>
        <v xml:space="preserve">,"BookCode":"TOS67" </v>
      </c>
      <c r="T139" t="str">
        <f t="shared" si="48"/>
        <v xml:space="preserve">,"ISBN":"" </v>
      </c>
      <c r="U139" t="str">
        <f t="shared" si="49"/>
        <v xml:space="preserve">,"Edition":"" </v>
      </c>
      <c r="V139" t="str">
        <f t="shared" si="50"/>
        <v>,"ItemInstances":[</v>
      </c>
      <c r="W139" t="str">
        <f t="shared" si="51"/>
        <v>{"CollectableType":"HomeCollector.Models.BookBase, HomeCollector, Version=1.0.0.0, Culture=neutral, PublicKeyToken=null"</v>
      </c>
      <c r="X139" t="str">
        <f t="shared" si="52"/>
        <v xml:space="preserve">,"ItemDetails":"Copies=" </v>
      </c>
      <c r="Y139" t="str">
        <f t="shared" si="53"/>
        <v xml:space="preserve">,"IsFavorite":false </v>
      </c>
      <c r="Z139" t="str">
        <f t="shared" si="54"/>
        <v xml:space="preserve">,"EstimatedValue":0 </v>
      </c>
      <c r="AA139" t="str">
        <f t="shared" si="55"/>
        <v xml:space="preserve">,"Condition":"UNDEFINED" </v>
      </c>
      <c r="AB13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9" t="str">
        <f t="shared" si="57"/>
        <v>,{"CollectableType":"HomeCollector.Models.BookBase, HomeCollector, Version=1.0.0.0, Culture=neutral, PublicKeyToken=null","DisplayName":"The Great Starship Race" ,"Description":"" ,"Title":"The Great Starship Race" ,"Author":"Diane Carey" ,"Publisher":"Pocket Books" ,"Year":1993 ,"Month":10,"Series":"TOS" ,"BookCode":"TOS67"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0" spans="1:29" ht="14.4" x14ac:dyDescent="0.3">
      <c r="A140" s="48" t="s">
        <v>362</v>
      </c>
      <c r="B140" s="2">
        <v>1994</v>
      </c>
      <c r="C140" s="17" t="s">
        <v>15</v>
      </c>
      <c r="D140" s="4"/>
      <c r="E140" s="15">
        <v>1</v>
      </c>
      <c r="F140" s="51" t="s">
        <v>363</v>
      </c>
      <c r="G140" s="18" t="s">
        <v>77</v>
      </c>
      <c r="H140" s="51" t="s">
        <v>340</v>
      </c>
      <c r="I140" s="4"/>
      <c r="J140" t="str">
        <f t="shared" si="58"/>
        <v>,{"CollectableType":"HomeCollector.Models.BookBase, HomeCollector, Version=1.0.0.0, Culture=neutral, PublicKeyToken=null"</v>
      </c>
      <c r="K140" t="str">
        <f t="shared" si="40"/>
        <v xml:space="preserve">,"DisplayName":"Firestorm" </v>
      </c>
      <c r="L140" t="str">
        <f t="shared" si="41"/>
        <v xml:space="preserve">,"Description":"" </v>
      </c>
      <c r="M140" t="str">
        <f t="shared" si="42"/>
        <v xml:space="preserve">,"Title":"Firestorm" </v>
      </c>
      <c r="N140" t="str">
        <f t="shared" si="43"/>
        <v xml:space="preserve">,"Author":"L.A. Graf" </v>
      </c>
      <c r="O140" t="str">
        <f t="shared" si="44"/>
        <v xml:space="preserve">,"Publisher":"Pocket Books" </v>
      </c>
      <c r="P140" t="str">
        <f t="shared" si="45"/>
        <v xml:space="preserve">,"Year":1994 </v>
      </c>
      <c r="Q140" t="str">
        <f t="shared" si="46"/>
        <v>,"Month":1</v>
      </c>
      <c r="R140" t="str">
        <f t="shared" si="59"/>
        <v xml:space="preserve">,"Series":"TOS" </v>
      </c>
      <c r="S140" t="str">
        <f t="shared" si="47"/>
        <v xml:space="preserve">,"BookCode":"TOS68" </v>
      </c>
      <c r="T140" t="str">
        <f t="shared" si="48"/>
        <v xml:space="preserve">,"ISBN":"" </v>
      </c>
      <c r="U140" t="str">
        <f t="shared" si="49"/>
        <v xml:space="preserve">,"Edition":"" </v>
      </c>
      <c r="V140" t="str">
        <f t="shared" si="50"/>
        <v>,"ItemInstances":[</v>
      </c>
      <c r="W140" t="str">
        <f t="shared" si="51"/>
        <v>{"CollectableType":"HomeCollector.Models.BookBase, HomeCollector, Version=1.0.0.0, Culture=neutral, PublicKeyToken=null"</v>
      </c>
      <c r="X140" t="str">
        <f t="shared" si="52"/>
        <v xml:space="preserve">,"ItemDetails":"Copies=" </v>
      </c>
      <c r="Y140" t="str">
        <f t="shared" si="53"/>
        <v xml:space="preserve">,"IsFavorite":false </v>
      </c>
      <c r="Z140" t="str">
        <f t="shared" si="54"/>
        <v xml:space="preserve">,"EstimatedValue":0 </v>
      </c>
      <c r="AA140" t="str">
        <f t="shared" si="55"/>
        <v xml:space="preserve">,"Condition":"UNDEFINED" </v>
      </c>
      <c r="AB14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0" t="str">
        <f t="shared" si="57"/>
        <v>,{"CollectableType":"HomeCollector.Models.BookBase, HomeCollector, Version=1.0.0.0, Culture=neutral, PublicKeyToken=null","DisplayName":"Firestorm" ,"Description":"" ,"Title":"Firestorm" ,"Author":"L.A. Graf" ,"Publisher":"Pocket Books" ,"Year":1994 ,"Month":1,"Series":"TOS" ,"BookCode":"TOS68"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1" spans="1:29" ht="14.4" x14ac:dyDescent="0.3">
      <c r="A141" s="40" t="s">
        <v>364</v>
      </c>
      <c r="B141" s="2">
        <v>1994</v>
      </c>
      <c r="C141" s="17" t="s">
        <v>15</v>
      </c>
      <c r="D141" s="4"/>
      <c r="E141" s="15">
        <v>3</v>
      </c>
      <c r="F141" s="51"/>
      <c r="G141" s="18" t="s">
        <v>77</v>
      </c>
      <c r="H141" s="52" t="s">
        <v>365</v>
      </c>
      <c r="I141" s="4"/>
      <c r="J141" t="str">
        <f t="shared" si="58"/>
        <v>,{"CollectableType":"HomeCollector.Models.BookBase, HomeCollector, Version=1.0.0.0, Culture=neutral, PublicKeyToken=null"</v>
      </c>
      <c r="K141" t="str">
        <f t="shared" si="40"/>
        <v xml:space="preserve">,"DisplayName":"Sarek" </v>
      </c>
      <c r="L141" t="str">
        <f t="shared" si="41"/>
        <v xml:space="preserve">,"Description":"" </v>
      </c>
      <c r="M141" t="str">
        <f t="shared" si="42"/>
        <v xml:space="preserve">,"Title":"Sarek" </v>
      </c>
      <c r="N141" t="str">
        <f t="shared" si="43"/>
        <v xml:space="preserve">,"Author":"A. C. Crispin" </v>
      </c>
      <c r="O141" t="str">
        <f t="shared" si="44"/>
        <v xml:space="preserve">,"Publisher":"Pocket Books" </v>
      </c>
      <c r="P141" t="str">
        <f t="shared" si="45"/>
        <v xml:space="preserve">,"Year":1994 </v>
      </c>
      <c r="Q141" t="str">
        <f t="shared" si="46"/>
        <v>,"Month":3</v>
      </c>
      <c r="R141" t="str">
        <f t="shared" si="59"/>
        <v xml:space="preserve">,"Series":"TOS" </v>
      </c>
      <c r="S141" t="str">
        <f t="shared" si="47"/>
        <v xml:space="preserve">,"BookCode":"" </v>
      </c>
      <c r="T141" t="str">
        <f t="shared" si="48"/>
        <v xml:space="preserve">,"ISBN":"" </v>
      </c>
      <c r="U141" t="str">
        <f t="shared" si="49"/>
        <v xml:space="preserve">,"Edition":"" </v>
      </c>
      <c r="V141" t="str">
        <f t="shared" si="50"/>
        <v>,"ItemInstances":[</v>
      </c>
      <c r="W141" t="str">
        <f t="shared" si="51"/>
        <v>{"CollectableType":"HomeCollector.Models.BookBase, HomeCollector, Version=1.0.0.0, Culture=neutral, PublicKeyToken=null"</v>
      </c>
      <c r="X141" t="str">
        <f t="shared" si="52"/>
        <v xml:space="preserve">,"ItemDetails":"Copies=" </v>
      </c>
      <c r="Y141" t="str">
        <f t="shared" si="53"/>
        <v xml:space="preserve">,"IsFavorite":false </v>
      </c>
      <c r="Z141" t="str">
        <f t="shared" si="54"/>
        <v xml:space="preserve">,"EstimatedValue":0 </v>
      </c>
      <c r="AA141" t="str">
        <f t="shared" si="55"/>
        <v xml:space="preserve">,"Condition":"UNDEFINED" </v>
      </c>
      <c r="AB14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1" t="str">
        <f t="shared" si="57"/>
        <v>,{"CollectableType":"HomeCollector.Models.BookBase, HomeCollector, Version=1.0.0.0, Culture=neutral, PublicKeyToken=null","DisplayName":"Sarek" ,"Description":"" ,"Title":"Sarek" ,"Author":"A. C. Crispin" ,"Publisher":"Pocket Books" ,"Year":1994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2" spans="1:29" ht="14.4" x14ac:dyDescent="0.3">
      <c r="A142" s="48" t="s">
        <v>366</v>
      </c>
      <c r="B142" s="2">
        <v>1994</v>
      </c>
      <c r="C142" s="17" t="s">
        <v>15</v>
      </c>
      <c r="D142" s="4"/>
      <c r="E142" s="15">
        <v>4</v>
      </c>
      <c r="F142" s="51" t="s">
        <v>367</v>
      </c>
      <c r="G142" s="18" t="s">
        <v>77</v>
      </c>
      <c r="H142" s="51" t="s">
        <v>368</v>
      </c>
      <c r="I142" s="4"/>
      <c r="J142" t="str">
        <f t="shared" si="58"/>
        <v>,{"CollectableType":"HomeCollector.Models.BookBase, HomeCollector, Version=1.0.0.0, Culture=neutral, PublicKeyToken=null"</v>
      </c>
      <c r="K142" t="str">
        <f t="shared" si="40"/>
        <v xml:space="preserve">,"DisplayName":"The Patrian Transgression" </v>
      </c>
      <c r="L142" t="str">
        <f t="shared" si="41"/>
        <v xml:space="preserve">,"Description":"" </v>
      </c>
      <c r="M142" t="str">
        <f t="shared" si="42"/>
        <v xml:space="preserve">,"Title":"The Patrian Transgression" </v>
      </c>
      <c r="N142" t="str">
        <f t="shared" si="43"/>
        <v xml:space="preserve">,"Author":"Simon Hawke" </v>
      </c>
      <c r="O142" t="str">
        <f t="shared" si="44"/>
        <v xml:space="preserve">,"Publisher":"Pocket Books" </v>
      </c>
      <c r="P142" t="str">
        <f t="shared" si="45"/>
        <v xml:space="preserve">,"Year":1994 </v>
      </c>
      <c r="Q142" t="str">
        <f t="shared" si="46"/>
        <v>,"Month":4</v>
      </c>
      <c r="R142" t="str">
        <f t="shared" si="59"/>
        <v xml:space="preserve">,"Series":"TOS" </v>
      </c>
      <c r="S142" t="str">
        <f t="shared" si="47"/>
        <v xml:space="preserve">,"BookCode":"TOS69" </v>
      </c>
      <c r="T142" t="str">
        <f t="shared" si="48"/>
        <v xml:space="preserve">,"ISBN":"" </v>
      </c>
      <c r="U142" t="str">
        <f t="shared" si="49"/>
        <v xml:space="preserve">,"Edition":"" </v>
      </c>
      <c r="V142" t="str">
        <f t="shared" si="50"/>
        <v>,"ItemInstances":[</v>
      </c>
      <c r="W142" t="str">
        <f t="shared" si="51"/>
        <v>{"CollectableType":"HomeCollector.Models.BookBase, HomeCollector, Version=1.0.0.0, Culture=neutral, PublicKeyToken=null"</v>
      </c>
      <c r="X142" t="str">
        <f t="shared" si="52"/>
        <v xml:space="preserve">,"ItemDetails":"Copies=" </v>
      </c>
      <c r="Y142" t="str">
        <f t="shared" si="53"/>
        <v xml:space="preserve">,"IsFavorite":false </v>
      </c>
      <c r="Z142" t="str">
        <f t="shared" si="54"/>
        <v xml:space="preserve">,"EstimatedValue":0 </v>
      </c>
      <c r="AA142" t="str">
        <f t="shared" si="55"/>
        <v xml:space="preserve">,"Condition":"UNDEFINED" </v>
      </c>
      <c r="AB14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2" t="str">
        <f t="shared" si="57"/>
        <v>,{"CollectableType":"HomeCollector.Models.BookBase, HomeCollector, Version=1.0.0.0, Culture=neutral, PublicKeyToken=null","DisplayName":"The Patrian Transgression" ,"Description":"" ,"Title":"The Patrian Transgression" ,"Author":"Simon Hawke" ,"Publisher":"Pocket Books" ,"Year":1994 ,"Month":4,"Series":"TOS" ,"BookCode":"TOS69"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3" spans="1:29" ht="14.4" x14ac:dyDescent="0.3">
      <c r="A143" s="40" t="s">
        <v>369</v>
      </c>
      <c r="B143" s="2">
        <v>1994</v>
      </c>
      <c r="C143" s="17" t="s">
        <v>15</v>
      </c>
      <c r="D143" s="4"/>
      <c r="E143" s="15">
        <v>6</v>
      </c>
      <c r="F143" s="51" t="s">
        <v>370</v>
      </c>
      <c r="G143" s="18" t="s">
        <v>77</v>
      </c>
      <c r="H143" s="52" t="s">
        <v>340</v>
      </c>
      <c r="I143" s="50" t="s">
        <v>371</v>
      </c>
      <c r="J143" t="str">
        <f t="shared" si="58"/>
        <v>,{"CollectableType":"HomeCollector.Models.BookBase, HomeCollector, Version=1.0.0.0, Culture=neutral, PublicKeyToken=null"</v>
      </c>
      <c r="K143" t="str">
        <f t="shared" si="40"/>
        <v xml:space="preserve">,"DisplayName":"Traitor Winds" </v>
      </c>
      <c r="L143" t="str">
        <f t="shared" si="41"/>
        <v xml:space="preserve">,"Description":"The Lost Years Saga, Book Three" </v>
      </c>
      <c r="M143" t="str">
        <f t="shared" si="42"/>
        <v xml:space="preserve">,"Title":"Traitor Winds" </v>
      </c>
      <c r="N143" t="str">
        <f t="shared" si="43"/>
        <v xml:space="preserve">,"Author":"L.A. Graf" </v>
      </c>
      <c r="O143" t="str">
        <f t="shared" si="44"/>
        <v xml:space="preserve">,"Publisher":"Pocket Books" </v>
      </c>
      <c r="P143" t="str">
        <f t="shared" si="45"/>
        <v xml:space="preserve">,"Year":1994 </v>
      </c>
      <c r="Q143" t="str">
        <f t="shared" si="46"/>
        <v>,"Month":6</v>
      </c>
      <c r="R143" t="str">
        <f t="shared" si="59"/>
        <v xml:space="preserve">,"Series":"TOS" </v>
      </c>
      <c r="S143" t="str">
        <f t="shared" si="47"/>
        <v xml:space="preserve">,"BookCode":"TOS70" </v>
      </c>
      <c r="T143" t="str">
        <f t="shared" si="48"/>
        <v xml:space="preserve">,"ISBN":"" </v>
      </c>
      <c r="U143" t="str">
        <f t="shared" si="49"/>
        <v xml:space="preserve">,"Edition":"" </v>
      </c>
      <c r="V143" t="str">
        <f t="shared" si="50"/>
        <v>,"ItemInstances":[</v>
      </c>
      <c r="W143" t="str">
        <f t="shared" si="51"/>
        <v>{"CollectableType":"HomeCollector.Models.BookBase, HomeCollector, Version=1.0.0.0, Culture=neutral, PublicKeyToken=null"</v>
      </c>
      <c r="X143" t="str">
        <f t="shared" si="52"/>
        <v xml:space="preserve">,"ItemDetails":"Copies=" </v>
      </c>
      <c r="Y143" t="str">
        <f t="shared" si="53"/>
        <v xml:space="preserve">,"IsFavorite":false </v>
      </c>
      <c r="Z143" t="str">
        <f t="shared" si="54"/>
        <v xml:space="preserve">,"EstimatedValue":0 </v>
      </c>
      <c r="AA143" t="str">
        <f t="shared" si="55"/>
        <v xml:space="preserve">,"Condition":"UNDEFINED" </v>
      </c>
      <c r="AB14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3" t="str">
        <f t="shared" si="57"/>
        <v>,{"CollectableType":"HomeCollector.Models.BookBase, HomeCollector, Version=1.0.0.0, Culture=neutral, PublicKeyToken=null","DisplayName":"Traitor Winds" ,"Description":"The Lost Years Saga, Book Three" ,"Title":"Traitor Winds" ,"Author":"L.A. Graf" ,"Publisher":"Pocket Books" ,"Year":1994 ,"Month":6,"Series":"TOS" ,"BookCode":"TOS70"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4" spans="1:29" ht="14.4" x14ac:dyDescent="0.3">
      <c r="A144" s="48" t="s">
        <v>371</v>
      </c>
      <c r="B144" s="2">
        <v>1899</v>
      </c>
      <c r="C144" s="17"/>
      <c r="D144" s="4"/>
      <c r="E144" s="2"/>
      <c r="F144" s="51"/>
      <c r="G144" s="18" t="s">
        <v>77</v>
      </c>
      <c r="H144" s="52" t="s">
        <v>340</v>
      </c>
      <c r="I144" s="42" t="s">
        <v>372</v>
      </c>
      <c r="J144" t="str">
        <f t="shared" si="58"/>
        <v>,{"CollectableType":"HomeCollector.Models.BookBase, HomeCollector, Version=1.0.0.0, Culture=neutral, PublicKeyToken=null"</v>
      </c>
      <c r="K144" t="str">
        <f t="shared" si="40"/>
        <v xml:space="preserve">,"DisplayName":"The Lost Years Saga, Book Three" </v>
      </c>
      <c r="L144" t="str">
        <f t="shared" si="41"/>
        <v xml:space="preserve">,"Description":"Traitor Winds Re-release" </v>
      </c>
      <c r="M144" t="str">
        <f t="shared" si="42"/>
        <v xml:space="preserve">,"Title":"The Lost Years Saga, Book Three" </v>
      </c>
      <c r="N144" t="str">
        <f t="shared" si="43"/>
        <v xml:space="preserve">,"Author":"L.A. Graf" </v>
      </c>
      <c r="O144" t="str">
        <f t="shared" si="44"/>
        <v xml:space="preserve">,"Publisher":"Pocket Books" </v>
      </c>
      <c r="P144" t="str">
        <f t="shared" si="45"/>
        <v xml:space="preserve">,"Year":1899 </v>
      </c>
      <c r="Q144" t="str">
        <f t="shared" si="46"/>
        <v>,"Month":0</v>
      </c>
      <c r="R144" t="str">
        <f t="shared" si="59"/>
        <v xml:space="preserve">,"Series":"TOS" </v>
      </c>
      <c r="S144" t="str">
        <f t="shared" si="47"/>
        <v xml:space="preserve">,"BookCode":"" </v>
      </c>
      <c r="T144" t="str">
        <f t="shared" si="48"/>
        <v xml:space="preserve">,"ISBN":"" </v>
      </c>
      <c r="U144" t="str">
        <f t="shared" si="49"/>
        <v xml:space="preserve">,"Edition":"" </v>
      </c>
      <c r="V144" t="str">
        <f t="shared" si="50"/>
        <v/>
      </c>
      <c r="W144" t="str">
        <f t="shared" si="51"/>
        <v>{"CollectableType":"HomeCollector.Models.BookBase, HomeCollector, Version=1.0.0.0, Culture=neutral, PublicKeyToken=null"</v>
      </c>
      <c r="X144" t="str">
        <f t="shared" si="52"/>
        <v xml:space="preserve">,"ItemDetails":"Copies=" </v>
      </c>
      <c r="Y144" t="str">
        <f t="shared" si="53"/>
        <v xml:space="preserve">,"IsFavorite":false </v>
      </c>
      <c r="Z144" t="str">
        <f t="shared" si="54"/>
        <v xml:space="preserve">,"EstimatedValue":0 </v>
      </c>
      <c r="AA144" t="str">
        <f t="shared" si="55"/>
        <v xml:space="preserve">,"Condition":"UNDEFINED" </v>
      </c>
      <c r="AB144" t="str">
        <f t="shared" si="56"/>
        <v>}</v>
      </c>
      <c r="AC144" t="str">
        <f t="shared" si="57"/>
        <v>,{"CollectableType":"HomeCollector.Models.BookBase, HomeCollector, Version=1.0.0.0, Culture=neutral, PublicKeyToken=null","DisplayName":"The Lost Years Saga, Book Three" ,"Description":"Traitor Winds Re-release" ,"Title":"The Lost Years Saga, Book Three" ,"Author":"L.A. Graf" ,"Publisher":"Pocket Books" ,"Year":1899 ,"Month":0,"Series":"TOS" ,"BookCode":"" ,"ISBN":"" ,"Edition":"" }</v>
      </c>
    </row>
    <row r="145" spans="1:29" ht="14.4" x14ac:dyDescent="0.3">
      <c r="A145" s="48" t="s">
        <v>373</v>
      </c>
      <c r="B145" s="2">
        <v>1994</v>
      </c>
      <c r="C145" s="17" t="s">
        <v>15</v>
      </c>
      <c r="D145" s="4"/>
      <c r="E145" s="15">
        <v>9</v>
      </c>
      <c r="F145" s="51" t="s">
        <v>374</v>
      </c>
      <c r="G145" s="18" t="s">
        <v>77</v>
      </c>
      <c r="H145" s="51" t="s">
        <v>206</v>
      </c>
      <c r="I145" s="4"/>
      <c r="J145" t="str">
        <f t="shared" si="58"/>
        <v>,{"CollectableType":"HomeCollector.Models.BookBase, HomeCollector, Version=1.0.0.0, Culture=neutral, PublicKeyToken=null"</v>
      </c>
      <c r="K145" t="str">
        <f t="shared" si="40"/>
        <v xml:space="preserve">,"DisplayName":"Crossroad" </v>
      </c>
      <c r="L145" t="str">
        <f t="shared" si="41"/>
        <v xml:space="preserve">,"Description":"" </v>
      </c>
      <c r="M145" t="str">
        <f t="shared" si="42"/>
        <v xml:space="preserve">,"Title":"Crossroad" </v>
      </c>
      <c r="N145" t="str">
        <f t="shared" si="43"/>
        <v xml:space="preserve">,"Author":"Barbara Hambly" </v>
      </c>
      <c r="O145" t="str">
        <f t="shared" si="44"/>
        <v xml:space="preserve">,"Publisher":"Pocket Books" </v>
      </c>
      <c r="P145" t="str">
        <f t="shared" si="45"/>
        <v xml:space="preserve">,"Year":1994 </v>
      </c>
      <c r="Q145" t="str">
        <f t="shared" si="46"/>
        <v>,"Month":9</v>
      </c>
      <c r="R145" t="str">
        <f t="shared" si="59"/>
        <v xml:space="preserve">,"Series":"TOS" </v>
      </c>
      <c r="S145" t="str">
        <f t="shared" si="47"/>
        <v xml:space="preserve">,"BookCode":"TOS71" </v>
      </c>
      <c r="T145" t="str">
        <f t="shared" si="48"/>
        <v xml:space="preserve">,"ISBN":"" </v>
      </c>
      <c r="U145" t="str">
        <f t="shared" si="49"/>
        <v xml:space="preserve">,"Edition":"" </v>
      </c>
      <c r="V145" t="str">
        <f t="shared" si="50"/>
        <v>,"ItemInstances":[</v>
      </c>
      <c r="W145" t="str">
        <f t="shared" si="51"/>
        <v>{"CollectableType":"HomeCollector.Models.BookBase, HomeCollector, Version=1.0.0.0, Culture=neutral, PublicKeyToken=null"</v>
      </c>
      <c r="X145" t="str">
        <f t="shared" si="52"/>
        <v xml:space="preserve">,"ItemDetails":"Copies=" </v>
      </c>
      <c r="Y145" t="str">
        <f t="shared" si="53"/>
        <v xml:space="preserve">,"IsFavorite":false </v>
      </c>
      <c r="Z145" t="str">
        <f t="shared" si="54"/>
        <v xml:space="preserve">,"EstimatedValue":0 </v>
      </c>
      <c r="AA145" t="str">
        <f t="shared" si="55"/>
        <v xml:space="preserve">,"Condition":"UNDEFINED" </v>
      </c>
      <c r="AB14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5" t="str">
        <f t="shared" si="57"/>
        <v>,{"CollectableType":"HomeCollector.Models.BookBase, HomeCollector, Version=1.0.0.0, Culture=neutral, PublicKeyToken=null","DisplayName":"Crossroad" ,"Description":"" ,"Title":"Crossroad" ,"Author":"Barbara Hambly" ,"Publisher":"Pocket Books" ,"Year":1994 ,"Month":9,"Series":"TOS" ,"BookCode":"TOS71"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6" spans="1:29" ht="28.2" x14ac:dyDescent="0.3">
      <c r="A146" s="40" t="s">
        <v>375</v>
      </c>
      <c r="B146" s="2">
        <v>1994</v>
      </c>
      <c r="C146" s="17" t="s">
        <v>15</v>
      </c>
      <c r="D146" s="4"/>
      <c r="E146" s="15">
        <v>11</v>
      </c>
      <c r="F146" s="51"/>
      <c r="G146" s="18" t="s">
        <v>77</v>
      </c>
      <c r="H146" s="50" t="s">
        <v>276</v>
      </c>
      <c r="I146" s="4"/>
      <c r="J146" t="str">
        <f t="shared" si="58"/>
        <v>,{"CollectableType":"HomeCollector.Models.BookBase, HomeCollector, Version=1.0.0.0, Culture=neutral, PublicKeyToken=null"</v>
      </c>
      <c r="K146" t="str">
        <f t="shared" si="40"/>
        <v xml:space="preserve">,"DisplayName":"Federation" </v>
      </c>
      <c r="L146" t="str">
        <f t="shared" si="41"/>
        <v xml:space="preserve">,"Description":"" </v>
      </c>
      <c r="M146" t="str">
        <f t="shared" si="42"/>
        <v xml:space="preserve">,"Title":"Federation" </v>
      </c>
      <c r="N146" t="str">
        <f t="shared" si="43"/>
        <v xml:space="preserve">,"Author":"Judith and Garfield Reeves-Stevens" </v>
      </c>
      <c r="O146" t="str">
        <f t="shared" si="44"/>
        <v xml:space="preserve">,"Publisher":"Pocket Books" </v>
      </c>
      <c r="P146" t="str">
        <f t="shared" si="45"/>
        <v xml:space="preserve">,"Year":1994 </v>
      </c>
      <c r="Q146" t="str">
        <f t="shared" si="46"/>
        <v>,"Month":11</v>
      </c>
      <c r="R146" t="str">
        <f t="shared" si="59"/>
        <v xml:space="preserve">,"Series":"TOS" </v>
      </c>
      <c r="S146" t="str">
        <f t="shared" si="47"/>
        <v xml:space="preserve">,"BookCode":"" </v>
      </c>
      <c r="T146" t="str">
        <f t="shared" si="48"/>
        <v xml:space="preserve">,"ISBN":"" </v>
      </c>
      <c r="U146" t="str">
        <f t="shared" si="49"/>
        <v xml:space="preserve">,"Edition":"" </v>
      </c>
      <c r="V146" t="str">
        <f t="shared" si="50"/>
        <v>,"ItemInstances":[</v>
      </c>
      <c r="W146" t="str">
        <f t="shared" si="51"/>
        <v>{"CollectableType":"HomeCollector.Models.BookBase, HomeCollector, Version=1.0.0.0, Culture=neutral, PublicKeyToken=null"</v>
      </c>
      <c r="X146" t="str">
        <f t="shared" si="52"/>
        <v xml:space="preserve">,"ItemDetails":"Copies=" </v>
      </c>
      <c r="Y146" t="str">
        <f t="shared" si="53"/>
        <v xml:space="preserve">,"IsFavorite":false </v>
      </c>
      <c r="Z146" t="str">
        <f t="shared" si="54"/>
        <v xml:space="preserve">,"EstimatedValue":0 </v>
      </c>
      <c r="AA146" t="str">
        <f t="shared" si="55"/>
        <v xml:space="preserve">,"Condition":"UNDEFINED" </v>
      </c>
      <c r="AB14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6" t="str">
        <f t="shared" si="57"/>
        <v>,{"CollectableType":"HomeCollector.Models.BookBase, HomeCollector, Version=1.0.0.0, Culture=neutral, PublicKeyToken=null","DisplayName":"Federation" ,"Description":"" ,"Title":"Federation" ,"Author":"Judith and Garfield Reeves-Stevens" ,"Publisher":"Pocket Books" ,"Year":1994 ,"Month":11,"Series":"TOS"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7" spans="1:29" ht="14.4" x14ac:dyDescent="0.3">
      <c r="A147" s="48" t="s">
        <v>376</v>
      </c>
      <c r="B147" s="2">
        <v>1994</v>
      </c>
      <c r="C147" s="17" t="s">
        <v>15</v>
      </c>
      <c r="D147" s="4"/>
      <c r="E147" s="15">
        <v>12</v>
      </c>
      <c r="F147" s="51" t="s">
        <v>377</v>
      </c>
      <c r="G147" s="18" t="s">
        <v>77</v>
      </c>
      <c r="H147" s="51" t="s">
        <v>146</v>
      </c>
      <c r="I147" s="4"/>
      <c r="J147" t="str">
        <f t="shared" si="58"/>
        <v>,{"CollectableType":"HomeCollector.Models.BookBase, HomeCollector, Version=1.0.0.0, Culture=neutral, PublicKeyToken=null"</v>
      </c>
      <c r="K147" t="str">
        <f t="shared" si="40"/>
        <v xml:space="preserve">,"DisplayName":"The Better Man" </v>
      </c>
      <c r="L147" t="str">
        <f t="shared" si="41"/>
        <v xml:space="preserve">,"Description":"" </v>
      </c>
      <c r="M147" t="str">
        <f t="shared" si="42"/>
        <v xml:space="preserve">,"Title":"The Better Man" </v>
      </c>
      <c r="N147" t="str">
        <f t="shared" si="43"/>
        <v xml:space="preserve">,"Author":"Howard Weinstein" </v>
      </c>
      <c r="O147" t="str">
        <f t="shared" si="44"/>
        <v xml:space="preserve">,"Publisher":"Pocket Books" </v>
      </c>
      <c r="P147" t="str">
        <f t="shared" si="45"/>
        <v xml:space="preserve">,"Year":1994 </v>
      </c>
      <c r="Q147" t="str">
        <f t="shared" si="46"/>
        <v>,"Month":12</v>
      </c>
      <c r="R147" t="str">
        <f t="shared" si="59"/>
        <v xml:space="preserve">,"Series":"TOS" </v>
      </c>
      <c r="S147" t="str">
        <f t="shared" si="47"/>
        <v xml:space="preserve">,"BookCode":"TOS72" </v>
      </c>
      <c r="T147" t="str">
        <f t="shared" si="48"/>
        <v xml:space="preserve">,"ISBN":"" </v>
      </c>
      <c r="U147" t="str">
        <f t="shared" si="49"/>
        <v xml:space="preserve">,"Edition":"" </v>
      </c>
      <c r="V147" t="str">
        <f t="shared" si="50"/>
        <v>,"ItemInstances":[</v>
      </c>
      <c r="W147" t="str">
        <f t="shared" si="51"/>
        <v>{"CollectableType":"HomeCollector.Models.BookBase, HomeCollector, Version=1.0.0.0, Culture=neutral, PublicKeyToken=null"</v>
      </c>
      <c r="X147" t="str">
        <f t="shared" si="52"/>
        <v xml:space="preserve">,"ItemDetails":"Copies=" </v>
      </c>
      <c r="Y147" t="str">
        <f t="shared" si="53"/>
        <v xml:space="preserve">,"IsFavorite":false </v>
      </c>
      <c r="Z147" t="str">
        <f t="shared" si="54"/>
        <v xml:space="preserve">,"EstimatedValue":0 </v>
      </c>
      <c r="AA147" t="str">
        <f t="shared" si="55"/>
        <v xml:space="preserve">,"Condition":"UNDEFINED" </v>
      </c>
      <c r="AB14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7" t="str">
        <f t="shared" si="57"/>
        <v>,{"CollectableType":"HomeCollector.Models.BookBase, HomeCollector, Version=1.0.0.0, Culture=neutral, PublicKeyToken=null","DisplayName":"The Better Man" ,"Description":"" ,"Title":"The Better Man" ,"Author":"Howard Weinstein" ,"Publisher":"Pocket Books" ,"Year":1994 ,"Month":12,"Series":"TOS" ,"BookCode":"TOS72"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8" spans="1:29" ht="14.4" x14ac:dyDescent="0.3">
      <c r="A148" s="40" t="s">
        <v>378</v>
      </c>
      <c r="B148" s="2">
        <v>1995</v>
      </c>
      <c r="C148" s="17" t="s">
        <v>15</v>
      </c>
      <c r="D148" s="4"/>
      <c r="E148" s="15">
        <v>3</v>
      </c>
      <c r="F148" s="51" t="s">
        <v>379</v>
      </c>
      <c r="G148" s="18" t="s">
        <v>77</v>
      </c>
      <c r="H148" s="4"/>
      <c r="I148" s="50" t="s">
        <v>380</v>
      </c>
      <c r="J148" t="str">
        <f t="shared" si="58"/>
        <v>,{"CollectableType":"HomeCollector.Models.BookBase, HomeCollector, Version=1.0.0.0, Culture=neutral, PublicKeyToken=null"</v>
      </c>
      <c r="K148" t="str">
        <f t="shared" si="40"/>
        <v xml:space="preserve">,"DisplayName":"Recovery" </v>
      </c>
      <c r="L148" t="str">
        <f t="shared" si="41"/>
        <v xml:space="preserve">,"Description":"The Lost Years Saga, Book Four" </v>
      </c>
      <c r="M148" t="str">
        <f t="shared" si="42"/>
        <v xml:space="preserve">,"Title":"Recovery" </v>
      </c>
      <c r="N148" t="str">
        <f t="shared" si="43"/>
        <v xml:space="preserve">,"Author":"" </v>
      </c>
      <c r="O148" t="str">
        <f t="shared" si="44"/>
        <v xml:space="preserve">,"Publisher":"Pocket Books" </v>
      </c>
      <c r="P148" t="str">
        <f t="shared" si="45"/>
        <v xml:space="preserve">,"Year":1995 </v>
      </c>
      <c r="Q148" t="str">
        <f t="shared" si="46"/>
        <v>,"Month":3</v>
      </c>
      <c r="R148" t="str">
        <f t="shared" si="59"/>
        <v xml:space="preserve">,"Series":"TOS" </v>
      </c>
      <c r="S148" t="str">
        <f t="shared" si="47"/>
        <v xml:space="preserve">,"BookCode":"TOS73" </v>
      </c>
      <c r="T148" t="str">
        <f t="shared" si="48"/>
        <v xml:space="preserve">,"ISBN":"" </v>
      </c>
      <c r="U148" t="str">
        <f t="shared" si="49"/>
        <v xml:space="preserve">,"Edition":"" </v>
      </c>
      <c r="V148" t="str">
        <f t="shared" si="50"/>
        <v>,"ItemInstances":[</v>
      </c>
      <c r="W148" t="str">
        <f t="shared" si="51"/>
        <v>{"CollectableType":"HomeCollector.Models.BookBase, HomeCollector, Version=1.0.0.0, Culture=neutral, PublicKeyToken=null"</v>
      </c>
      <c r="X148" t="str">
        <f t="shared" si="52"/>
        <v xml:space="preserve">,"ItemDetails":"Copies=" </v>
      </c>
      <c r="Y148" t="str">
        <f t="shared" si="53"/>
        <v xml:space="preserve">,"IsFavorite":false </v>
      </c>
      <c r="Z148" t="str">
        <f t="shared" si="54"/>
        <v xml:space="preserve">,"EstimatedValue":0 </v>
      </c>
      <c r="AA148" t="str">
        <f t="shared" si="55"/>
        <v xml:space="preserve">,"Condition":"UNDEFINED" </v>
      </c>
      <c r="AB14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8" t="str">
        <f t="shared" si="57"/>
        <v>,{"CollectableType":"HomeCollector.Models.BookBase, HomeCollector, Version=1.0.0.0, Culture=neutral, PublicKeyToken=null","DisplayName":"Recovery" ,"Description":"The Lost Years Saga, Book Four" ,"Title":"Recovery" ,"Author":"" ,"Publisher":"Pocket Books" ,"Year":1995 ,"Month":3,"Series":"TOS" ,"BookCode":"TOS73"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9" spans="1:29" ht="14.4" x14ac:dyDescent="0.3">
      <c r="A149" s="48" t="s">
        <v>380</v>
      </c>
      <c r="B149" s="2">
        <v>1899</v>
      </c>
      <c r="C149" s="17"/>
      <c r="D149" s="4"/>
      <c r="E149" s="2"/>
      <c r="F149" s="4"/>
      <c r="G149" s="18" t="s">
        <v>77</v>
      </c>
      <c r="H149" s="52" t="s">
        <v>219</v>
      </c>
      <c r="I149" s="42" t="s">
        <v>381</v>
      </c>
      <c r="J149" t="str">
        <f t="shared" si="58"/>
        <v>,{"CollectableType":"HomeCollector.Models.BookBase, HomeCollector, Version=1.0.0.0, Culture=neutral, PublicKeyToken=null"</v>
      </c>
      <c r="K149" t="str">
        <f t="shared" si="40"/>
        <v xml:space="preserve">,"DisplayName":"The Lost Years Saga, Book Four" </v>
      </c>
      <c r="L149" t="str">
        <f t="shared" si="41"/>
        <v xml:space="preserve">,"Description":"Recovery re-release" </v>
      </c>
      <c r="M149" t="str">
        <f t="shared" si="42"/>
        <v xml:space="preserve">,"Title":"The Lost Years Saga, Book Four" </v>
      </c>
      <c r="N149" t="str">
        <f t="shared" si="43"/>
        <v xml:space="preserve">,"Author":"J.M. Dillard" </v>
      </c>
      <c r="O149" t="str">
        <f t="shared" si="44"/>
        <v xml:space="preserve">,"Publisher":"Pocket Books" </v>
      </c>
      <c r="P149" t="str">
        <f t="shared" si="45"/>
        <v xml:space="preserve">,"Year":1899 </v>
      </c>
      <c r="Q149" t="str">
        <f t="shared" si="46"/>
        <v>,"Month":0</v>
      </c>
      <c r="R149" t="str">
        <f t="shared" si="59"/>
        <v xml:space="preserve">,"Series":"TOS" </v>
      </c>
      <c r="S149" t="str">
        <f t="shared" si="47"/>
        <v xml:space="preserve">,"BookCode":"" </v>
      </c>
      <c r="T149" t="str">
        <f t="shared" si="48"/>
        <v xml:space="preserve">,"ISBN":"" </v>
      </c>
      <c r="U149" t="str">
        <f t="shared" si="49"/>
        <v xml:space="preserve">,"Edition":"" </v>
      </c>
      <c r="V149" t="str">
        <f t="shared" si="50"/>
        <v/>
      </c>
      <c r="W149" t="str">
        <f t="shared" si="51"/>
        <v>{"CollectableType":"HomeCollector.Models.BookBase, HomeCollector, Version=1.0.0.0, Culture=neutral, PublicKeyToken=null"</v>
      </c>
      <c r="X149" t="str">
        <f t="shared" si="52"/>
        <v xml:space="preserve">,"ItemDetails":"Copies=" </v>
      </c>
      <c r="Y149" t="str">
        <f t="shared" si="53"/>
        <v xml:space="preserve">,"IsFavorite":false </v>
      </c>
      <c r="Z149" t="str">
        <f t="shared" si="54"/>
        <v xml:space="preserve">,"EstimatedValue":0 </v>
      </c>
      <c r="AA149" t="str">
        <f t="shared" si="55"/>
        <v xml:space="preserve">,"Condition":"UNDEFINED" </v>
      </c>
      <c r="AB149" t="str">
        <f t="shared" si="56"/>
        <v>}</v>
      </c>
      <c r="AC149" t="str">
        <f t="shared" si="57"/>
        <v>,{"CollectableType":"HomeCollector.Models.BookBase, HomeCollector, Version=1.0.0.0, Culture=neutral, PublicKeyToken=null","DisplayName":"The Lost Years Saga, Book Four" ,"Description":"Recovery re-release" ,"Title":"The Lost Years Saga, Book Four" ,"Author":"J.M. Dillard" ,"Publisher":"Pocket Books" ,"Year":1899 ,"Month":0,"Series":"TOS" ,"BookCode":"" ,"ISBN":"" ,"Edition":"" }</v>
      </c>
    </row>
    <row r="150" spans="1:29" ht="14.4" x14ac:dyDescent="0.3">
      <c r="A150" s="48" t="s">
        <v>382</v>
      </c>
      <c r="B150" s="2">
        <v>1995</v>
      </c>
      <c r="C150" s="17" t="s">
        <v>15</v>
      </c>
      <c r="D150" s="4"/>
      <c r="E150" s="15">
        <v>7</v>
      </c>
      <c r="F150" s="51" t="s">
        <v>383</v>
      </c>
      <c r="G150" s="18" t="s">
        <v>77</v>
      </c>
      <c r="H150" s="42" t="s">
        <v>384</v>
      </c>
      <c r="I150" s="4"/>
      <c r="J150" t="str">
        <f t="shared" si="58"/>
        <v>,{"CollectableType":"HomeCollector.Models.BookBase, HomeCollector, Version=1.0.0.0, Culture=neutral, PublicKeyToken=null"</v>
      </c>
      <c r="K150" t="str">
        <f t="shared" si="40"/>
        <v xml:space="preserve">,"DisplayName":"The Fearful Summons" </v>
      </c>
      <c r="L150" t="str">
        <f t="shared" si="41"/>
        <v xml:space="preserve">,"Description":"" </v>
      </c>
      <c r="M150" t="str">
        <f t="shared" si="42"/>
        <v xml:space="preserve">,"Title":"The Fearful Summons" </v>
      </c>
      <c r="N150" t="str">
        <f t="shared" si="43"/>
        <v xml:space="preserve">,"Author":"Denny Martin Flynn" </v>
      </c>
      <c r="O150" t="str">
        <f t="shared" si="44"/>
        <v xml:space="preserve">,"Publisher":"Pocket Books" </v>
      </c>
      <c r="P150" t="str">
        <f t="shared" si="45"/>
        <v xml:space="preserve">,"Year":1995 </v>
      </c>
      <c r="Q150" t="str">
        <f t="shared" si="46"/>
        <v>,"Month":7</v>
      </c>
      <c r="R150" t="str">
        <f t="shared" si="59"/>
        <v xml:space="preserve">,"Series":"TOS" </v>
      </c>
      <c r="S150" t="str">
        <f t="shared" si="47"/>
        <v xml:space="preserve">,"BookCode":"TOS74" </v>
      </c>
      <c r="T150" t="str">
        <f t="shared" si="48"/>
        <v xml:space="preserve">,"ISBN":"" </v>
      </c>
      <c r="U150" t="str">
        <f t="shared" si="49"/>
        <v xml:space="preserve">,"Edition":"" </v>
      </c>
      <c r="V150" t="str">
        <f t="shared" si="50"/>
        <v>,"ItemInstances":[</v>
      </c>
      <c r="W150" t="str">
        <f t="shared" si="51"/>
        <v>{"CollectableType":"HomeCollector.Models.BookBase, HomeCollector, Version=1.0.0.0, Culture=neutral, PublicKeyToken=null"</v>
      </c>
      <c r="X150" t="str">
        <f t="shared" si="52"/>
        <v xml:space="preserve">,"ItemDetails":"Copies=" </v>
      </c>
      <c r="Y150" t="str">
        <f t="shared" si="53"/>
        <v xml:space="preserve">,"IsFavorite":false </v>
      </c>
      <c r="Z150" t="str">
        <f t="shared" si="54"/>
        <v xml:space="preserve">,"EstimatedValue":0 </v>
      </c>
      <c r="AA150" t="str">
        <f t="shared" si="55"/>
        <v xml:space="preserve">,"Condition":"UNDEFINED" </v>
      </c>
      <c r="AB15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0" t="str">
        <f t="shared" si="57"/>
        <v>,{"CollectableType":"HomeCollector.Models.BookBase, HomeCollector, Version=1.0.0.0, Culture=neutral, PublicKeyToken=null","DisplayName":"The Fearful Summons" ,"Description":"" ,"Title":"The Fearful Summons" ,"Author":"Denny Martin Flynn" ,"Publisher":"Pocket Books" ,"Year":1995 ,"Month":7,"Series":"TOS" ,"BookCode":"TOS74"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1" spans="1:29" ht="28.2" x14ac:dyDescent="0.3">
      <c r="A151" s="48" t="s">
        <v>385</v>
      </c>
      <c r="B151" s="2">
        <v>1995</v>
      </c>
      <c r="C151" s="17" t="s">
        <v>15</v>
      </c>
      <c r="D151" s="4"/>
      <c r="E151" s="15">
        <v>8</v>
      </c>
      <c r="F151" s="51" t="s">
        <v>386</v>
      </c>
      <c r="G151" s="18" t="s">
        <v>77</v>
      </c>
      <c r="H151" s="42" t="s">
        <v>387</v>
      </c>
      <c r="I151" s="4"/>
      <c r="J151" t="str">
        <f t="shared" si="58"/>
        <v>,{"CollectableType":"HomeCollector.Models.BookBase, HomeCollector, Version=1.0.0.0, Culture=neutral, PublicKeyToken=null"</v>
      </c>
      <c r="K151" t="str">
        <f t="shared" si="40"/>
        <v xml:space="preserve">,"DisplayName":"First Frontier" </v>
      </c>
      <c r="L151" t="str">
        <f t="shared" si="41"/>
        <v xml:space="preserve">,"Description":"" </v>
      </c>
      <c r="M151" t="str">
        <f t="shared" si="42"/>
        <v xml:space="preserve">,"Title":"First Frontier" </v>
      </c>
      <c r="N151" t="str">
        <f t="shared" si="43"/>
        <v xml:space="preserve">,"Author":"Diane Carey and Dr. James Kirkland" </v>
      </c>
      <c r="O151" t="str">
        <f t="shared" si="44"/>
        <v xml:space="preserve">,"Publisher":"Pocket Books" </v>
      </c>
      <c r="P151" t="str">
        <f t="shared" si="45"/>
        <v xml:space="preserve">,"Year":1995 </v>
      </c>
      <c r="Q151" t="str">
        <f t="shared" si="46"/>
        <v>,"Month":8</v>
      </c>
      <c r="R151" t="str">
        <f t="shared" si="59"/>
        <v xml:space="preserve">,"Series":"TOS" </v>
      </c>
      <c r="S151" t="str">
        <f t="shared" si="47"/>
        <v xml:space="preserve">,"BookCode":"TOS75" </v>
      </c>
      <c r="T151" t="str">
        <f t="shared" si="48"/>
        <v xml:space="preserve">,"ISBN":"" </v>
      </c>
      <c r="U151" t="str">
        <f t="shared" si="49"/>
        <v xml:space="preserve">,"Edition":"" </v>
      </c>
      <c r="V151" t="str">
        <f t="shared" si="50"/>
        <v>,"ItemInstances":[</v>
      </c>
      <c r="W151" t="str">
        <f t="shared" si="51"/>
        <v>{"CollectableType":"HomeCollector.Models.BookBase, HomeCollector, Version=1.0.0.0, Culture=neutral, PublicKeyToken=null"</v>
      </c>
      <c r="X151" t="str">
        <f t="shared" si="52"/>
        <v xml:space="preserve">,"ItemDetails":"Copies=" </v>
      </c>
      <c r="Y151" t="str">
        <f t="shared" si="53"/>
        <v xml:space="preserve">,"IsFavorite":false </v>
      </c>
      <c r="Z151" t="str">
        <f t="shared" si="54"/>
        <v xml:space="preserve">,"EstimatedValue":0 </v>
      </c>
      <c r="AA151" t="str">
        <f t="shared" si="55"/>
        <v xml:space="preserve">,"Condition":"UNDEFINED" </v>
      </c>
      <c r="AB15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1" t="str">
        <f t="shared" si="57"/>
        <v>,{"CollectableType":"HomeCollector.Models.BookBase, HomeCollector, Version=1.0.0.0, Culture=neutral, PublicKeyToken=null","DisplayName":"First Frontier" ,"Description":"" ,"Title":"First Frontier" ,"Author":"Diane Carey and Dr. James Kirkland" ,"Publisher":"Pocket Books" ,"Year":1995 ,"Month":8,"Series":"TOS" ,"BookCode":"TOS75"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2" spans="1:29" ht="14.4" x14ac:dyDescent="0.3">
      <c r="A152" s="48" t="s">
        <v>388</v>
      </c>
      <c r="B152" s="2">
        <v>1995</v>
      </c>
      <c r="C152" s="17" t="s">
        <v>15</v>
      </c>
      <c r="D152" s="4"/>
      <c r="E152" s="15">
        <v>12</v>
      </c>
      <c r="F152" s="51" t="s">
        <v>389</v>
      </c>
      <c r="G152" s="18" t="s">
        <v>77</v>
      </c>
      <c r="H152" s="42" t="s">
        <v>329</v>
      </c>
      <c r="I152" s="4"/>
      <c r="J152" t="str">
        <f t="shared" si="58"/>
        <v>,{"CollectableType":"HomeCollector.Models.BookBase, HomeCollector, Version=1.0.0.0, Culture=neutral, PublicKeyToken=null"</v>
      </c>
      <c r="K152" t="str">
        <f t="shared" si="40"/>
        <v xml:space="preserve">,"DisplayName":"The Captain's Daughter" </v>
      </c>
      <c r="L152" t="str">
        <f t="shared" si="41"/>
        <v xml:space="preserve">,"Description":"" </v>
      </c>
      <c r="M152" t="str">
        <f t="shared" si="42"/>
        <v xml:space="preserve">,"Title":"The Captain's Daughter" </v>
      </c>
      <c r="N152" t="str">
        <f t="shared" si="43"/>
        <v xml:space="preserve">,"Author":"Peter David" </v>
      </c>
      <c r="O152" t="str">
        <f t="shared" si="44"/>
        <v xml:space="preserve">,"Publisher":"Pocket Books" </v>
      </c>
      <c r="P152" t="str">
        <f t="shared" si="45"/>
        <v xml:space="preserve">,"Year":1995 </v>
      </c>
      <c r="Q152" t="str">
        <f t="shared" si="46"/>
        <v>,"Month":12</v>
      </c>
      <c r="R152" t="str">
        <f t="shared" si="59"/>
        <v xml:space="preserve">,"Series":"TOS" </v>
      </c>
      <c r="S152" t="str">
        <f t="shared" si="47"/>
        <v xml:space="preserve">,"BookCode":"TOS76" </v>
      </c>
      <c r="T152" t="str">
        <f t="shared" si="48"/>
        <v xml:space="preserve">,"ISBN":"" </v>
      </c>
      <c r="U152" t="str">
        <f t="shared" si="49"/>
        <v xml:space="preserve">,"Edition":"" </v>
      </c>
      <c r="V152" t="str">
        <f t="shared" si="50"/>
        <v>,"ItemInstances":[</v>
      </c>
      <c r="W152" t="str">
        <f t="shared" si="51"/>
        <v>{"CollectableType":"HomeCollector.Models.BookBase, HomeCollector, Version=1.0.0.0, Culture=neutral, PublicKeyToken=null"</v>
      </c>
      <c r="X152" t="str">
        <f t="shared" si="52"/>
        <v xml:space="preserve">,"ItemDetails":"Copies=" </v>
      </c>
      <c r="Y152" t="str">
        <f t="shared" si="53"/>
        <v xml:space="preserve">,"IsFavorite":false </v>
      </c>
      <c r="Z152" t="str">
        <f t="shared" si="54"/>
        <v xml:space="preserve">,"EstimatedValue":0 </v>
      </c>
      <c r="AA152" t="str">
        <f t="shared" si="55"/>
        <v xml:space="preserve">,"Condition":"UNDEFINED" </v>
      </c>
      <c r="AB15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2" t="str">
        <f t="shared" si="57"/>
        <v>,{"CollectableType":"HomeCollector.Models.BookBase, HomeCollector, Version=1.0.0.0, Culture=neutral, PublicKeyToken=null","DisplayName":"The Captain's Daughter" ,"Description":"" ,"Title":"The Captain's Daughter" ,"Author":"Peter David" ,"Publisher":"Pocket Books" ,"Year":1995 ,"Month":12,"Series":"TOS" ,"BookCode":"TOS76"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3" spans="1:29" ht="14.4" x14ac:dyDescent="0.3">
      <c r="A153" s="48" t="s">
        <v>390</v>
      </c>
      <c r="B153" s="2">
        <v>1996</v>
      </c>
      <c r="C153" s="17" t="s">
        <v>15</v>
      </c>
      <c r="D153" s="4"/>
      <c r="E153" s="15">
        <v>1</v>
      </c>
      <c r="F153" s="51" t="s">
        <v>391</v>
      </c>
      <c r="G153" s="18" t="s">
        <v>77</v>
      </c>
      <c r="H153" s="42" t="s">
        <v>392</v>
      </c>
      <c r="I153" s="4"/>
      <c r="J153" t="str">
        <f t="shared" si="58"/>
        <v>,{"CollectableType":"HomeCollector.Models.BookBase, HomeCollector, Version=1.0.0.0, Culture=neutral, PublicKeyToken=null"</v>
      </c>
      <c r="K153" t="str">
        <f t="shared" si="40"/>
        <v xml:space="preserve">,"DisplayName":"Twilight's End" </v>
      </c>
      <c r="L153" t="str">
        <f t="shared" si="41"/>
        <v xml:space="preserve">,"Description":"" </v>
      </c>
      <c r="M153" t="str">
        <f t="shared" si="42"/>
        <v xml:space="preserve">,"Title":"Twilight's End" </v>
      </c>
      <c r="N153" t="str">
        <f t="shared" si="43"/>
        <v xml:space="preserve">,"Author":"Jerry Oltion" </v>
      </c>
      <c r="O153" t="str">
        <f t="shared" si="44"/>
        <v xml:space="preserve">,"Publisher":"Pocket Books" </v>
      </c>
      <c r="P153" t="str">
        <f t="shared" si="45"/>
        <v xml:space="preserve">,"Year":1996 </v>
      </c>
      <c r="Q153" t="str">
        <f t="shared" si="46"/>
        <v>,"Month":1</v>
      </c>
      <c r="R153" t="str">
        <f t="shared" si="59"/>
        <v xml:space="preserve">,"Series":"TOS" </v>
      </c>
      <c r="S153" t="str">
        <f t="shared" si="47"/>
        <v xml:space="preserve">,"BookCode":"TOS77" </v>
      </c>
      <c r="T153" t="str">
        <f t="shared" si="48"/>
        <v xml:space="preserve">,"ISBN":"" </v>
      </c>
      <c r="U153" t="str">
        <f t="shared" si="49"/>
        <v xml:space="preserve">,"Edition":"" </v>
      </c>
      <c r="V153" t="str">
        <f t="shared" si="50"/>
        <v>,"ItemInstances":[</v>
      </c>
      <c r="W153" t="str">
        <f t="shared" si="51"/>
        <v>{"CollectableType":"HomeCollector.Models.BookBase, HomeCollector, Version=1.0.0.0, Culture=neutral, PublicKeyToken=null"</v>
      </c>
      <c r="X153" t="str">
        <f t="shared" si="52"/>
        <v xml:space="preserve">,"ItemDetails":"Copies=" </v>
      </c>
      <c r="Y153" t="str">
        <f t="shared" si="53"/>
        <v xml:space="preserve">,"IsFavorite":false </v>
      </c>
      <c r="Z153" t="str">
        <f t="shared" si="54"/>
        <v xml:space="preserve">,"EstimatedValue":0 </v>
      </c>
      <c r="AA153" t="str">
        <f t="shared" si="55"/>
        <v xml:space="preserve">,"Condition":"UNDEFINED" </v>
      </c>
      <c r="AB15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3" t="str">
        <f t="shared" si="57"/>
        <v>,{"CollectableType":"HomeCollector.Models.BookBase, HomeCollector, Version=1.0.0.0, Culture=neutral, PublicKeyToken=null","DisplayName":"Twilight's End" ,"Description":"" ,"Title":"Twilight's End" ,"Author":"Jerry Oltion" ,"Publisher":"Pocket Books" ,"Year":1996 ,"Month":1,"Series":"TOS" ,"BookCode":"TOS77"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4" spans="1:29" ht="42" x14ac:dyDescent="0.3">
      <c r="A154" s="48" t="s">
        <v>393</v>
      </c>
      <c r="B154" s="2">
        <v>1996</v>
      </c>
      <c r="C154" s="17" t="s">
        <v>15</v>
      </c>
      <c r="D154" s="4"/>
      <c r="E154" s="15">
        <v>5</v>
      </c>
      <c r="F154" s="51" t="s">
        <v>394</v>
      </c>
      <c r="G154" s="18" t="s">
        <v>77</v>
      </c>
      <c r="H154" s="42" t="s">
        <v>395</v>
      </c>
      <c r="I154" s="4"/>
      <c r="J154" t="str">
        <f t="shared" si="58"/>
        <v>,{"CollectableType":"HomeCollector.Models.BookBase, HomeCollector, Version=1.0.0.0, Culture=neutral, PublicKeyToken=null"</v>
      </c>
      <c r="K154" t="str">
        <f t="shared" si="40"/>
        <v xml:space="preserve">,"DisplayName":"The Rings of Tautee" </v>
      </c>
      <c r="L154" t="str">
        <f t="shared" si="41"/>
        <v xml:space="preserve">,"Description":"" </v>
      </c>
      <c r="M154" t="str">
        <f t="shared" si="42"/>
        <v xml:space="preserve">,"Title":"The Rings of Tautee" </v>
      </c>
      <c r="N154" t="str">
        <f t="shared" si="43"/>
        <v xml:space="preserve">,"Author":"Dean Wesley Smith and Kristine Kathryn Rusch" </v>
      </c>
      <c r="O154" t="str">
        <f t="shared" si="44"/>
        <v xml:space="preserve">,"Publisher":"Pocket Books" </v>
      </c>
      <c r="P154" t="str">
        <f t="shared" si="45"/>
        <v xml:space="preserve">,"Year":1996 </v>
      </c>
      <c r="Q154" t="str">
        <f t="shared" si="46"/>
        <v>,"Month":5</v>
      </c>
      <c r="R154" t="str">
        <f t="shared" si="59"/>
        <v xml:space="preserve">,"Series":"TOS" </v>
      </c>
      <c r="S154" t="str">
        <f t="shared" si="47"/>
        <v xml:space="preserve">,"BookCode":"TOS78" </v>
      </c>
      <c r="T154" t="str">
        <f t="shared" si="48"/>
        <v xml:space="preserve">,"ISBN":"" </v>
      </c>
      <c r="U154" t="str">
        <f t="shared" si="49"/>
        <v xml:space="preserve">,"Edition":"" </v>
      </c>
      <c r="V154" t="str">
        <f t="shared" si="50"/>
        <v>,"ItemInstances":[</v>
      </c>
      <c r="W154" t="str">
        <f t="shared" si="51"/>
        <v>{"CollectableType":"HomeCollector.Models.BookBase, HomeCollector, Version=1.0.0.0, Culture=neutral, PublicKeyToken=null"</v>
      </c>
      <c r="X154" t="str">
        <f t="shared" si="52"/>
        <v xml:space="preserve">,"ItemDetails":"Copies=" </v>
      </c>
      <c r="Y154" t="str">
        <f t="shared" si="53"/>
        <v xml:space="preserve">,"IsFavorite":false </v>
      </c>
      <c r="Z154" t="str">
        <f t="shared" si="54"/>
        <v xml:space="preserve">,"EstimatedValue":0 </v>
      </c>
      <c r="AA154" t="str">
        <f t="shared" si="55"/>
        <v xml:space="preserve">,"Condition":"UNDEFINED" </v>
      </c>
      <c r="AB15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4" t="str">
        <f t="shared" si="57"/>
        <v>,{"CollectableType":"HomeCollector.Models.BookBase, HomeCollector, Version=1.0.0.0, Culture=neutral, PublicKeyToken=null","DisplayName":"The Rings of Tautee" ,"Description":"" ,"Title":"The Rings of Tautee" ,"Author":"Dean Wesley Smith and Kristine Kathryn Rusch" ,"Publisher":"Pocket Books" ,"Year":1996 ,"Month":5,"Series":"TOS" ,"BookCode":"TOS78"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5" spans="1:29" ht="14.4" x14ac:dyDescent="0.3">
      <c r="A155" s="48" t="s">
        <v>396</v>
      </c>
      <c r="B155" s="2">
        <v>1996</v>
      </c>
      <c r="C155" s="17" t="s">
        <v>15</v>
      </c>
      <c r="D155" s="4"/>
      <c r="E155" s="15">
        <v>7</v>
      </c>
      <c r="F155" s="51" t="s">
        <v>397</v>
      </c>
      <c r="G155" s="18" t="s">
        <v>77</v>
      </c>
      <c r="H155" s="42" t="s">
        <v>225</v>
      </c>
      <c r="I155" s="4"/>
      <c r="J155" t="str">
        <f t="shared" si="58"/>
        <v>,{"CollectableType":"HomeCollector.Models.BookBase, HomeCollector, Version=1.0.0.0, Culture=neutral, PublicKeyToken=null"</v>
      </c>
      <c r="K155" t="str">
        <f t="shared" si="40"/>
        <v xml:space="preserve">,"DisplayName":"Invasion #1: First Strike" </v>
      </c>
      <c r="L155" t="str">
        <f t="shared" si="41"/>
        <v xml:space="preserve">,"Description":"" </v>
      </c>
      <c r="M155" t="str">
        <f t="shared" si="42"/>
        <v xml:space="preserve">,"Title":"Invasion #1: First Strike" </v>
      </c>
      <c r="N155" t="str">
        <f t="shared" si="43"/>
        <v xml:space="preserve">,"Author":"Diane Carey" </v>
      </c>
      <c r="O155" t="str">
        <f t="shared" si="44"/>
        <v xml:space="preserve">,"Publisher":"Pocket Books" </v>
      </c>
      <c r="P155" t="str">
        <f t="shared" si="45"/>
        <v xml:space="preserve">,"Year":1996 </v>
      </c>
      <c r="Q155" t="str">
        <f t="shared" si="46"/>
        <v>,"Month":7</v>
      </c>
      <c r="R155" t="str">
        <f t="shared" si="59"/>
        <v xml:space="preserve">,"Series":"TOS" </v>
      </c>
      <c r="S155" t="str">
        <f t="shared" si="47"/>
        <v xml:space="preserve">,"BookCode":"TOS79" </v>
      </c>
      <c r="T155" t="str">
        <f t="shared" si="48"/>
        <v xml:space="preserve">,"ISBN":"" </v>
      </c>
      <c r="U155" t="str">
        <f t="shared" si="49"/>
        <v xml:space="preserve">,"Edition":"" </v>
      </c>
      <c r="V155" t="str">
        <f t="shared" si="50"/>
        <v>,"ItemInstances":[</v>
      </c>
      <c r="W155" t="str">
        <f t="shared" si="51"/>
        <v>{"CollectableType":"HomeCollector.Models.BookBase, HomeCollector, Version=1.0.0.0, Culture=neutral, PublicKeyToken=null"</v>
      </c>
      <c r="X155" t="str">
        <f t="shared" si="52"/>
        <v xml:space="preserve">,"ItemDetails":"Copies=" </v>
      </c>
      <c r="Y155" t="str">
        <f t="shared" si="53"/>
        <v xml:space="preserve">,"IsFavorite":false </v>
      </c>
      <c r="Z155" t="str">
        <f t="shared" si="54"/>
        <v xml:space="preserve">,"EstimatedValue":0 </v>
      </c>
      <c r="AA155" t="str">
        <f t="shared" si="55"/>
        <v xml:space="preserve">,"Condition":"UNDEFINED" </v>
      </c>
      <c r="AB15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5" t="str">
        <f t="shared" si="57"/>
        <v>,{"CollectableType":"HomeCollector.Models.BookBase, HomeCollector, Version=1.0.0.0, Culture=neutral, PublicKeyToken=null","DisplayName":"Invasion #1: First Strike" ,"Description":"" ,"Title":"Invasion #1: First Strike" ,"Author":"Diane Carey" ,"Publisher":"Pocket Books" ,"Year":1996 ,"Month":7,"Series":"TOS" ,"BookCode":"TOS79"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6" spans="1:29" ht="28.2" x14ac:dyDescent="0.3">
      <c r="A156" s="48" t="s">
        <v>398</v>
      </c>
      <c r="B156" s="2">
        <v>1996</v>
      </c>
      <c r="C156" s="17" t="s">
        <v>15</v>
      </c>
      <c r="D156" s="4"/>
      <c r="E156" s="15">
        <v>9</v>
      </c>
      <c r="F156" s="51" t="s">
        <v>399</v>
      </c>
      <c r="G156" s="18" t="s">
        <v>77</v>
      </c>
      <c r="H156" s="42" t="s">
        <v>400</v>
      </c>
      <c r="I156" s="4"/>
      <c r="J156" t="str">
        <f t="shared" si="58"/>
        <v>,{"CollectableType":"HomeCollector.Models.BookBase, HomeCollector, Version=1.0.0.0, Culture=neutral, PublicKeyToken=null"</v>
      </c>
      <c r="K156" t="str">
        <f t="shared" si="40"/>
        <v xml:space="preserve">,"DisplayName":"The Joy Machine" </v>
      </c>
      <c r="L156" t="str">
        <f t="shared" si="41"/>
        <v xml:space="preserve">,"Description":"" </v>
      </c>
      <c r="M156" t="str">
        <f t="shared" si="42"/>
        <v xml:space="preserve">,"Title":"The Joy Machine" </v>
      </c>
      <c r="N156" t="str">
        <f t="shared" si="43"/>
        <v xml:space="preserve">,"Author":"Theodore Sturgeon and James Gunn" </v>
      </c>
      <c r="O156" t="str">
        <f t="shared" si="44"/>
        <v xml:space="preserve">,"Publisher":"Pocket Books" </v>
      </c>
      <c r="P156" t="str">
        <f t="shared" si="45"/>
        <v xml:space="preserve">,"Year":1996 </v>
      </c>
      <c r="Q156" t="str">
        <f t="shared" si="46"/>
        <v>,"Month":9</v>
      </c>
      <c r="R156" t="str">
        <f t="shared" si="59"/>
        <v xml:space="preserve">,"Series":"TOS" </v>
      </c>
      <c r="S156" t="str">
        <f t="shared" si="47"/>
        <v xml:space="preserve">,"BookCode":"TOS80" </v>
      </c>
      <c r="T156" t="str">
        <f t="shared" si="48"/>
        <v xml:space="preserve">,"ISBN":"" </v>
      </c>
      <c r="U156" t="str">
        <f t="shared" si="49"/>
        <v xml:space="preserve">,"Edition":"" </v>
      </c>
      <c r="V156" t="str">
        <f t="shared" si="50"/>
        <v>,"ItemInstances":[</v>
      </c>
      <c r="W156" t="str">
        <f t="shared" si="51"/>
        <v>{"CollectableType":"HomeCollector.Models.BookBase, HomeCollector, Version=1.0.0.0, Culture=neutral, PublicKeyToken=null"</v>
      </c>
      <c r="X156" t="str">
        <f t="shared" si="52"/>
        <v xml:space="preserve">,"ItemDetails":"Copies=" </v>
      </c>
      <c r="Y156" t="str">
        <f t="shared" si="53"/>
        <v xml:space="preserve">,"IsFavorite":false </v>
      </c>
      <c r="Z156" t="str">
        <f t="shared" si="54"/>
        <v xml:space="preserve">,"EstimatedValue":0 </v>
      </c>
      <c r="AA156" t="str">
        <f t="shared" si="55"/>
        <v xml:space="preserve">,"Condition":"UNDEFINED" </v>
      </c>
      <c r="AB15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6" t="str">
        <f t="shared" si="57"/>
        <v>,{"CollectableType":"HomeCollector.Models.BookBase, HomeCollector, Version=1.0.0.0, Culture=neutral, PublicKeyToken=null","DisplayName":"The Joy Machine" ,"Description":"" ,"Title":"The Joy Machine" ,"Author":"Theodore Sturgeon and James Gunn" ,"Publisher":"Pocket Books" ,"Year":1996 ,"Month":9,"Series":"TOS" ,"BookCode":"TOS80"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7" spans="1:29" ht="14.4" x14ac:dyDescent="0.3">
      <c r="A157" s="48" t="s">
        <v>401</v>
      </c>
      <c r="B157" s="2">
        <v>1997</v>
      </c>
      <c r="C157" s="17" t="s">
        <v>15</v>
      </c>
      <c r="D157" s="4"/>
      <c r="E157" s="15">
        <v>1</v>
      </c>
      <c r="F157" s="51" t="s">
        <v>402</v>
      </c>
      <c r="G157" s="18" t="s">
        <v>77</v>
      </c>
      <c r="H157" s="42" t="s">
        <v>392</v>
      </c>
      <c r="I157" s="4"/>
      <c r="J157" t="str">
        <f t="shared" si="58"/>
        <v>,{"CollectableType":"HomeCollector.Models.BookBase, HomeCollector, Version=1.0.0.0, Culture=neutral, PublicKeyToken=null"</v>
      </c>
      <c r="K157" t="str">
        <f t="shared" si="40"/>
        <v xml:space="preserve">,"DisplayName":"Mudd in Your Eye" </v>
      </c>
      <c r="L157" t="str">
        <f t="shared" si="41"/>
        <v xml:space="preserve">,"Description":"" </v>
      </c>
      <c r="M157" t="str">
        <f t="shared" si="42"/>
        <v xml:space="preserve">,"Title":"Mudd in Your Eye" </v>
      </c>
      <c r="N157" t="str">
        <f t="shared" si="43"/>
        <v xml:space="preserve">,"Author":"Jerry Oltion" </v>
      </c>
      <c r="O157" t="str">
        <f t="shared" si="44"/>
        <v xml:space="preserve">,"Publisher":"Pocket Books" </v>
      </c>
      <c r="P157" t="str">
        <f t="shared" si="45"/>
        <v xml:space="preserve">,"Year":1997 </v>
      </c>
      <c r="Q157" t="str">
        <f t="shared" si="46"/>
        <v>,"Month":1</v>
      </c>
      <c r="R157" t="str">
        <f t="shared" si="59"/>
        <v xml:space="preserve">,"Series":"TOS" </v>
      </c>
      <c r="S157" t="str">
        <f t="shared" si="47"/>
        <v xml:space="preserve">,"BookCode":"TOS81" </v>
      </c>
      <c r="T157" t="str">
        <f t="shared" si="48"/>
        <v xml:space="preserve">,"ISBN":"" </v>
      </c>
      <c r="U157" t="str">
        <f t="shared" si="49"/>
        <v xml:space="preserve">,"Edition":"" </v>
      </c>
      <c r="V157" t="str">
        <f t="shared" si="50"/>
        <v>,"ItemInstances":[</v>
      </c>
      <c r="W157" t="str">
        <f t="shared" si="51"/>
        <v>{"CollectableType":"HomeCollector.Models.BookBase, HomeCollector, Version=1.0.0.0, Culture=neutral, PublicKeyToken=null"</v>
      </c>
      <c r="X157" t="str">
        <f t="shared" si="52"/>
        <v xml:space="preserve">,"ItemDetails":"Copies=" </v>
      </c>
      <c r="Y157" t="str">
        <f t="shared" si="53"/>
        <v xml:space="preserve">,"IsFavorite":false </v>
      </c>
      <c r="Z157" t="str">
        <f t="shared" si="54"/>
        <v xml:space="preserve">,"EstimatedValue":0 </v>
      </c>
      <c r="AA157" t="str">
        <f t="shared" si="55"/>
        <v xml:space="preserve">,"Condition":"UNDEFINED" </v>
      </c>
      <c r="AB15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7" t="str">
        <f t="shared" si="57"/>
        <v>,{"CollectableType":"HomeCollector.Models.BookBase, HomeCollector, Version=1.0.0.0, Culture=neutral, PublicKeyToken=null","DisplayName":"Mudd in Your Eye" ,"Description":"" ,"Title":"Mudd in Your Eye" ,"Author":"Jerry Oltion" ,"Publisher":"Pocket Books" ,"Year":1997 ,"Month":1,"Series":"TOS" ,"BookCode":"TOS81"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8" spans="1:29" ht="14.4" x14ac:dyDescent="0.3">
      <c r="A158" s="48" t="s">
        <v>403</v>
      </c>
      <c r="B158" s="2">
        <v>1997</v>
      </c>
      <c r="C158" s="17" t="s">
        <v>15</v>
      </c>
      <c r="D158" s="4"/>
      <c r="E158" s="15">
        <v>6</v>
      </c>
      <c r="F158" s="51" t="s">
        <v>404</v>
      </c>
      <c r="G158" s="18" t="s">
        <v>77</v>
      </c>
      <c r="H158" s="42" t="s">
        <v>343</v>
      </c>
      <c r="I158" s="4"/>
      <c r="J158" t="str">
        <f t="shared" si="58"/>
        <v>,{"CollectableType":"HomeCollector.Models.BookBase, HomeCollector, Version=1.0.0.0, Culture=neutral, PublicKeyToken=null"</v>
      </c>
      <c r="K158" t="str">
        <f t="shared" si="40"/>
        <v xml:space="preserve">,"DisplayName":"Mind Meld" </v>
      </c>
      <c r="L158" t="str">
        <f t="shared" si="41"/>
        <v xml:space="preserve">,"Description":"" </v>
      </c>
      <c r="M158" t="str">
        <f t="shared" si="42"/>
        <v xml:space="preserve">,"Title":"Mind Meld" </v>
      </c>
      <c r="N158" t="str">
        <f t="shared" si="43"/>
        <v xml:space="preserve">,"Author":"John Vornholt" </v>
      </c>
      <c r="O158" t="str">
        <f t="shared" si="44"/>
        <v xml:space="preserve">,"Publisher":"Pocket Books" </v>
      </c>
      <c r="P158" t="str">
        <f t="shared" si="45"/>
        <v xml:space="preserve">,"Year":1997 </v>
      </c>
      <c r="Q158" t="str">
        <f t="shared" si="46"/>
        <v>,"Month":6</v>
      </c>
      <c r="R158" t="str">
        <f t="shared" si="59"/>
        <v xml:space="preserve">,"Series":"TOS" </v>
      </c>
      <c r="S158" t="str">
        <f t="shared" si="47"/>
        <v xml:space="preserve">,"BookCode":"TOS82" </v>
      </c>
      <c r="T158" t="str">
        <f t="shared" si="48"/>
        <v xml:space="preserve">,"ISBN":"" </v>
      </c>
      <c r="U158" t="str">
        <f t="shared" si="49"/>
        <v xml:space="preserve">,"Edition":"" </v>
      </c>
      <c r="V158" t="str">
        <f t="shared" si="50"/>
        <v>,"ItemInstances":[</v>
      </c>
      <c r="W158" t="str">
        <f t="shared" si="51"/>
        <v>{"CollectableType":"HomeCollector.Models.BookBase, HomeCollector, Version=1.0.0.0, Culture=neutral, PublicKeyToken=null"</v>
      </c>
      <c r="X158" t="str">
        <f t="shared" si="52"/>
        <v xml:space="preserve">,"ItemDetails":"Copies=" </v>
      </c>
      <c r="Y158" t="str">
        <f t="shared" si="53"/>
        <v xml:space="preserve">,"IsFavorite":false </v>
      </c>
      <c r="Z158" t="str">
        <f t="shared" si="54"/>
        <v xml:space="preserve">,"EstimatedValue":0 </v>
      </c>
      <c r="AA158" t="str">
        <f t="shared" si="55"/>
        <v xml:space="preserve">,"Condition":"UNDEFINED" </v>
      </c>
      <c r="AB15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8" t="str">
        <f t="shared" si="57"/>
        <v>,{"CollectableType":"HomeCollector.Models.BookBase, HomeCollector, Version=1.0.0.0, Culture=neutral, PublicKeyToken=null","DisplayName":"Mind Meld" ,"Description":"" ,"Title":"Mind Meld" ,"Author":"John Vornholt" ,"Publisher":"Pocket Books" ,"Year":1997 ,"Month":6,"Series":"TOS" ,"BookCode":"TOS82"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9" spans="1:29" ht="28.2" x14ac:dyDescent="0.3">
      <c r="A159" s="40" t="s">
        <v>405</v>
      </c>
      <c r="B159" s="2">
        <v>1997</v>
      </c>
      <c r="C159" s="17"/>
      <c r="D159" s="4"/>
      <c r="E159" s="15">
        <v>8</v>
      </c>
      <c r="F159" s="4"/>
      <c r="G159" s="18" t="s">
        <v>77</v>
      </c>
      <c r="H159" s="50" t="s">
        <v>406</v>
      </c>
      <c r="I159" s="42" t="s">
        <v>347</v>
      </c>
      <c r="J159" t="str">
        <f t="shared" si="58"/>
        <v>,{"CollectableType":"HomeCollector.Models.BookBase, HomeCollector, Version=1.0.0.0, Culture=neutral, PublicKeyToken=null"</v>
      </c>
      <c r="K159" t="str">
        <f t="shared" si="40"/>
        <v xml:space="preserve">,"DisplayName":"Vulcan's Forge" </v>
      </c>
      <c r="L159" t="str">
        <f t="shared" si="41"/>
        <v xml:space="preserve">,"Description":"hardcover first printing" </v>
      </c>
      <c r="M159" t="str">
        <f t="shared" si="42"/>
        <v xml:space="preserve">,"Title":"Vulcan's Forge" </v>
      </c>
      <c r="N159" t="str">
        <f t="shared" si="43"/>
        <v xml:space="preserve">,"Author":"Josepha Sherman and Susan Shwartz" </v>
      </c>
      <c r="O159" t="str">
        <f t="shared" si="44"/>
        <v xml:space="preserve">,"Publisher":"Pocket Books" </v>
      </c>
      <c r="P159" t="str">
        <f t="shared" si="45"/>
        <v xml:space="preserve">,"Year":1997 </v>
      </c>
      <c r="Q159" t="str">
        <f t="shared" si="46"/>
        <v>,"Month":8</v>
      </c>
      <c r="R159" t="str">
        <f t="shared" si="59"/>
        <v xml:space="preserve">,"Series":"TOS" </v>
      </c>
      <c r="S159" t="str">
        <f t="shared" si="47"/>
        <v xml:space="preserve">,"BookCode":"" </v>
      </c>
      <c r="T159" t="str">
        <f t="shared" si="48"/>
        <v xml:space="preserve">,"ISBN":"" </v>
      </c>
      <c r="U159" t="str">
        <f t="shared" si="49"/>
        <v xml:space="preserve">,"Edition":"" </v>
      </c>
      <c r="V159" t="str">
        <f t="shared" si="50"/>
        <v/>
      </c>
      <c r="W159" t="str">
        <f t="shared" si="51"/>
        <v>{"CollectableType":"HomeCollector.Models.BookBase, HomeCollector, Version=1.0.0.0, Culture=neutral, PublicKeyToken=null"</v>
      </c>
      <c r="X159" t="str">
        <f t="shared" si="52"/>
        <v xml:space="preserve">,"ItemDetails":"Copies=" </v>
      </c>
      <c r="Y159" t="str">
        <f t="shared" si="53"/>
        <v xml:space="preserve">,"IsFavorite":false </v>
      </c>
      <c r="Z159" t="str">
        <f t="shared" si="54"/>
        <v xml:space="preserve">,"EstimatedValue":0 </v>
      </c>
      <c r="AA159" t="str">
        <f t="shared" si="55"/>
        <v xml:space="preserve">,"Condition":"UNDEFINED" </v>
      </c>
      <c r="AB159" t="str">
        <f t="shared" si="56"/>
        <v>}</v>
      </c>
      <c r="AC159" t="str">
        <f t="shared" si="57"/>
        <v>,{"CollectableType":"HomeCollector.Models.BookBase, HomeCollector, Version=1.0.0.0, Culture=neutral, PublicKeyToken=null","DisplayName":"Vulcan's Forge" ,"Description":"hardcover first printing" ,"Title":"Vulcan's Forge" ,"Author":"Josepha Sherman and Susan Shwartz" ,"Publisher":"Pocket Books" ,"Year":1997 ,"Month":8,"Series":"TOS" ,"BookCode":"" ,"ISBN":"" ,"Edition":"" }</v>
      </c>
    </row>
    <row r="160" spans="1:29" ht="28.2" x14ac:dyDescent="0.3">
      <c r="A160" s="40" t="s">
        <v>405</v>
      </c>
      <c r="B160" s="2">
        <v>1997</v>
      </c>
      <c r="C160" s="17" t="s">
        <v>15</v>
      </c>
      <c r="D160" s="4"/>
      <c r="E160" s="15">
        <v>8</v>
      </c>
      <c r="F160" s="4"/>
      <c r="G160" s="18" t="s">
        <v>77</v>
      </c>
      <c r="H160" s="50" t="s">
        <v>406</v>
      </c>
      <c r="I160" s="42"/>
      <c r="J160" t="str">
        <f t="shared" si="58"/>
        <v>,{"CollectableType":"HomeCollector.Models.BookBase, HomeCollector, Version=1.0.0.0, Culture=neutral, PublicKeyToken=null"</v>
      </c>
      <c r="K160" t="str">
        <f t="shared" si="40"/>
        <v xml:space="preserve">,"DisplayName":"Vulcan's Forge" </v>
      </c>
      <c r="L160" t="str">
        <f t="shared" si="41"/>
        <v xml:space="preserve">,"Description":"" </v>
      </c>
      <c r="M160" t="str">
        <f t="shared" si="42"/>
        <v xml:space="preserve">,"Title":"Vulcan's Forge" </v>
      </c>
      <c r="N160" t="str">
        <f t="shared" si="43"/>
        <v xml:space="preserve">,"Author":"Josepha Sherman and Susan Shwartz" </v>
      </c>
      <c r="O160" t="str">
        <f t="shared" si="44"/>
        <v xml:space="preserve">,"Publisher":"Pocket Books" </v>
      </c>
      <c r="P160" t="str">
        <f t="shared" si="45"/>
        <v xml:space="preserve">,"Year":1997 </v>
      </c>
      <c r="Q160" t="str">
        <f t="shared" si="46"/>
        <v>,"Month":8</v>
      </c>
      <c r="R160" t="str">
        <f t="shared" si="59"/>
        <v xml:space="preserve">,"Series":"TOS" </v>
      </c>
      <c r="S160" t="str">
        <f t="shared" si="47"/>
        <v xml:space="preserve">,"BookCode":"" </v>
      </c>
      <c r="T160" t="str">
        <f t="shared" si="48"/>
        <v xml:space="preserve">,"ISBN":"" </v>
      </c>
      <c r="U160" t="str">
        <f t="shared" si="49"/>
        <v xml:space="preserve">,"Edition":"" </v>
      </c>
      <c r="V160" t="str">
        <f t="shared" si="50"/>
        <v>,"ItemInstances":[</v>
      </c>
      <c r="W160" t="str">
        <f t="shared" si="51"/>
        <v>{"CollectableType":"HomeCollector.Models.BookBase, HomeCollector, Version=1.0.0.0, Culture=neutral, PublicKeyToken=null"</v>
      </c>
      <c r="X160" t="str">
        <f t="shared" si="52"/>
        <v xml:space="preserve">,"ItemDetails":"Copies=" </v>
      </c>
      <c r="Y160" t="str">
        <f t="shared" si="53"/>
        <v xml:space="preserve">,"IsFavorite":false </v>
      </c>
      <c r="Z160" t="str">
        <f t="shared" si="54"/>
        <v xml:space="preserve">,"EstimatedValue":0 </v>
      </c>
      <c r="AA160" t="str">
        <f t="shared" si="55"/>
        <v xml:space="preserve">,"Condition":"UNDEFINED" </v>
      </c>
      <c r="AB16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0" t="str">
        <f t="shared" si="57"/>
        <v>,{"CollectableType":"HomeCollector.Models.BookBase, HomeCollector, Version=1.0.0.0, Culture=neutral, PublicKeyToken=null","DisplayName":"Vulcan's Forge" ,"Description":"" ,"Title":"Vulcan's Forge" ,"Author":"Josepha Sherman and Susan Shwartz" ,"Publisher":"Pocket Books" ,"Year":1997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1" spans="1:29" ht="28.2" x14ac:dyDescent="0.3">
      <c r="A161" s="48" t="s">
        <v>407</v>
      </c>
      <c r="B161" s="2">
        <v>1997</v>
      </c>
      <c r="C161" s="17" t="s">
        <v>15</v>
      </c>
      <c r="D161" s="4"/>
      <c r="E161" s="15">
        <v>11</v>
      </c>
      <c r="F161" s="51" t="s">
        <v>408</v>
      </c>
      <c r="G161" s="18" t="s">
        <v>77</v>
      </c>
      <c r="H161" s="42" t="s">
        <v>409</v>
      </c>
      <c r="I161" s="4"/>
      <c r="J161" t="str">
        <f t="shared" si="58"/>
        <v>,{"CollectableType":"HomeCollector.Models.BookBase, HomeCollector, Version=1.0.0.0, Culture=neutral, PublicKeyToken=null"</v>
      </c>
      <c r="K161" t="str">
        <f t="shared" si="40"/>
        <v xml:space="preserve">,"DisplayName":"Heart of the Sun" </v>
      </c>
      <c r="L161" t="str">
        <f t="shared" si="41"/>
        <v xml:space="preserve">,"Description":"" </v>
      </c>
      <c r="M161" t="str">
        <f t="shared" si="42"/>
        <v xml:space="preserve">,"Title":"Heart of the Sun" </v>
      </c>
      <c r="N161" t="str">
        <f t="shared" si="43"/>
        <v xml:space="preserve">,"Author":"Pamela Sargent and George Zebrowski" </v>
      </c>
      <c r="O161" t="str">
        <f t="shared" si="44"/>
        <v xml:space="preserve">,"Publisher":"Pocket Books" </v>
      </c>
      <c r="P161" t="str">
        <f t="shared" si="45"/>
        <v xml:space="preserve">,"Year":1997 </v>
      </c>
      <c r="Q161" t="str">
        <f t="shared" si="46"/>
        <v>,"Month":11</v>
      </c>
      <c r="R161" t="str">
        <f t="shared" si="59"/>
        <v xml:space="preserve">,"Series":"TOS" </v>
      </c>
      <c r="S161" t="str">
        <f t="shared" si="47"/>
        <v xml:space="preserve">,"BookCode":"TOS83" </v>
      </c>
      <c r="T161" t="str">
        <f t="shared" si="48"/>
        <v xml:space="preserve">,"ISBN":"" </v>
      </c>
      <c r="U161" t="str">
        <f t="shared" si="49"/>
        <v xml:space="preserve">,"Edition":"" </v>
      </c>
      <c r="V161" t="str">
        <f t="shared" si="50"/>
        <v>,"ItemInstances":[</v>
      </c>
      <c r="W161" t="str">
        <f t="shared" si="51"/>
        <v>{"CollectableType":"HomeCollector.Models.BookBase, HomeCollector, Version=1.0.0.0, Culture=neutral, PublicKeyToken=null"</v>
      </c>
      <c r="X161" t="str">
        <f t="shared" si="52"/>
        <v xml:space="preserve">,"ItemDetails":"Copies=" </v>
      </c>
      <c r="Y161" t="str">
        <f t="shared" si="53"/>
        <v xml:space="preserve">,"IsFavorite":false </v>
      </c>
      <c r="Z161" t="str">
        <f t="shared" si="54"/>
        <v xml:space="preserve">,"EstimatedValue":0 </v>
      </c>
      <c r="AA161" t="str">
        <f t="shared" si="55"/>
        <v xml:space="preserve">,"Condition":"UNDEFINED" </v>
      </c>
      <c r="AB16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1" t="str">
        <f t="shared" si="57"/>
        <v>,{"CollectableType":"HomeCollector.Models.BookBase, HomeCollector, Version=1.0.0.0, Culture=neutral, PublicKeyToken=null","DisplayName":"Heart of the Sun" ,"Description":"" ,"Title":"Heart of the Sun" ,"Author":"Pamela Sargent and George Zebrowski" ,"Publisher":"Pocket Books" ,"Year":1997 ,"Month":11,"Series":"TOS" ,"BookCode":"TOS83"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2" spans="1:29" ht="14.4" x14ac:dyDescent="0.3">
      <c r="A162" s="48" t="s">
        <v>410</v>
      </c>
      <c r="B162" s="2">
        <v>1998</v>
      </c>
      <c r="C162" s="17" t="s">
        <v>15</v>
      </c>
      <c r="D162" s="4"/>
      <c r="E162" s="15">
        <v>1</v>
      </c>
      <c r="F162" s="51" t="s">
        <v>411</v>
      </c>
      <c r="G162" s="18" t="s">
        <v>77</v>
      </c>
      <c r="H162" s="51" t="s">
        <v>412</v>
      </c>
      <c r="I162" s="4"/>
      <c r="J162" t="str">
        <f t="shared" si="58"/>
        <v>,{"CollectableType":"HomeCollector.Models.BookBase, HomeCollector, Version=1.0.0.0, Culture=neutral, PublicKeyToken=null"</v>
      </c>
      <c r="K162" t="str">
        <f t="shared" si="40"/>
        <v xml:space="preserve">,"DisplayName":"Assignment: Eternity" </v>
      </c>
      <c r="L162" t="str">
        <f t="shared" si="41"/>
        <v xml:space="preserve">,"Description":"" </v>
      </c>
      <c r="M162" t="str">
        <f t="shared" si="42"/>
        <v xml:space="preserve">,"Title":"Assignment: Eternity" </v>
      </c>
      <c r="N162" t="str">
        <f t="shared" si="43"/>
        <v xml:space="preserve">,"Author":"Greg Cox" </v>
      </c>
      <c r="O162" t="str">
        <f t="shared" si="44"/>
        <v xml:space="preserve">,"Publisher":"Pocket Books" </v>
      </c>
      <c r="P162" t="str">
        <f t="shared" si="45"/>
        <v xml:space="preserve">,"Year":1998 </v>
      </c>
      <c r="Q162" t="str">
        <f t="shared" si="46"/>
        <v>,"Month":1</v>
      </c>
      <c r="R162" t="str">
        <f t="shared" si="59"/>
        <v xml:space="preserve">,"Series":"TOS" </v>
      </c>
      <c r="S162" t="str">
        <f t="shared" si="47"/>
        <v xml:space="preserve">,"BookCode":"TOS84" </v>
      </c>
      <c r="T162" t="str">
        <f t="shared" si="48"/>
        <v xml:space="preserve">,"ISBN":"" </v>
      </c>
      <c r="U162" t="str">
        <f t="shared" si="49"/>
        <v xml:space="preserve">,"Edition":"" </v>
      </c>
      <c r="V162" t="str">
        <f t="shared" si="50"/>
        <v>,"ItemInstances":[</v>
      </c>
      <c r="W162" t="str">
        <f t="shared" si="51"/>
        <v>{"CollectableType":"HomeCollector.Models.BookBase, HomeCollector, Version=1.0.0.0, Culture=neutral, PublicKeyToken=null"</v>
      </c>
      <c r="X162" t="str">
        <f t="shared" si="52"/>
        <v xml:space="preserve">,"ItemDetails":"Copies=" </v>
      </c>
      <c r="Y162" t="str">
        <f t="shared" si="53"/>
        <v xml:space="preserve">,"IsFavorite":false </v>
      </c>
      <c r="Z162" t="str">
        <f t="shared" si="54"/>
        <v xml:space="preserve">,"EstimatedValue":0 </v>
      </c>
      <c r="AA162" t="str">
        <f t="shared" si="55"/>
        <v xml:space="preserve">,"Condition":"UNDEFINED" </v>
      </c>
      <c r="AB16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2" t="str">
        <f t="shared" si="57"/>
        <v>,{"CollectableType":"HomeCollector.Models.BookBase, HomeCollector, Version=1.0.0.0, Culture=neutral, PublicKeyToken=null","DisplayName":"Assignment: Eternity" ,"Description":"" ,"Title":"Assignment: Eternity" ,"Author":"Greg Cox" ,"Publisher":"Pocket Books" ,"Year":1998 ,"Month":1,"Series":"TOS" ,"BookCode":"TOS84"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3" spans="1:29" ht="28.2" x14ac:dyDescent="0.3">
      <c r="A163" s="48" t="s">
        <v>413</v>
      </c>
      <c r="B163" s="2">
        <v>1999</v>
      </c>
      <c r="C163" s="17" t="s">
        <v>15</v>
      </c>
      <c r="D163" s="4"/>
      <c r="E163" s="15">
        <v>1</v>
      </c>
      <c r="F163" s="51" t="s">
        <v>414</v>
      </c>
      <c r="G163" s="18" t="s">
        <v>77</v>
      </c>
      <c r="H163" s="42" t="s">
        <v>286</v>
      </c>
      <c r="I163" s="43" t="s">
        <v>415</v>
      </c>
      <c r="J163" t="str">
        <f t="shared" si="58"/>
        <v>,{"CollectableType":"HomeCollector.Models.BookBase, HomeCollector, Version=1.0.0.0, Culture=neutral, PublicKeyToken=null"</v>
      </c>
      <c r="K163" t="str">
        <f t="shared" si="40"/>
        <v xml:space="preserve">,"DisplayName":"Republic" </v>
      </c>
      <c r="L163" t="str">
        <f t="shared" si="41"/>
        <v xml:space="preserve">,"Description":"My Brother's Keeper, Book One" </v>
      </c>
      <c r="M163" t="str">
        <f t="shared" si="42"/>
        <v xml:space="preserve">,"Title":"Republic" </v>
      </c>
      <c r="N163" t="str">
        <f t="shared" si="43"/>
        <v xml:space="preserve">,"Author":"Michael Jan Friedman" </v>
      </c>
      <c r="O163" t="str">
        <f t="shared" si="44"/>
        <v xml:space="preserve">,"Publisher":"Pocket Books" </v>
      </c>
      <c r="P163" t="str">
        <f t="shared" si="45"/>
        <v xml:space="preserve">,"Year":1999 </v>
      </c>
      <c r="Q163" t="str">
        <f t="shared" si="46"/>
        <v>,"Month":1</v>
      </c>
      <c r="R163" t="str">
        <f t="shared" si="59"/>
        <v xml:space="preserve">,"Series":"TOS" </v>
      </c>
      <c r="S163" t="str">
        <f t="shared" si="47"/>
        <v xml:space="preserve">,"BookCode":"TOS85" </v>
      </c>
      <c r="T163" t="str">
        <f t="shared" si="48"/>
        <v xml:space="preserve">,"ISBN":"" </v>
      </c>
      <c r="U163" t="str">
        <f t="shared" si="49"/>
        <v xml:space="preserve">,"Edition":"" </v>
      </c>
      <c r="V163" t="str">
        <f t="shared" si="50"/>
        <v>,"ItemInstances":[</v>
      </c>
      <c r="W163" t="str">
        <f t="shared" si="51"/>
        <v>{"CollectableType":"HomeCollector.Models.BookBase, HomeCollector, Version=1.0.0.0, Culture=neutral, PublicKeyToken=null"</v>
      </c>
      <c r="X163" t="str">
        <f t="shared" si="52"/>
        <v xml:space="preserve">,"ItemDetails":"Copies=" </v>
      </c>
      <c r="Y163" t="str">
        <f t="shared" si="53"/>
        <v xml:space="preserve">,"IsFavorite":false </v>
      </c>
      <c r="Z163" t="str">
        <f t="shared" si="54"/>
        <v xml:space="preserve">,"EstimatedValue":0 </v>
      </c>
      <c r="AA163" t="str">
        <f t="shared" si="55"/>
        <v xml:space="preserve">,"Condition":"UNDEFINED" </v>
      </c>
      <c r="AB16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3" t="str">
        <f t="shared" si="57"/>
        <v>,{"CollectableType":"HomeCollector.Models.BookBase, HomeCollector, Version=1.0.0.0, Culture=neutral, PublicKeyToken=null","DisplayName":"Republic" ,"Description":"My Brother's Keeper, Book One" ,"Title":"Republic" ,"Author":"Michael Jan Friedman" ,"Publisher":"Pocket Books" ,"Year":1999 ,"Month":1,"Series":"TOS" ,"BookCode":"TOS85"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4" spans="1:29" ht="28.2" x14ac:dyDescent="0.3">
      <c r="A164" s="40" t="s">
        <v>416</v>
      </c>
      <c r="B164" s="2">
        <v>1999</v>
      </c>
      <c r="C164" s="17" t="s">
        <v>15</v>
      </c>
      <c r="D164" s="4"/>
      <c r="E164" s="15">
        <v>1</v>
      </c>
      <c r="F164" s="51" t="s">
        <v>417</v>
      </c>
      <c r="G164" s="18" t="s">
        <v>77</v>
      </c>
      <c r="H164" s="42" t="s">
        <v>286</v>
      </c>
      <c r="I164" s="50" t="s">
        <v>418</v>
      </c>
      <c r="J164" t="str">
        <f t="shared" si="58"/>
        <v>,{"CollectableType":"HomeCollector.Models.BookBase, HomeCollector, Version=1.0.0.0, Culture=neutral, PublicKeyToken=null"</v>
      </c>
      <c r="K164" t="str">
        <f t="shared" si="40"/>
        <v xml:space="preserve">,"DisplayName":"Constitution" </v>
      </c>
      <c r="L164" t="str">
        <f t="shared" si="41"/>
        <v xml:space="preserve">,"Description":"My Brother's Keeper, Book Two" </v>
      </c>
      <c r="M164" t="str">
        <f t="shared" si="42"/>
        <v xml:space="preserve">,"Title":"Constitution" </v>
      </c>
      <c r="N164" t="str">
        <f t="shared" si="43"/>
        <v xml:space="preserve">,"Author":"Michael Jan Friedman" </v>
      </c>
      <c r="O164" t="str">
        <f t="shared" si="44"/>
        <v xml:space="preserve">,"Publisher":"Pocket Books" </v>
      </c>
      <c r="P164" t="str">
        <f t="shared" si="45"/>
        <v xml:space="preserve">,"Year":1999 </v>
      </c>
      <c r="Q164" t="str">
        <f t="shared" si="46"/>
        <v>,"Month":1</v>
      </c>
      <c r="R164" t="str">
        <f t="shared" si="59"/>
        <v xml:space="preserve">,"Series":"TOS" </v>
      </c>
      <c r="S164" t="str">
        <f t="shared" si="47"/>
        <v xml:space="preserve">,"BookCode":"TOS86" </v>
      </c>
      <c r="T164" t="str">
        <f t="shared" si="48"/>
        <v xml:space="preserve">,"ISBN":"" </v>
      </c>
      <c r="U164" t="str">
        <f t="shared" si="49"/>
        <v xml:space="preserve">,"Edition":"" </v>
      </c>
      <c r="V164" t="str">
        <f t="shared" si="50"/>
        <v>,"ItemInstances":[</v>
      </c>
      <c r="W164" t="str">
        <f t="shared" si="51"/>
        <v>{"CollectableType":"HomeCollector.Models.BookBase, HomeCollector, Version=1.0.0.0, Culture=neutral, PublicKeyToken=null"</v>
      </c>
      <c r="X164" t="str">
        <f t="shared" si="52"/>
        <v xml:space="preserve">,"ItemDetails":"Copies=" </v>
      </c>
      <c r="Y164" t="str">
        <f t="shared" si="53"/>
        <v xml:space="preserve">,"IsFavorite":false </v>
      </c>
      <c r="Z164" t="str">
        <f t="shared" si="54"/>
        <v xml:space="preserve">,"EstimatedValue":0 </v>
      </c>
      <c r="AA164" t="str">
        <f t="shared" si="55"/>
        <v xml:space="preserve">,"Condition":"UNDEFINED" </v>
      </c>
      <c r="AB16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4" t="str">
        <f t="shared" si="57"/>
        <v>,{"CollectableType":"HomeCollector.Models.BookBase, HomeCollector, Version=1.0.0.0, Culture=neutral, PublicKeyToken=null","DisplayName":"Constitution" ,"Description":"My Brother's Keeper, Book Two" ,"Title":"Constitution" ,"Author":"Michael Jan Friedman" ,"Publisher":"Pocket Books" ,"Year":1999 ,"Month":1,"Series":"TOS" ,"BookCode":"TOS86"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5" spans="1:29" ht="28.2" x14ac:dyDescent="0.3">
      <c r="A165" s="40" t="s">
        <v>419</v>
      </c>
      <c r="B165" s="2">
        <v>1999</v>
      </c>
      <c r="C165" s="17" t="s">
        <v>15</v>
      </c>
      <c r="D165" s="4"/>
      <c r="E165" s="15">
        <v>1</v>
      </c>
      <c r="F165" s="51" t="s">
        <v>420</v>
      </c>
      <c r="G165" s="18" t="s">
        <v>77</v>
      </c>
      <c r="H165" s="42" t="s">
        <v>286</v>
      </c>
      <c r="I165" s="50" t="s">
        <v>421</v>
      </c>
      <c r="J165" t="str">
        <f t="shared" si="58"/>
        <v>,{"CollectableType":"HomeCollector.Models.BookBase, HomeCollector, Version=1.0.0.0, Culture=neutral, PublicKeyToken=null"</v>
      </c>
      <c r="K165" t="str">
        <f t="shared" si="40"/>
        <v xml:space="preserve">,"DisplayName":"Enterprise" </v>
      </c>
      <c r="L165" t="str">
        <f t="shared" si="41"/>
        <v xml:space="preserve">,"Description":"My Brother's Keeper, Book Three" </v>
      </c>
      <c r="M165" t="str">
        <f t="shared" si="42"/>
        <v xml:space="preserve">,"Title":"Enterprise" </v>
      </c>
      <c r="N165" t="str">
        <f t="shared" si="43"/>
        <v xml:space="preserve">,"Author":"Michael Jan Friedman" </v>
      </c>
      <c r="O165" t="str">
        <f t="shared" si="44"/>
        <v xml:space="preserve">,"Publisher":"Pocket Books" </v>
      </c>
      <c r="P165" t="str">
        <f t="shared" si="45"/>
        <v xml:space="preserve">,"Year":1999 </v>
      </c>
      <c r="Q165" t="str">
        <f t="shared" si="46"/>
        <v>,"Month":1</v>
      </c>
      <c r="R165" t="str">
        <f t="shared" si="59"/>
        <v xml:space="preserve">,"Series":"TOS" </v>
      </c>
      <c r="S165" t="str">
        <f t="shared" si="47"/>
        <v xml:space="preserve">,"BookCode":"TOS87" </v>
      </c>
      <c r="T165" t="str">
        <f t="shared" si="48"/>
        <v xml:space="preserve">,"ISBN":"" </v>
      </c>
      <c r="U165" t="str">
        <f t="shared" si="49"/>
        <v xml:space="preserve">,"Edition":"" </v>
      </c>
      <c r="V165" t="str">
        <f t="shared" si="50"/>
        <v>,"ItemInstances":[</v>
      </c>
      <c r="W165" t="str">
        <f t="shared" si="51"/>
        <v>{"CollectableType":"HomeCollector.Models.BookBase, HomeCollector, Version=1.0.0.0, Culture=neutral, PublicKeyToken=null"</v>
      </c>
      <c r="X165" t="str">
        <f t="shared" si="52"/>
        <v xml:space="preserve">,"ItemDetails":"Copies=" </v>
      </c>
      <c r="Y165" t="str">
        <f t="shared" si="53"/>
        <v xml:space="preserve">,"IsFavorite":false </v>
      </c>
      <c r="Z165" t="str">
        <f t="shared" si="54"/>
        <v xml:space="preserve">,"EstimatedValue":0 </v>
      </c>
      <c r="AA165" t="str">
        <f t="shared" si="55"/>
        <v xml:space="preserve">,"Condition":"UNDEFINED" </v>
      </c>
      <c r="AB16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5" t="str">
        <f t="shared" si="57"/>
        <v>,{"CollectableType":"HomeCollector.Models.BookBase, HomeCollector, Version=1.0.0.0, Culture=neutral, PublicKeyToken=null","DisplayName":"Enterprise" ,"Description":"My Brother's Keeper, Book Three" ,"Title":"Enterprise" ,"Author":"Michael Jan Friedman" ,"Publisher":"Pocket Books" ,"Year":1999 ,"Month":1,"Series":"TOS" ,"BookCode":"TOS87"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6" spans="1:29" ht="28.2" x14ac:dyDescent="0.3">
      <c r="A166" s="40" t="s">
        <v>422</v>
      </c>
      <c r="B166" s="2">
        <v>1999</v>
      </c>
      <c r="C166" s="17"/>
      <c r="D166" s="4"/>
      <c r="E166" s="15">
        <v>6</v>
      </c>
      <c r="F166" s="51"/>
      <c r="G166" s="18" t="s">
        <v>77</v>
      </c>
      <c r="H166" s="50" t="s">
        <v>406</v>
      </c>
      <c r="I166" s="42" t="s">
        <v>347</v>
      </c>
      <c r="J166" t="str">
        <f t="shared" si="58"/>
        <v>,{"CollectableType":"HomeCollector.Models.BookBase, HomeCollector, Version=1.0.0.0, Culture=neutral, PublicKeyToken=null"</v>
      </c>
      <c r="K166" t="str">
        <f t="shared" si="40"/>
        <v xml:space="preserve">,"DisplayName":"Vulcan's Heart" </v>
      </c>
      <c r="L166" t="str">
        <f t="shared" si="41"/>
        <v xml:space="preserve">,"Description":"hardcover first printing" </v>
      </c>
      <c r="M166" t="str">
        <f t="shared" si="42"/>
        <v xml:space="preserve">,"Title":"Vulcan's Heart" </v>
      </c>
      <c r="N166" t="str">
        <f t="shared" si="43"/>
        <v xml:space="preserve">,"Author":"Josepha Sherman and Susan Shwartz" </v>
      </c>
      <c r="O166" t="str">
        <f t="shared" si="44"/>
        <v xml:space="preserve">,"Publisher":"Pocket Books" </v>
      </c>
      <c r="P166" t="str">
        <f t="shared" si="45"/>
        <v xml:space="preserve">,"Year":1999 </v>
      </c>
      <c r="Q166" t="str">
        <f t="shared" si="46"/>
        <v>,"Month":6</v>
      </c>
      <c r="R166" t="str">
        <f t="shared" si="59"/>
        <v xml:space="preserve">,"Series":"TOS" </v>
      </c>
      <c r="S166" t="str">
        <f t="shared" si="47"/>
        <v xml:space="preserve">,"BookCode":"" </v>
      </c>
      <c r="T166" t="str">
        <f t="shared" si="48"/>
        <v xml:space="preserve">,"ISBN":"" </v>
      </c>
      <c r="U166" t="str">
        <f t="shared" si="49"/>
        <v xml:space="preserve">,"Edition":"" </v>
      </c>
      <c r="V166" t="str">
        <f t="shared" si="50"/>
        <v/>
      </c>
      <c r="W166" t="str">
        <f t="shared" si="51"/>
        <v>{"CollectableType":"HomeCollector.Models.BookBase, HomeCollector, Version=1.0.0.0, Culture=neutral, PublicKeyToken=null"</v>
      </c>
      <c r="X166" t="str">
        <f t="shared" si="52"/>
        <v xml:space="preserve">,"ItemDetails":"Copies=" </v>
      </c>
      <c r="Y166" t="str">
        <f t="shared" si="53"/>
        <v xml:space="preserve">,"IsFavorite":false </v>
      </c>
      <c r="Z166" t="str">
        <f t="shared" si="54"/>
        <v xml:space="preserve">,"EstimatedValue":0 </v>
      </c>
      <c r="AA166" t="str">
        <f t="shared" si="55"/>
        <v xml:space="preserve">,"Condition":"UNDEFINED" </v>
      </c>
      <c r="AB166" t="str">
        <f t="shared" si="56"/>
        <v>}</v>
      </c>
      <c r="AC166" t="str">
        <f t="shared" si="57"/>
        <v>,{"CollectableType":"HomeCollector.Models.BookBase, HomeCollector, Version=1.0.0.0, Culture=neutral, PublicKeyToken=null","DisplayName":"Vulcan's Heart" ,"Description":"hardcover first printing" ,"Title":"Vulcan's Heart" ,"Author":"Josepha Sherman and Susan Shwartz" ,"Publisher":"Pocket Books" ,"Year":1999 ,"Month":6,"Series":"TOS" ,"BookCode":"" ,"ISBN":"" ,"Edition":"" }</v>
      </c>
    </row>
    <row r="167" spans="1:29" ht="28.2" x14ac:dyDescent="0.3">
      <c r="A167" s="40" t="s">
        <v>422</v>
      </c>
      <c r="B167" s="2">
        <v>1999</v>
      </c>
      <c r="C167" s="17" t="s">
        <v>15</v>
      </c>
      <c r="D167" s="4"/>
      <c r="E167" s="15">
        <v>6</v>
      </c>
      <c r="F167" s="51"/>
      <c r="G167" s="18" t="s">
        <v>77</v>
      </c>
      <c r="H167" s="50" t="s">
        <v>406</v>
      </c>
      <c r="I167" s="4"/>
      <c r="J167" t="str">
        <f t="shared" si="58"/>
        <v>,{"CollectableType":"HomeCollector.Models.BookBase, HomeCollector, Version=1.0.0.0, Culture=neutral, PublicKeyToken=null"</v>
      </c>
      <c r="K167" t="str">
        <f t="shared" si="40"/>
        <v xml:space="preserve">,"DisplayName":"Vulcan's Heart" </v>
      </c>
      <c r="L167" t="str">
        <f t="shared" si="41"/>
        <v xml:space="preserve">,"Description":"" </v>
      </c>
      <c r="M167" t="str">
        <f t="shared" si="42"/>
        <v xml:space="preserve">,"Title":"Vulcan's Heart" </v>
      </c>
      <c r="N167" t="str">
        <f t="shared" si="43"/>
        <v xml:space="preserve">,"Author":"Josepha Sherman and Susan Shwartz" </v>
      </c>
      <c r="O167" t="str">
        <f t="shared" si="44"/>
        <v xml:space="preserve">,"Publisher":"Pocket Books" </v>
      </c>
      <c r="P167" t="str">
        <f t="shared" si="45"/>
        <v xml:space="preserve">,"Year":1999 </v>
      </c>
      <c r="Q167" t="str">
        <f t="shared" si="46"/>
        <v>,"Month":6</v>
      </c>
      <c r="R167" t="str">
        <f t="shared" si="59"/>
        <v xml:space="preserve">,"Series":"TOS" </v>
      </c>
      <c r="S167" t="str">
        <f t="shared" si="47"/>
        <v xml:space="preserve">,"BookCode":"" </v>
      </c>
      <c r="T167" t="str">
        <f t="shared" si="48"/>
        <v xml:space="preserve">,"ISBN":"" </v>
      </c>
      <c r="U167" t="str">
        <f t="shared" si="49"/>
        <v xml:space="preserve">,"Edition":"" </v>
      </c>
      <c r="V167" t="str">
        <f t="shared" si="50"/>
        <v>,"ItemInstances":[</v>
      </c>
      <c r="W167" t="str">
        <f t="shared" si="51"/>
        <v>{"CollectableType":"HomeCollector.Models.BookBase, HomeCollector, Version=1.0.0.0, Culture=neutral, PublicKeyToken=null"</v>
      </c>
      <c r="X167" t="str">
        <f t="shared" si="52"/>
        <v xml:space="preserve">,"ItemDetails":"Copies=" </v>
      </c>
      <c r="Y167" t="str">
        <f t="shared" si="53"/>
        <v xml:space="preserve">,"IsFavorite":false </v>
      </c>
      <c r="Z167" t="str">
        <f t="shared" si="54"/>
        <v xml:space="preserve">,"EstimatedValue":0 </v>
      </c>
      <c r="AA167" t="str">
        <f t="shared" si="55"/>
        <v xml:space="preserve">,"Condition":"UNDEFINED" </v>
      </c>
      <c r="AB16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7" t="str">
        <f t="shared" si="57"/>
        <v>,{"CollectableType":"HomeCollector.Models.BookBase, HomeCollector, Version=1.0.0.0, Culture=neutral, PublicKeyToken=null","DisplayName":"Vulcan's Heart" ,"Description":"" ,"Title":"Vulcan's Heart" ,"Author":"Josepha Sherman and Susan Shwartz" ,"Publisher":"Pocket Books" ,"Year":1999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8" spans="1:29" ht="14.4" x14ac:dyDescent="0.3">
      <c r="A168" s="48" t="s">
        <v>423</v>
      </c>
      <c r="B168" s="2">
        <v>1999</v>
      </c>
      <c r="C168" s="17" t="s">
        <v>15</v>
      </c>
      <c r="D168" s="4"/>
      <c r="E168" s="15">
        <v>10</v>
      </c>
      <c r="F168" s="51" t="s">
        <v>424</v>
      </c>
      <c r="G168" s="18" t="s">
        <v>77</v>
      </c>
      <c r="H168" s="4"/>
      <c r="I168" s="4"/>
      <c r="J168" t="str">
        <f t="shared" si="58"/>
        <v>,{"CollectableType":"HomeCollector.Models.BookBase, HomeCollector, Version=1.0.0.0, Culture=neutral, PublicKeyToken=null"</v>
      </c>
      <c r="K168" t="str">
        <f t="shared" si="40"/>
        <v xml:space="preserve">,"DisplayName":"Across the Universe" </v>
      </c>
      <c r="L168" t="str">
        <f t="shared" si="41"/>
        <v xml:space="preserve">,"Description":"" </v>
      </c>
      <c r="M168" t="str">
        <f t="shared" si="42"/>
        <v xml:space="preserve">,"Title":"Across the Universe" </v>
      </c>
      <c r="N168" t="str">
        <f t="shared" si="43"/>
        <v xml:space="preserve">,"Author":"" </v>
      </c>
      <c r="O168" t="str">
        <f t="shared" si="44"/>
        <v xml:space="preserve">,"Publisher":"Pocket Books" </v>
      </c>
      <c r="P168" t="str">
        <f t="shared" si="45"/>
        <v xml:space="preserve">,"Year":1999 </v>
      </c>
      <c r="Q168" t="str">
        <f t="shared" si="46"/>
        <v>,"Month":10</v>
      </c>
      <c r="R168" t="str">
        <f t="shared" si="59"/>
        <v xml:space="preserve">,"Series":"TOS" </v>
      </c>
      <c r="S168" t="str">
        <f t="shared" si="47"/>
        <v xml:space="preserve">,"BookCode":"TOS88" </v>
      </c>
      <c r="T168" t="str">
        <f t="shared" si="48"/>
        <v xml:space="preserve">,"ISBN":"" </v>
      </c>
      <c r="U168" t="str">
        <f t="shared" si="49"/>
        <v xml:space="preserve">,"Edition":"" </v>
      </c>
      <c r="V168" t="str">
        <f t="shared" si="50"/>
        <v>,"ItemInstances":[</v>
      </c>
      <c r="W168" t="str">
        <f t="shared" si="51"/>
        <v>{"CollectableType":"HomeCollector.Models.BookBase, HomeCollector, Version=1.0.0.0, Culture=neutral, PublicKeyToken=null"</v>
      </c>
      <c r="X168" t="str">
        <f t="shared" si="52"/>
        <v xml:space="preserve">,"ItemDetails":"Copies=" </v>
      </c>
      <c r="Y168" t="str">
        <f t="shared" si="53"/>
        <v xml:space="preserve">,"IsFavorite":false </v>
      </c>
      <c r="Z168" t="str">
        <f t="shared" si="54"/>
        <v xml:space="preserve">,"EstimatedValue":0 </v>
      </c>
      <c r="AA168" t="str">
        <f t="shared" si="55"/>
        <v xml:space="preserve">,"Condition":"UNDEFINED" </v>
      </c>
      <c r="AB16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8" t="str">
        <f t="shared" si="57"/>
        <v>,{"CollectableType":"HomeCollector.Models.BookBase, HomeCollector, Version=1.0.0.0, Culture=neutral, PublicKeyToken=null","DisplayName":"Across the Universe" ,"Description":"" ,"Title":"Across the Universe" ,"Author":"" ,"Publisher":"Pocket Books" ,"Year":1999 ,"Month":10,"Series":"TOS" ,"BookCode":"TOS88"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9" spans="1:29" ht="14.4" x14ac:dyDescent="0.3">
      <c r="A169" s="40" t="s">
        <v>425</v>
      </c>
      <c r="B169" s="2">
        <v>2000</v>
      </c>
      <c r="C169" s="17" t="s">
        <v>15</v>
      </c>
      <c r="D169" s="4"/>
      <c r="E169" s="15">
        <v>6</v>
      </c>
      <c r="F169" s="51" t="s">
        <v>426</v>
      </c>
      <c r="G169" s="18" t="s">
        <v>77</v>
      </c>
      <c r="H169" s="52" t="s">
        <v>225</v>
      </c>
      <c r="I169" s="50" t="s">
        <v>427</v>
      </c>
      <c r="J169" t="str">
        <f t="shared" si="58"/>
        <v>,{"CollectableType":"HomeCollector.Models.BookBase, HomeCollector, Version=1.0.0.0, Culture=neutral, PublicKeyToken=null"</v>
      </c>
      <c r="K169" t="str">
        <f t="shared" si="40"/>
        <v xml:space="preserve">,"DisplayName":"New Earth - Wagon Train to the Stars" </v>
      </c>
      <c r="L169" t="str">
        <f t="shared" si="41"/>
        <v xml:space="preserve">,"Description":"Star Trek: New Earth, Book One" </v>
      </c>
      <c r="M169" t="str">
        <f t="shared" si="42"/>
        <v xml:space="preserve">,"Title":"New Earth - Wagon Train to the Stars" </v>
      </c>
      <c r="N169" t="str">
        <f t="shared" si="43"/>
        <v xml:space="preserve">,"Author":"Diane Carey" </v>
      </c>
      <c r="O169" t="str">
        <f t="shared" si="44"/>
        <v xml:space="preserve">,"Publisher":"Pocket Books" </v>
      </c>
      <c r="P169" t="str">
        <f t="shared" si="45"/>
        <v xml:space="preserve">,"Year":2000 </v>
      </c>
      <c r="Q169" t="str">
        <f t="shared" si="46"/>
        <v>,"Month":6</v>
      </c>
      <c r="R169" t="str">
        <f t="shared" si="59"/>
        <v xml:space="preserve">,"Series":"TOS" </v>
      </c>
      <c r="S169" t="str">
        <f t="shared" si="47"/>
        <v xml:space="preserve">,"BookCode":"TOS89" </v>
      </c>
      <c r="T169" t="str">
        <f t="shared" si="48"/>
        <v xml:space="preserve">,"ISBN":"" </v>
      </c>
      <c r="U169" t="str">
        <f t="shared" si="49"/>
        <v xml:space="preserve">,"Edition":"" </v>
      </c>
      <c r="V169" t="str">
        <f t="shared" si="50"/>
        <v>,"ItemInstances":[</v>
      </c>
      <c r="W169" t="str">
        <f t="shared" si="51"/>
        <v>{"CollectableType":"HomeCollector.Models.BookBase, HomeCollector, Version=1.0.0.0, Culture=neutral, PublicKeyToken=null"</v>
      </c>
      <c r="X169" t="str">
        <f t="shared" si="52"/>
        <v xml:space="preserve">,"ItemDetails":"Copies=" </v>
      </c>
      <c r="Y169" t="str">
        <f t="shared" si="53"/>
        <v xml:space="preserve">,"IsFavorite":false </v>
      </c>
      <c r="Z169" t="str">
        <f t="shared" si="54"/>
        <v xml:space="preserve">,"EstimatedValue":0 </v>
      </c>
      <c r="AA169" t="str">
        <f t="shared" si="55"/>
        <v xml:space="preserve">,"Condition":"UNDEFINED" </v>
      </c>
      <c r="AB16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9" t="str">
        <f t="shared" si="57"/>
        <v>,{"CollectableType":"HomeCollector.Models.BookBase, HomeCollector, Version=1.0.0.0, Culture=neutral, PublicKeyToken=null","DisplayName":"New Earth - Wagon Train to the Stars" ,"Description":"Star Trek: New Earth, Book One" ,"Title":"New Earth - Wagon Train to the Stars" ,"Author":"Diane Carey" ,"Publisher":"Pocket Books" ,"Year":2000 ,"Month":6,"Series":"TOS" ,"BookCode":"TOS89"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0" spans="1:29" ht="28.2" x14ac:dyDescent="0.3">
      <c r="A170" s="40" t="s">
        <v>428</v>
      </c>
      <c r="B170" s="2">
        <v>2000</v>
      </c>
      <c r="C170" s="17" t="s">
        <v>15</v>
      </c>
      <c r="D170" s="4"/>
      <c r="E170" s="15">
        <v>6</v>
      </c>
      <c r="F170" s="51" t="s">
        <v>429</v>
      </c>
      <c r="G170" s="18" t="s">
        <v>77</v>
      </c>
      <c r="H170" s="50" t="s">
        <v>430</v>
      </c>
      <c r="I170" s="50" t="s">
        <v>431</v>
      </c>
      <c r="J170" t="str">
        <f t="shared" si="58"/>
        <v>,{"CollectableType":"HomeCollector.Models.BookBase, HomeCollector, Version=1.0.0.0, Culture=neutral, PublicKeyToken=null"</v>
      </c>
      <c r="K170" t="str">
        <f t="shared" si="40"/>
        <v xml:space="preserve">,"DisplayName":"New Earth - Belle Terre" </v>
      </c>
      <c r="L170" t="str">
        <f t="shared" si="41"/>
        <v xml:space="preserve">,"Description":"Star Trek: New Earth, Book Two" </v>
      </c>
      <c r="M170" t="str">
        <f t="shared" si="42"/>
        <v xml:space="preserve">,"Title":"New Earth - Belle Terre" </v>
      </c>
      <c r="N170" t="str">
        <f t="shared" si="43"/>
        <v xml:space="preserve">,"Author":"Dean Wesley Smith and Diane Carey" </v>
      </c>
      <c r="O170" t="str">
        <f t="shared" si="44"/>
        <v xml:space="preserve">,"Publisher":"Pocket Books" </v>
      </c>
      <c r="P170" t="str">
        <f t="shared" si="45"/>
        <v xml:space="preserve">,"Year":2000 </v>
      </c>
      <c r="Q170" t="str">
        <f t="shared" si="46"/>
        <v>,"Month":6</v>
      </c>
      <c r="R170" t="str">
        <f t="shared" si="59"/>
        <v xml:space="preserve">,"Series":"TOS" </v>
      </c>
      <c r="S170" t="str">
        <f t="shared" si="47"/>
        <v xml:space="preserve">,"BookCode":"TOS90" </v>
      </c>
      <c r="T170" t="str">
        <f t="shared" si="48"/>
        <v xml:space="preserve">,"ISBN":"" </v>
      </c>
      <c r="U170" t="str">
        <f t="shared" si="49"/>
        <v xml:space="preserve">,"Edition":"" </v>
      </c>
      <c r="V170" t="str">
        <f t="shared" si="50"/>
        <v>,"ItemInstances":[</v>
      </c>
      <c r="W170" t="str">
        <f t="shared" si="51"/>
        <v>{"CollectableType":"HomeCollector.Models.BookBase, HomeCollector, Version=1.0.0.0, Culture=neutral, PublicKeyToken=null"</v>
      </c>
      <c r="X170" t="str">
        <f t="shared" si="52"/>
        <v xml:space="preserve">,"ItemDetails":"Copies=" </v>
      </c>
      <c r="Y170" t="str">
        <f t="shared" si="53"/>
        <v xml:space="preserve">,"IsFavorite":false </v>
      </c>
      <c r="Z170" t="str">
        <f t="shared" si="54"/>
        <v xml:space="preserve">,"EstimatedValue":0 </v>
      </c>
      <c r="AA170" t="str">
        <f t="shared" si="55"/>
        <v xml:space="preserve">,"Condition":"UNDEFINED" </v>
      </c>
      <c r="AB17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0" t="str">
        <f t="shared" si="57"/>
        <v>,{"CollectableType":"HomeCollector.Models.BookBase, HomeCollector, Version=1.0.0.0, Culture=neutral, PublicKeyToken=null","DisplayName":"New Earth - Belle Terre" ,"Description":"Star Trek: New Earth, Book Two" ,"Title":"New Earth - Belle Terre" ,"Author":"Dean Wesley Smith and Diane Carey" ,"Publisher":"Pocket Books" ,"Year":2000 ,"Month":6,"Series":"TOS" ,"BookCode":"TOS90"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1" spans="1:29" ht="14.4" x14ac:dyDescent="0.3">
      <c r="A171" s="40" t="s">
        <v>432</v>
      </c>
      <c r="B171" s="2">
        <v>2000</v>
      </c>
      <c r="C171" s="17" t="s">
        <v>15</v>
      </c>
      <c r="D171" s="4"/>
      <c r="E171" s="15">
        <v>7</v>
      </c>
      <c r="F171" s="51" t="s">
        <v>433</v>
      </c>
      <c r="G171" s="18" t="s">
        <v>77</v>
      </c>
      <c r="H171" s="52" t="s">
        <v>434</v>
      </c>
      <c r="I171" s="50" t="s">
        <v>435</v>
      </c>
      <c r="J171" t="str">
        <f t="shared" si="58"/>
        <v>,{"CollectableType":"HomeCollector.Models.BookBase, HomeCollector, Version=1.0.0.0, Culture=neutral, PublicKeyToken=null"</v>
      </c>
      <c r="K171" t="str">
        <f t="shared" si="40"/>
        <v xml:space="preserve">,"DisplayName":"New Earth - Rough Trails" </v>
      </c>
      <c r="L171" t="str">
        <f t="shared" si="41"/>
        <v xml:space="preserve">,"Description":"Star Trek: New Earth, Book Three" </v>
      </c>
      <c r="M171" t="str">
        <f t="shared" si="42"/>
        <v xml:space="preserve">,"Title":"New Earth - Rough Trails" </v>
      </c>
      <c r="N171" t="str">
        <f t="shared" si="43"/>
        <v xml:space="preserve">,"Author":"L. A. Graf" </v>
      </c>
      <c r="O171" t="str">
        <f t="shared" si="44"/>
        <v xml:space="preserve">,"Publisher":"Pocket Books" </v>
      </c>
      <c r="P171" t="str">
        <f t="shared" si="45"/>
        <v xml:space="preserve">,"Year":2000 </v>
      </c>
      <c r="Q171" t="str">
        <f t="shared" si="46"/>
        <v>,"Month":7</v>
      </c>
      <c r="R171" t="str">
        <f t="shared" si="59"/>
        <v xml:space="preserve">,"Series":"TOS" </v>
      </c>
      <c r="S171" t="str">
        <f t="shared" si="47"/>
        <v xml:space="preserve">,"BookCode":"TOS91" </v>
      </c>
      <c r="T171" t="str">
        <f t="shared" si="48"/>
        <v xml:space="preserve">,"ISBN":"" </v>
      </c>
      <c r="U171" t="str">
        <f t="shared" si="49"/>
        <v xml:space="preserve">,"Edition":"" </v>
      </c>
      <c r="V171" t="str">
        <f t="shared" si="50"/>
        <v>,"ItemInstances":[</v>
      </c>
      <c r="W171" t="str">
        <f t="shared" si="51"/>
        <v>{"CollectableType":"HomeCollector.Models.BookBase, HomeCollector, Version=1.0.0.0, Culture=neutral, PublicKeyToken=null"</v>
      </c>
      <c r="X171" t="str">
        <f t="shared" si="52"/>
        <v xml:space="preserve">,"ItemDetails":"Copies=" </v>
      </c>
      <c r="Y171" t="str">
        <f t="shared" si="53"/>
        <v xml:space="preserve">,"IsFavorite":false </v>
      </c>
      <c r="Z171" t="str">
        <f t="shared" si="54"/>
        <v xml:space="preserve">,"EstimatedValue":0 </v>
      </c>
      <c r="AA171" t="str">
        <f t="shared" si="55"/>
        <v xml:space="preserve">,"Condition":"UNDEFINED" </v>
      </c>
      <c r="AB17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1" t="str">
        <f t="shared" si="57"/>
        <v>,{"CollectableType":"HomeCollector.Models.BookBase, HomeCollector, Version=1.0.0.0, Culture=neutral, PublicKeyToken=null","DisplayName":"New Earth - Rough Trails" ,"Description":"Star Trek: New Earth, Book Three" ,"Title":"New Earth - Rough Trails" ,"Author":"L. A. Graf" ,"Publisher":"Pocket Books" ,"Year":2000 ,"Month":7,"Series":"TOS" ,"BookCode":"TOS91"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2" spans="1:29" ht="28.2" x14ac:dyDescent="0.3">
      <c r="A172" s="40" t="s">
        <v>436</v>
      </c>
      <c r="B172" s="2">
        <v>2000</v>
      </c>
      <c r="C172" s="17" t="s">
        <v>15</v>
      </c>
      <c r="D172" s="4"/>
      <c r="E172" s="15">
        <v>7</v>
      </c>
      <c r="F172" s="51" t="s">
        <v>437</v>
      </c>
      <c r="G172" s="18" t="s">
        <v>77</v>
      </c>
      <c r="H172" s="50" t="s">
        <v>438</v>
      </c>
      <c r="I172" s="50" t="s">
        <v>439</v>
      </c>
      <c r="J172" t="str">
        <f t="shared" si="58"/>
        <v>,{"CollectableType":"HomeCollector.Models.BookBase, HomeCollector, Version=1.0.0.0, Culture=neutral, PublicKeyToken=null"</v>
      </c>
      <c r="K172" t="str">
        <f t="shared" si="40"/>
        <v xml:space="preserve">,"DisplayName":"New Earth - The Flaming Arrow" </v>
      </c>
      <c r="L172" t="str">
        <f t="shared" si="41"/>
        <v xml:space="preserve">,"Description":"Star Trek: New Earth, Book Four" </v>
      </c>
      <c r="M172" t="str">
        <f t="shared" si="42"/>
        <v xml:space="preserve">,"Title":"New Earth - The Flaming Arrow" </v>
      </c>
      <c r="N172" t="str">
        <f t="shared" si="43"/>
        <v xml:space="preserve">,"Author":"Kathy Oltion and Jerry Oltion" </v>
      </c>
      <c r="O172" t="str">
        <f t="shared" si="44"/>
        <v xml:space="preserve">,"Publisher":"Pocket Books" </v>
      </c>
      <c r="P172" t="str">
        <f t="shared" si="45"/>
        <v xml:space="preserve">,"Year":2000 </v>
      </c>
      <c r="Q172" t="str">
        <f t="shared" si="46"/>
        <v>,"Month":7</v>
      </c>
      <c r="R172" t="str">
        <f t="shared" si="59"/>
        <v xml:space="preserve">,"Series":"TOS" </v>
      </c>
      <c r="S172" t="str">
        <f t="shared" si="47"/>
        <v xml:space="preserve">,"BookCode":"TOS92" </v>
      </c>
      <c r="T172" t="str">
        <f t="shared" si="48"/>
        <v xml:space="preserve">,"ISBN":"" </v>
      </c>
      <c r="U172" t="str">
        <f t="shared" si="49"/>
        <v xml:space="preserve">,"Edition":"" </v>
      </c>
      <c r="V172" t="str">
        <f t="shared" si="50"/>
        <v>,"ItemInstances":[</v>
      </c>
      <c r="W172" t="str">
        <f t="shared" si="51"/>
        <v>{"CollectableType":"HomeCollector.Models.BookBase, HomeCollector, Version=1.0.0.0, Culture=neutral, PublicKeyToken=null"</v>
      </c>
      <c r="X172" t="str">
        <f t="shared" si="52"/>
        <v xml:space="preserve">,"ItemDetails":"Copies=" </v>
      </c>
      <c r="Y172" t="str">
        <f t="shared" si="53"/>
        <v xml:space="preserve">,"IsFavorite":false </v>
      </c>
      <c r="Z172" t="str">
        <f t="shared" si="54"/>
        <v xml:space="preserve">,"EstimatedValue":0 </v>
      </c>
      <c r="AA172" t="str">
        <f t="shared" si="55"/>
        <v xml:space="preserve">,"Condition":"UNDEFINED" </v>
      </c>
      <c r="AB17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2" t="str">
        <f t="shared" si="57"/>
        <v>,{"CollectableType":"HomeCollector.Models.BookBase, HomeCollector, Version=1.0.0.0, Culture=neutral, PublicKeyToken=null","DisplayName":"New Earth - The Flaming Arrow" ,"Description":"Star Trek: New Earth, Book Four" ,"Title":"New Earth - The Flaming Arrow" ,"Author":"Kathy Oltion and Jerry Oltion" ,"Publisher":"Pocket Books" ,"Year":2000 ,"Month":7,"Series":"TOS" ,"BookCode":"TOS92"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3" spans="1:29" ht="42" x14ac:dyDescent="0.3">
      <c r="A173" s="40" t="s">
        <v>440</v>
      </c>
      <c r="B173" s="2">
        <v>2000</v>
      </c>
      <c r="C173" s="17" t="s">
        <v>15</v>
      </c>
      <c r="D173" s="4"/>
      <c r="E173" s="15">
        <v>8</v>
      </c>
      <c r="F173" s="51" t="s">
        <v>441</v>
      </c>
      <c r="G173" s="18" t="s">
        <v>77</v>
      </c>
      <c r="H173" s="50" t="s">
        <v>442</v>
      </c>
      <c r="I173" s="50" t="s">
        <v>443</v>
      </c>
      <c r="J173" t="str">
        <f t="shared" si="58"/>
        <v>,{"CollectableType":"HomeCollector.Models.BookBase, HomeCollector, Version=1.0.0.0, Culture=neutral, PublicKeyToken=null"</v>
      </c>
      <c r="K173" t="str">
        <f t="shared" si="40"/>
        <v xml:space="preserve">,"DisplayName":"New Earth - Thin Air" </v>
      </c>
      <c r="L173" t="str">
        <f t="shared" si="41"/>
        <v xml:space="preserve">,"Description":"Star Trek: New Earth, Book Five" </v>
      </c>
      <c r="M173" t="str">
        <f t="shared" si="42"/>
        <v xml:space="preserve">,"Title":"New Earth - Thin Air" </v>
      </c>
      <c r="N173" t="str">
        <f t="shared" si="43"/>
        <v xml:space="preserve">,"Author":"Kristine Kathryn Rusch and Dean Wesley Smith" </v>
      </c>
      <c r="O173" t="str">
        <f t="shared" si="44"/>
        <v xml:space="preserve">,"Publisher":"Pocket Books" </v>
      </c>
      <c r="P173" t="str">
        <f t="shared" si="45"/>
        <v xml:space="preserve">,"Year":2000 </v>
      </c>
      <c r="Q173" t="str">
        <f t="shared" si="46"/>
        <v>,"Month":8</v>
      </c>
      <c r="R173" t="str">
        <f t="shared" si="59"/>
        <v xml:space="preserve">,"Series":"TOS" </v>
      </c>
      <c r="S173" t="str">
        <f t="shared" si="47"/>
        <v xml:space="preserve">,"BookCode":"TOS93" </v>
      </c>
      <c r="T173" t="str">
        <f t="shared" si="48"/>
        <v xml:space="preserve">,"ISBN":"" </v>
      </c>
      <c r="U173" t="str">
        <f t="shared" si="49"/>
        <v xml:space="preserve">,"Edition":"" </v>
      </c>
      <c r="V173" t="str">
        <f t="shared" si="50"/>
        <v>,"ItemInstances":[</v>
      </c>
      <c r="W173" t="str">
        <f t="shared" si="51"/>
        <v>{"CollectableType":"HomeCollector.Models.BookBase, HomeCollector, Version=1.0.0.0, Culture=neutral, PublicKeyToken=null"</v>
      </c>
      <c r="X173" t="str">
        <f t="shared" si="52"/>
        <v xml:space="preserve">,"ItemDetails":"Copies=" </v>
      </c>
      <c r="Y173" t="str">
        <f t="shared" si="53"/>
        <v xml:space="preserve">,"IsFavorite":false </v>
      </c>
      <c r="Z173" t="str">
        <f t="shared" si="54"/>
        <v xml:space="preserve">,"EstimatedValue":0 </v>
      </c>
      <c r="AA173" t="str">
        <f t="shared" si="55"/>
        <v xml:space="preserve">,"Condition":"UNDEFINED" </v>
      </c>
      <c r="AB17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3" t="str">
        <f t="shared" si="57"/>
        <v>,{"CollectableType":"HomeCollector.Models.BookBase, HomeCollector, Version=1.0.0.0, Culture=neutral, PublicKeyToken=null","DisplayName":"New Earth - Thin Air" ,"Description":"Star Trek: New Earth, Book Five" ,"Title":"New Earth - Thin Air" ,"Author":"Kristine Kathryn Rusch and Dean Wesley Smith" ,"Publisher":"Pocket Books" ,"Year":2000 ,"Month":8,"Series":"TOS" ,"BookCode":"TOS93"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4" spans="1:29" ht="14.4" x14ac:dyDescent="0.3">
      <c r="A174" s="40" t="s">
        <v>444</v>
      </c>
      <c r="B174" s="2">
        <v>2000</v>
      </c>
      <c r="C174" s="17" t="s">
        <v>15</v>
      </c>
      <c r="D174" s="4"/>
      <c r="E174" s="15">
        <v>8</v>
      </c>
      <c r="F174" s="51" t="s">
        <v>445</v>
      </c>
      <c r="G174" s="18" t="s">
        <v>77</v>
      </c>
      <c r="H174" s="52" t="s">
        <v>225</v>
      </c>
      <c r="I174" s="50" t="s">
        <v>446</v>
      </c>
      <c r="J174" t="str">
        <f t="shared" si="58"/>
        <v>,{"CollectableType":"HomeCollector.Models.BookBase, HomeCollector, Version=1.0.0.0, Culture=neutral, PublicKeyToken=null"</v>
      </c>
      <c r="K174" t="str">
        <f t="shared" si="40"/>
        <v xml:space="preserve">,"DisplayName":"New Earth - Challenger" </v>
      </c>
      <c r="L174" t="str">
        <f t="shared" si="41"/>
        <v xml:space="preserve">,"Description":"Star Trek: New Earth, Book Six" </v>
      </c>
      <c r="M174" t="str">
        <f t="shared" si="42"/>
        <v xml:space="preserve">,"Title":"New Earth - Challenger" </v>
      </c>
      <c r="N174" t="str">
        <f t="shared" si="43"/>
        <v xml:space="preserve">,"Author":"Diane Carey" </v>
      </c>
      <c r="O174" t="str">
        <f t="shared" si="44"/>
        <v xml:space="preserve">,"Publisher":"Pocket Books" </v>
      </c>
      <c r="P174" t="str">
        <f t="shared" si="45"/>
        <v xml:space="preserve">,"Year":2000 </v>
      </c>
      <c r="Q174" t="str">
        <f t="shared" si="46"/>
        <v>,"Month":8</v>
      </c>
      <c r="R174" t="str">
        <f t="shared" si="59"/>
        <v xml:space="preserve">,"Series":"TOS" </v>
      </c>
      <c r="S174" t="str">
        <f t="shared" si="47"/>
        <v xml:space="preserve">,"BookCode":"TOS94" </v>
      </c>
      <c r="T174" t="str">
        <f t="shared" si="48"/>
        <v xml:space="preserve">,"ISBN":"" </v>
      </c>
      <c r="U174" t="str">
        <f t="shared" si="49"/>
        <v xml:space="preserve">,"Edition":"" </v>
      </c>
      <c r="V174" t="str">
        <f t="shared" si="50"/>
        <v>,"ItemInstances":[</v>
      </c>
      <c r="W174" t="str">
        <f t="shared" si="51"/>
        <v>{"CollectableType":"HomeCollector.Models.BookBase, HomeCollector, Version=1.0.0.0, Culture=neutral, PublicKeyToken=null"</v>
      </c>
      <c r="X174" t="str">
        <f t="shared" si="52"/>
        <v xml:space="preserve">,"ItemDetails":"Copies=" </v>
      </c>
      <c r="Y174" t="str">
        <f t="shared" si="53"/>
        <v xml:space="preserve">,"IsFavorite":false </v>
      </c>
      <c r="Z174" t="str">
        <f t="shared" si="54"/>
        <v xml:space="preserve">,"EstimatedValue":0 </v>
      </c>
      <c r="AA174" t="str">
        <f t="shared" si="55"/>
        <v xml:space="preserve">,"Condition":"UNDEFINED" </v>
      </c>
      <c r="AB17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4" t="str">
        <f t="shared" si="57"/>
        <v>,{"CollectableType":"HomeCollector.Models.BookBase, HomeCollector, Version=1.0.0.0, Culture=neutral, PublicKeyToken=null","DisplayName":"New Earth - Challenger" ,"Description":"Star Trek: New Earth, Book Six" ,"Title":"New Earth - Challenger" ,"Author":"Diane Carey" ,"Publisher":"Pocket Books" ,"Year":2000 ,"Month":8,"Series":"TOS" ,"BookCode":"TOS94"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5" spans="1:29" ht="14.4" x14ac:dyDescent="0.3">
      <c r="A175" s="40" t="s">
        <v>447</v>
      </c>
      <c r="B175" s="2">
        <v>2000</v>
      </c>
      <c r="C175" s="17" t="s">
        <v>15</v>
      </c>
      <c r="D175" s="4"/>
      <c r="E175" s="15">
        <v>10</v>
      </c>
      <c r="F175" s="51" t="s">
        <v>448</v>
      </c>
      <c r="G175" s="18" t="s">
        <v>77</v>
      </c>
      <c r="H175" s="52" t="s">
        <v>171</v>
      </c>
      <c r="I175" s="50" t="s">
        <v>449</v>
      </c>
      <c r="J175" t="str">
        <f t="shared" si="58"/>
        <v>,{"CollectableType":"HomeCollector.Models.BookBase, HomeCollector, Version=1.0.0.0, Culture=neutral, PublicKeyToken=null"</v>
      </c>
      <c r="K175" t="str">
        <f t="shared" si="40"/>
        <v xml:space="preserve">,"DisplayName":"Swordhunt" </v>
      </c>
      <c r="L175" t="str">
        <f t="shared" si="41"/>
        <v xml:space="preserve">,"Description":"Rihannsu, Book Three" </v>
      </c>
      <c r="M175" t="str">
        <f t="shared" si="42"/>
        <v xml:space="preserve">,"Title":"Swordhunt" </v>
      </c>
      <c r="N175" t="str">
        <f t="shared" si="43"/>
        <v xml:space="preserve">,"Author":"Diane Duane" </v>
      </c>
      <c r="O175" t="str">
        <f t="shared" si="44"/>
        <v xml:space="preserve">,"Publisher":"Pocket Books" </v>
      </c>
      <c r="P175" t="str">
        <f t="shared" si="45"/>
        <v xml:space="preserve">,"Year":2000 </v>
      </c>
      <c r="Q175" t="str">
        <f t="shared" si="46"/>
        <v>,"Month":10</v>
      </c>
      <c r="R175" t="str">
        <f t="shared" si="59"/>
        <v xml:space="preserve">,"Series":"TOS" </v>
      </c>
      <c r="S175" t="str">
        <f t="shared" si="47"/>
        <v xml:space="preserve">,"BookCode":"TOS95" </v>
      </c>
      <c r="T175" t="str">
        <f t="shared" si="48"/>
        <v xml:space="preserve">,"ISBN":"" </v>
      </c>
      <c r="U175" t="str">
        <f t="shared" si="49"/>
        <v xml:space="preserve">,"Edition":"" </v>
      </c>
      <c r="V175" t="str">
        <f t="shared" si="50"/>
        <v>,"ItemInstances":[</v>
      </c>
      <c r="W175" t="str">
        <f t="shared" si="51"/>
        <v>{"CollectableType":"HomeCollector.Models.BookBase, HomeCollector, Version=1.0.0.0, Culture=neutral, PublicKeyToken=null"</v>
      </c>
      <c r="X175" t="str">
        <f t="shared" si="52"/>
        <v xml:space="preserve">,"ItemDetails":"Copies=" </v>
      </c>
      <c r="Y175" t="str">
        <f t="shared" si="53"/>
        <v xml:space="preserve">,"IsFavorite":false </v>
      </c>
      <c r="Z175" t="str">
        <f t="shared" si="54"/>
        <v xml:space="preserve">,"EstimatedValue":0 </v>
      </c>
      <c r="AA175" t="str">
        <f t="shared" si="55"/>
        <v xml:space="preserve">,"Condition":"UNDEFINED" </v>
      </c>
      <c r="AB17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5" t="str">
        <f t="shared" si="57"/>
        <v>,{"CollectableType":"HomeCollector.Models.BookBase, HomeCollector, Version=1.0.0.0, Culture=neutral, PublicKeyToken=null","DisplayName":"Swordhunt" ,"Description":"Rihannsu, Book Three" ,"Title":"Swordhunt" ,"Author":"Diane Duane" ,"Publisher":"Pocket Books" ,"Year":2000 ,"Month":10,"Series":"TOS" ,"BookCode":"TOS95"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6" spans="1:29" ht="14.4" x14ac:dyDescent="0.3">
      <c r="A176" s="40" t="s">
        <v>450</v>
      </c>
      <c r="B176" s="2">
        <v>2000</v>
      </c>
      <c r="C176" s="17" t="s">
        <v>15</v>
      </c>
      <c r="D176" s="4"/>
      <c r="E176" s="15">
        <v>10</v>
      </c>
      <c r="F176" s="51" t="s">
        <v>452</v>
      </c>
      <c r="G176" s="18" t="s">
        <v>77</v>
      </c>
      <c r="H176" s="52" t="s">
        <v>171</v>
      </c>
      <c r="I176" s="50" t="s">
        <v>453</v>
      </c>
      <c r="J176" t="str">
        <f t="shared" si="58"/>
        <v>,{"CollectableType":"HomeCollector.Models.BookBase, HomeCollector, Version=1.0.0.0, Culture=neutral, PublicKeyToken=null"</v>
      </c>
      <c r="K176" t="str">
        <f t="shared" si="40"/>
        <v xml:space="preserve">,"DisplayName":"Honor Blade" </v>
      </c>
      <c r="L176" t="str">
        <f t="shared" si="41"/>
        <v xml:space="preserve">,"Description":"Rihannsu, Book Four" </v>
      </c>
      <c r="M176" t="str">
        <f t="shared" si="42"/>
        <v xml:space="preserve">,"Title":"Honor Blade" </v>
      </c>
      <c r="N176" t="str">
        <f t="shared" si="43"/>
        <v xml:space="preserve">,"Author":"Diane Duane" </v>
      </c>
      <c r="O176" t="str">
        <f t="shared" si="44"/>
        <v xml:space="preserve">,"Publisher":"Pocket Books" </v>
      </c>
      <c r="P176" t="str">
        <f t="shared" si="45"/>
        <v xml:space="preserve">,"Year":2000 </v>
      </c>
      <c r="Q176" t="str">
        <f t="shared" si="46"/>
        <v>,"Month":10</v>
      </c>
      <c r="R176" t="str">
        <f t="shared" si="59"/>
        <v xml:space="preserve">,"Series":"TOS" </v>
      </c>
      <c r="S176" t="str">
        <f t="shared" si="47"/>
        <v xml:space="preserve">,"BookCode":"TOS96" </v>
      </c>
      <c r="T176" t="str">
        <f t="shared" si="48"/>
        <v xml:space="preserve">,"ISBN":"" </v>
      </c>
      <c r="U176" t="str">
        <f t="shared" si="49"/>
        <v xml:space="preserve">,"Edition":"" </v>
      </c>
      <c r="V176" t="str">
        <f t="shared" si="50"/>
        <v>,"ItemInstances":[</v>
      </c>
      <c r="W176" t="str">
        <f t="shared" si="51"/>
        <v>{"CollectableType":"HomeCollector.Models.BookBase, HomeCollector, Version=1.0.0.0, Culture=neutral, PublicKeyToken=null"</v>
      </c>
      <c r="X176" t="str">
        <f t="shared" si="52"/>
        <v xml:space="preserve">,"ItemDetails":"Copies=" </v>
      </c>
      <c r="Y176" t="str">
        <f t="shared" si="53"/>
        <v xml:space="preserve">,"IsFavorite":false </v>
      </c>
      <c r="Z176" t="str">
        <f t="shared" si="54"/>
        <v xml:space="preserve">,"EstimatedValue":0 </v>
      </c>
      <c r="AA176" t="str">
        <f t="shared" si="55"/>
        <v xml:space="preserve">,"Condition":"UNDEFINED" </v>
      </c>
      <c r="AB17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6" t="str">
        <f t="shared" si="57"/>
        <v>,{"CollectableType":"HomeCollector.Models.BookBase, HomeCollector, Version=1.0.0.0, Culture=neutral, PublicKeyToken=null","DisplayName":"Honor Blade" ,"Description":"Rihannsu, Book Four" ,"Title":"Honor Blade" ,"Author":"Diane Duane" ,"Publisher":"Pocket Books" ,"Year":2000 ,"Month":10,"Series":"TOS" ,"BookCode":"TOS96"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7" spans="1:29" ht="28.8" x14ac:dyDescent="0.3">
      <c r="A177" s="40" t="s">
        <v>454</v>
      </c>
      <c r="B177" s="2">
        <v>2001</v>
      </c>
      <c r="C177" s="17"/>
      <c r="D177" s="4"/>
      <c r="E177" s="15">
        <v>7</v>
      </c>
      <c r="F177" s="4"/>
      <c r="G177" s="18" t="s">
        <v>77</v>
      </c>
      <c r="H177" s="52" t="s">
        <v>412</v>
      </c>
      <c r="I177" s="51" t="s">
        <v>347</v>
      </c>
      <c r="J177" t="str">
        <f t="shared" si="58"/>
        <v>,{"CollectableType":"HomeCollector.Models.BookBase, HomeCollector, Version=1.0.0.0, Culture=neutral, PublicKeyToken=null"</v>
      </c>
      <c r="K177" t="str">
        <f t="shared" si="40"/>
        <v xml:space="preserve">,"DisplayName":"The Eugenics Wars: The Rise and Fall of Khan Noonien Singh, Book One" </v>
      </c>
      <c r="L177" t="str">
        <f t="shared" si="41"/>
        <v xml:space="preserve">,"Description":"hardcover first printing" </v>
      </c>
      <c r="M177" t="str">
        <f t="shared" si="42"/>
        <v xml:space="preserve">,"Title":"The Eugenics Wars: The Rise and Fall of Khan Noonien Singh, Book One" </v>
      </c>
      <c r="N177" t="str">
        <f t="shared" si="43"/>
        <v xml:space="preserve">,"Author":"Greg Cox" </v>
      </c>
      <c r="O177" t="str">
        <f t="shared" si="44"/>
        <v xml:space="preserve">,"Publisher":"Pocket Books" </v>
      </c>
      <c r="P177" t="str">
        <f t="shared" si="45"/>
        <v xml:space="preserve">,"Year":2001 </v>
      </c>
      <c r="Q177" t="str">
        <f t="shared" si="46"/>
        <v>,"Month":7</v>
      </c>
      <c r="R177" t="str">
        <f t="shared" si="59"/>
        <v xml:space="preserve">,"Series":"TOS" </v>
      </c>
      <c r="S177" t="str">
        <f t="shared" si="47"/>
        <v xml:space="preserve">,"BookCode":"" </v>
      </c>
      <c r="T177" t="str">
        <f t="shared" si="48"/>
        <v xml:space="preserve">,"ISBN":"" </v>
      </c>
      <c r="U177" t="str">
        <f t="shared" si="49"/>
        <v xml:space="preserve">,"Edition":"" </v>
      </c>
      <c r="V177" t="str">
        <f t="shared" si="50"/>
        <v/>
      </c>
      <c r="W177" t="str">
        <f t="shared" si="51"/>
        <v>{"CollectableType":"HomeCollector.Models.BookBase, HomeCollector, Version=1.0.0.0, Culture=neutral, PublicKeyToken=null"</v>
      </c>
      <c r="X177" t="str">
        <f t="shared" si="52"/>
        <v xml:space="preserve">,"ItemDetails":"Copies=" </v>
      </c>
      <c r="Y177" t="str">
        <f t="shared" si="53"/>
        <v xml:space="preserve">,"IsFavorite":false </v>
      </c>
      <c r="Z177" t="str">
        <f t="shared" si="54"/>
        <v xml:space="preserve">,"EstimatedValue":0 </v>
      </c>
      <c r="AA177" t="str">
        <f t="shared" si="55"/>
        <v xml:space="preserve">,"Condition":"UNDEFINED" </v>
      </c>
      <c r="AB177" t="str">
        <f t="shared" si="56"/>
        <v>}</v>
      </c>
      <c r="AC177" t="str">
        <f t="shared" si="57"/>
        <v>,{"CollectableType":"HomeCollector.Models.BookBase, HomeCollector, Version=1.0.0.0, Culture=neutral, PublicKeyToken=null","DisplayName":"The Eugenics Wars: The Rise and Fall of Khan Noonien Singh, Book One" ,"Description":"hardcover first printing" ,"Title":"The Eugenics Wars: The Rise and Fall of Khan Noonien Singh, Book One" ,"Author":"Greg Cox" ,"Publisher":"Pocket Books" ,"Year":2001 ,"Month":7,"Series":"TOS" ,"BookCode":"" ,"ISBN":"" ,"Edition":"" }</v>
      </c>
    </row>
    <row r="178" spans="1:29" ht="28.8" x14ac:dyDescent="0.3">
      <c r="A178" s="40" t="s">
        <v>454</v>
      </c>
      <c r="B178" s="2">
        <v>2001</v>
      </c>
      <c r="C178" s="17" t="s">
        <v>15</v>
      </c>
      <c r="D178" s="4"/>
      <c r="E178" s="15">
        <v>7</v>
      </c>
      <c r="F178" s="4"/>
      <c r="G178" s="18" t="s">
        <v>77</v>
      </c>
      <c r="H178" s="52" t="s">
        <v>412</v>
      </c>
      <c r="I178" s="4"/>
      <c r="J178" t="str">
        <f t="shared" si="58"/>
        <v>,{"CollectableType":"HomeCollector.Models.BookBase, HomeCollector, Version=1.0.0.0, Culture=neutral, PublicKeyToken=null"</v>
      </c>
      <c r="K178" t="str">
        <f t="shared" si="40"/>
        <v xml:space="preserve">,"DisplayName":"The Eugenics Wars: The Rise and Fall of Khan Noonien Singh, Book One" </v>
      </c>
      <c r="L178" t="str">
        <f t="shared" si="41"/>
        <v xml:space="preserve">,"Description":"" </v>
      </c>
      <c r="M178" t="str">
        <f t="shared" si="42"/>
        <v xml:space="preserve">,"Title":"The Eugenics Wars: The Rise and Fall of Khan Noonien Singh, Book One" </v>
      </c>
      <c r="N178" t="str">
        <f t="shared" si="43"/>
        <v xml:space="preserve">,"Author":"Greg Cox" </v>
      </c>
      <c r="O178" t="str">
        <f t="shared" si="44"/>
        <v xml:space="preserve">,"Publisher":"Pocket Books" </v>
      </c>
      <c r="P178" t="str">
        <f t="shared" si="45"/>
        <v xml:space="preserve">,"Year":2001 </v>
      </c>
      <c r="Q178" t="str">
        <f t="shared" si="46"/>
        <v>,"Month":7</v>
      </c>
      <c r="R178" t="str">
        <f t="shared" si="59"/>
        <v xml:space="preserve">,"Series":"TOS" </v>
      </c>
      <c r="S178" t="str">
        <f t="shared" si="47"/>
        <v xml:space="preserve">,"BookCode":"" </v>
      </c>
      <c r="T178" t="str">
        <f t="shared" si="48"/>
        <v xml:space="preserve">,"ISBN":"" </v>
      </c>
      <c r="U178" t="str">
        <f t="shared" si="49"/>
        <v xml:space="preserve">,"Edition":"" </v>
      </c>
      <c r="V178" t="str">
        <f t="shared" si="50"/>
        <v>,"ItemInstances":[</v>
      </c>
      <c r="W178" t="str">
        <f t="shared" si="51"/>
        <v>{"CollectableType":"HomeCollector.Models.BookBase, HomeCollector, Version=1.0.0.0, Culture=neutral, PublicKeyToken=null"</v>
      </c>
      <c r="X178" t="str">
        <f t="shared" si="52"/>
        <v xml:space="preserve">,"ItemDetails":"Copies=" </v>
      </c>
      <c r="Y178" t="str">
        <f t="shared" si="53"/>
        <v xml:space="preserve">,"IsFavorite":false </v>
      </c>
      <c r="Z178" t="str">
        <f t="shared" si="54"/>
        <v xml:space="preserve">,"EstimatedValue":0 </v>
      </c>
      <c r="AA178" t="str">
        <f t="shared" si="55"/>
        <v xml:space="preserve">,"Condition":"UNDEFINED" </v>
      </c>
      <c r="AB17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8" t="str">
        <f t="shared" si="57"/>
        <v>,{"CollectableType":"HomeCollector.Models.BookBase, HomeCollector, Version=1.0.0.0, Culture=neutral, PublicKeyToken=null","DisplayName":"The Eugenics Wars: The Rise and Fall of Khan Noonien Singh, Book One" ,"Description":"" ,"Title":"The Eugenics Wars: The Rise and Fall of Khan Noonien Singh, Book One" ,"Author":"Greg Cox" ,"Publisher":"Pocket Books" ,"Year":2001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9" spans="1:29" ht="14.4" x14ac:dyDescent="0.3">
      <c r="A179" s="40" t="s">
        <v>457</v>
      </c>
      <c r="B179" s="2">
        <v>2001</v>
      </c>
      <c r="C179" s="17"/>
      <c r="D179" s="4"/>
      <c r="E179" s="15">
        <v>7</v>
      </c>
      <c r="F179" s="4"/>
      <c r="G179" s="18" t="s">
        <v>77</v>
      </c>
      <c r="H179" s="52" t="s">
        <v>458</v>
      </c>
      <c r="I179" s="4"/>
      <c r="J179" t="str">
        <f t="shared" si="58"/>
        <v>,{"CollectableType":"HomeCollector.Models.BookBase, HomeCollector, Version=1.0.0.0, Culture=neutral, PublicKeyToken=null"</v>
      </c>
      <c r="K179" t="str">
        <f t="shared" si="40"/>
        <v xml:space="preserve">,"DisplayName":"Section 31: Cloak" </v>
      </c>
      <c r="L179" t="str">
        <f t="shared" si="41"/>
        <v xml:space="preserve">,"Description":"" </v>
      </c>
      <c r="M179" t="str">
        <f t="shared" si="42"/>
        <v xml:space="preserve">,"Title":"Section 31: Cloak" </v>
      </c>
      <c r="N179" t="str">
        <f t="shared" si="43"/>
        <v xml:space="preserve">,"Author":"S.D. Perry" </v>
      </c>
      <c r="O179" t="str">
        <f t="shared" si="44"/>
        <v xml:space="preserve">,"Publisher":"Pocket Books" </v>
      </c>
      <c r="P179" t="str">
        <f t="shared" si="45"/>
        <v xml:space="preserve">,"Year":2001 </v>
      </c>
      <c r="Q179" t="str">
        <f t="shared" si="46"/>
        <v>,"Month":7</v>
      </c>
      <c r="R179" t="str">
        <f t="shared" si="59"/>
        <v xml:space="preserve">,"Series":"TOS" </v>
      </c>
      <c r="S179" t="str">
        <f t="shared" si="47"/>
        <v xml:space="preserve">,"BookCode":"" </v>
      </c>
      <c r="T179" t="str">
        <f t="shared" si="48"/>
        <v xml:space="preserve">,"ISBN":"" </v>
      </c>
      <c r="U179" t="str">
        <f t="shared" si="49"/>
        <v xml:space="preserve">,"Edition":"" </v>
      </c>
      <c r="V179" t="str">
        <f t="shared" si="50"/>
        <v/>
      </c>
      <c r="W179" t="str">
        <f t="shared" si="51"/>
        <v>{"CollectableType":"HomeCollector.Models.BookBase, HomeCollector, Version=1.0.0.0, Culture=neutral, PublicKeyToken=null"</v>
      </c>
      <c r="X179" t="str">
        <f t="shared" si="52"/>
        <v xml:space="preserve">,"ItemDetails":"Copies=" </v>
      </c>
      <c r="Y179" t="str">
        <f t="shared" si="53"/>
        <v xml:space="preserve">,"IsFavorite":false </v>
      </c>
      <c r="Z179" t="str">
        <f t="shared" si="54"/>
        <v xml:space="preserve">,"EstimatedValue":0 </v>
      </c>
      <c r="AA179" t="str">
        <f t="shared" si="55"/>
        <v xml:space="preserve">,"Condition":"UNDEFINED" </v>
      </c>
      <c r="AB179" t="str">
        <f t="shared" si="56"/>
        <v>}</v>
      </c>
      <c r="AC179" t="str">
        <f t="shared" si="57"/>
        <v>,{"CollectableType":"HomeCollector.Models.BookBase, HomeCollector, Version=1.0.0.0, Culture=neutral, PublicKeyToken=null","DisplayName":"Section 31: Cloak" ,"Description":"" ,"Title":"Section 31: Cloak" ,"Author":"S.D. Perry" ,"Publisher":"Pocket Books" ,"Year":2001 ,"Month":7,"Series":"TOS" ,"BookCode":"" ,"ISBN":"" ,"Edition":"" }</v>
      </c>
    </row>
    <row r="180" spans="1:29" ht="14.4" x14ac:dyDescent="0.3">
      <c r="A180" s="48" t="s">
        <v>459</v>
      </c>
      <c r="B180" s="2">
        <v>2002</v>
      </c>
      <c r="C180" s="17" t="s">
        <v>15</v>
      </c>
      <c r="D180" s="4"/>
      <c r="E180" s="15">
        <v>1</v>
      </c>
      <c r="F180" s="12" t="s">
        <v>462</v>
      </c>
      <c r="G180" s="18" t="s">
        <v>77</v>
      </c>
      <c r="H180" s="51" t="s">
        <v>463</v>
      </c>
      <c r="I180" s="4"/>
      <c r="J180" t="str">
        <f t="shared" si="58"/>
        <v>,{"CollectableType":"HomeCollector.Models.BookBase, HomeCollector, Version=1.0.0.0, Culture=neutral, PublicKeyToken=null"</v>
      </c>
      <c r="K180" t="str">
        <f t="shared" si="40"/>
        <v xml:space="preserve">,"DisplayName":"In the Name of Honor" </v>
      </c>
      <c r="L180" t="str">
        <f t="shared" si="41"/>
        <v xml:space="preserve">,"Description":"" </v>
      </c>
      <c r="M180" t="str">
        <f t="shared" si="42"/>
        <v xml:space="preserve">,"Title":"In the Name of Honor" </v>
      </c>
      <c r="N180" t="str">
        <f t="shared" si="43"/>
        <v xml:space="preserve">,"Author":"Dayton Ward" </v>
      </c>
      <c r="O180" t="str">
        <f t="shared" si="44"/>
        <v xml:space="preserve">,"Publisher":"Pocket Books" </v>
      </c>
      <c r="P180" t="str">
        <f t="shared" si="45"/>
        <v xml:space="preserve">,"Year":2002 </v>
      </c>
      <c r="Q180" t="str">
        <f t="shared" si="46"/>
        <v>,"Month":1</v>
      </c>
      <c r="R180" t="str">
        <f t="shared" si="59"/>
        <v xml:space="preserve">,"Series":"TOS" </v>
      </c>
      <c r="S180" t="str">
        <f t="shared" si="47"/>
        <v xml:space="preserve">,"BookCode":"TOS97" </v>
      </c>
      <c r="T180" t="str">
        <f t="shared" si="48"/>
        <v xml:space="preserve">,"ISBN":"" </v>
      </c>
      <c r="U180" t="str">
        <f t="shared" si="49"/>
        <v xml:space="preserve">,"Edition":"" </v>
      </c>
      <c r="V180" t="str">
        <f t="shared" si="50"/>
        <v>,"ItemInstances":[</v>
      </c>
      <c r="W180" t="str">
        <f t="shared" si="51"/>
        <v>{"CollectableType":"HomeCollector.Models.BookBase, HomeCollector, Version=1.0.0.0, Culture=neutral, PublicKeyToken=null"</v>
      </c>
      <c r="X180" t="str">
        <f t="shared" si="52"/>
        <v xml:space="preserve">,"ItemDetails":"Copies=" </v>
      </c>
      <c r="Y180" t="str">
        <f t="shared" si="53"/>
        <v xml:space="preserve">,"IsFavorite":false </v>
      </c>
      <c r="Z180" t="str">
        <f t="shared" si="54"/>
        <v xml:space="preserve">,"EstimatedValue":0 </v>
      </c>
      <c r="AA180" t="str">
        <f t="shared" si="55"/>
        <v xml:space="preserve">,"Condition":"UNDEFINED" </v>
      </c>
      <c r="AB18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0" t="str">
        <f t="shared" si="57"/>
        <v>,{"CollectableType":"HomeCollector.Models.BookBase, HomeCollector, Version=1.0.0.0, Culture=neutral, PublicKeyToken=null","DisplayName":"In the Name of Honor" ,"Description":"" ,"Title":"In the Name of Honor" ,"Author":"Dayton Ward" ,"Publisher":"Pocket Books" ,"Year":2002 ,"Month":1,"Series":"TOS" ,"BookCode":"TOS97"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1" spans="1:29" ht="28.8" x14ac:dyDescent="0.3">
      <c r="A181" s="40" t="s">
        <v>465</v>
      </c>
      <c r="B181" s="2">
        <v>2002</v>
      </c>
      <c r="C181" s="17"/>
      <c r="D181" s="4"/>
      <c r="E181" s="15">
        <v>4</v>
      </c>
      <c r="F181" s="4"/>
      <c r="G181" s="18" t="s">
        <v>77</v>
      </c>
      <c r="H181" s="52" t="s">
        <v>412</v>
      </c>
      <c r="I181" s="51" t="s">
        <v>347</v>
      </c>
      <c r="J181" t="str">
        <f t="shared" si="58"/>
        <v>,{"CollectableType":"HomeCollector.Models.BookBase, HomeCollector, Version=1.0.0.0, Culture=neutral, PublicKeyToken=null"</v>
      </c>
      <c r="K181" t="str">
        <f t="shared" si="40"/>
        <v xml:space="preserve">,"DisplayName":"The Eugenics Wars: The Rise and Fall of Khan Noonien Singh, Book Two" </v>
      </c>
      <c r="L181" t="str">
        <f t="shared" si="41"/>
        <v xml:space="preserve">,"Description":"hardcover first printing" </v>
      </c>
      <c r="M181" t="str">
        <f t="shared" si="42"/>
        <v xml:space="preserve">,"Title":"The Eugenics Wars: The Rise and Fall of Khan Noonien Singh, Book Two" </v>
      </c>
      <c r="N181" t="str">
        <f t="shared" si="43"/>
        <v xml:space="preserve">,"Author":"Greg Cox" </v>
      </c>
      <c r="O181" t="str">
        <f t="shared" si="44"/>
        <v xml:space="preserve">,"Publisher":"Pocket Books" </v>
      </c>
      <c r="P181" t="str">
        <f t="shared" si="45"/>
        <v xml:space="preserve">,"Year":2002 </v>
      </c>
      <c r="Q181" t="str">
        <f t="shared" si="46"/>
        <v>,"Month":4</v>
      </c>
      <c r="R181" t="str">
        <f t="shared" si="59"/>
        <v xml:space="preserve">,"Series":"TOS" </v>
      </c>
      <c r="S181" t="str">
        <f t="shared" si="47"/>
        <v xml:space="preserve">,"BookCode":"" </v>
      </c>
      <c r="T181" t="str">
        <f t="shared" si="48"/>
        <v xml:space="preserve">,"ISBN":"" </v>
      </c>
      <c r="U181" t="str">
        <f t="shared" si="49"/>
        <v xml:space="preserve">,"Edition":"" </v>
      </c>
      <c r="V181" t="str">
        <f t="shared" si="50"/>
        <v/>
      </c>
      <c r="W181" t="str">
        <f t="shared" si="51"/>
        <v>{"CollectableType":"HomeCollector.Models.BookBase, HomeCollector, Version=1.0.0.0, Culture=neutral, PublicKeyToken=null"</v>
      </c>
      <c r="X181" t="str">
        <f t="shared" si="52"/>
        <v xml:space="preserve">,"ItemDetails":"Copies=" </v>
      </c>
      <c r="Y181" t="str">
        <f t="shared" si="53"/>
        <v xml:space="preserve">,"IsFavorite":false </v>
      </c>
      <c r="Z181" t="str">
        <f t="shared" si="54"/>
        <v xml:space="preserve">,"EstimatedValue":0 </v>
      </c>
      <c r="AA181" t="str">
        <f t="shared" si="55"/>
        <v xml:space="preserve">,"Condition":"UNDEFINED" </v>
      </c>
      <c r="AB181" t="str">
        <f t="shared" si="56"/>
        <v>}</v>
      </c>
      <c r="AC181" t="str">
        <f t="shared" si="57"/>
        <v>,{"CollectableType":"HomeCollector.Models.BookBase, HomeCollector, Version=1.0.0.0, Culture=neutral, PublicKeyToken=null","DisplayName":"The Eugenics Wars: The Rise and Fall of Khan Noonien Singh, Book Two" ,"Description":"hardcover first printing" ,"Title":"The Eugenics Wars: The Rise and Fall of Khan Noonien Singh, Book Two" ,"Author":"Greg Cox" ,"Publisher":"Pocket Books" ,"Year":2002 ,"Month":4,"Series":"TOS" ,"BookCode":"" ,"ISBN":"" ,"Edition":"" }</v>
      </c>
    </row>
    <row r="182" spans="1:29" ht="28.8" x14ac:dyDescent="0.3">
      <c r="A182" s="40" t="s">
        <v>465</v>
      </c>
      <c r="B182" s="2">
        <v>2002</v>
      </c>
      <c r="C182" s="17" t="s">
        <v>15</v>
      </c>
      <c r="D182" s="4"/>
      <c r="E182" s="15">
        <v>4</v>
      </c>
      <c r="F182" s="4"/>
      <c r="G182" s="18" t="s">
        <v>77</v>
      </c>
      <c r="H182" s="52" t="s">
        <v>412</v>
      </c>
      <c r="I182" s="4"/>
      <c r="J182" t="str">
        <f t="shared" si="58"/>
        <v>,{"CollectableType":"HomeCollector.Models.BookBase, HomeCollector, Version=1.0.0.0, Culture=neutral, PublicKeyToken=null"</v>
      </c>
      <c r="K182" t="str">
        <f t="shared" si="40"/>
        <v xml:space="preserve">,"DisplayName":"The Eugenics Wars: The Rise and Fall of Khan Noonien Singh, Book Two" </v>
      </c>
      <c r="L182" t="str">
        <f t="shared" si="41"/>
        <v xml:space="preserve">,"Description":"" </v>
      </c>
      <c r="M182" t="str">
        <f t="shared" si="42"/>
        <v xml:space="preserve">,"Title":"The Eugenics Wars: The Rise and Fall of Khan Noonien Singh, Book Two" </v>
      </c>
      <c r="N182" t="str">
        <f t="shared" si="43"/>
        <v xml:space="preserve">,"Author":"Greg Cox" </v>
      </c>
      <c r="O182" t="str">
        <f t="shared" si="44"/>
        <v xml:space="preserve">,"Publisher":"Pocket Books" </v>
      </c>
      <c r="P182" t="str">
        <f t="shared" si="45"/>
        <v xml:space="preserve">,"Year":2002 </v>
      </c>
      <c r="Q182" t="str">
        <f t="shared" si="46"/>
        <v>,"Month":4</v>
      </c>
      <c r="R182" t="str">
        <f t="shared" si="59"/>
        <v xml:space="preserve">,"Series":"TOS" </v>
      </c>
      <c r="S182" t="str">
        <f t="shared" si="47"/>
        <v xml:space="preserve">,"BookCode":"" </v>
      </c>
      <c r="T182" t="str">
        <f t="shared" si="48"/>
        <v xml:space="preserve">,"ISBN":"" </v>
      </c>
      <c r="U182" t="str">
        <f t="shared" si="49"/>
        <v xml:space="preserve">,"Edition":"" </v>
      </c>
      <c r="V182" t="str">
        <f t="shared" si="50"/>
        <v>,"ItemInstances":[</v>
      </c>
      <c r="W182" t="str">
        <f t="shared" si="51"/>
        <v>{"CollectableType":"HomeCollector.Models.BookBase, HomeCollector, Version=1.0.0.0, Culture=neutral, PublicKeyToken=null"</v>
      </c>
      <c r="X182" t="str">
        <f t="shared" si="52"/>
        <v xml:space="preserve">,"ItemDetails":"Copies=" </v>
      </c>
      <c r="Y182" t="str">
        <f t="shared" si="53"/>
        <v xml:space="preserve">,"IsFavorite":false </v>
      </c>
      <c r="Z182" t="str">
        <f t="shared" si="54"/>
        <v xml:space="preserve">,"EstimatedValue":0 </v>
      </c>
      <c r="AA182" t="str">
        <f t="shared" si="55"/>
        <v xml:space="preserve">,"Condition":"UNDEFINED" </v>
      </c>
      <c r="AB18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2" t="str">
        <f t="shared" si="57"/>
        <v>,{"CollectableType":"HomeCollector.Models.BookBase, HomeCollector, Version=1.0.0.0, Culture=neutral, PublicKeyToken=null","DisplayName":"The Eugenics Wars: The Rise and Fall of Khan Noonien Singh, Book Two" ,"Description":"" ,"Title":"The Eugenics Wars: The Rise and Fall of Khan Noonien Singh, Book Two" ,"Author":"Greg Cox" ,"Publisher":"Pocket Books" ,"Year":2002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3" spans="1:29" ht="14.4" x14ac:dyDescent="0.3">
      <c r="A183" s="40" t="s">
        <v>472</v>
      </c>
      <c r="B183" s="2">
        <v>2002</v>
      </c>
      <c r="C183" s="17" t="s">
        <v>15</v>
      </c>
      <c r="D183" s="4"/>
      <c r="E183" s="15">
        <v>6</v>
      </c>
      <c r="F183" s="4"/>
      <c r="G183" s="18" t="s">
        <v>77</v>
      </c>
      <c r="H183" s="52" t="s">
        <v>434</v>
      </c>
      <c r="I183" s="43" t="s">
        <v>476</v>
      </c>
      <c r="J183" t="str">
        <f t="shared" si="58"/>
        <v>,{"CollectableType":"HomeCollector.Models.BookBase, HomeCollector, Version=1.0.0.0, Culture=neutral, PublicKeyToken=null"</v>
      </c>
      <c r="K183" t="str">
        <f t="shared" si="40"/>
        <v xml:space="preserve">,"DisplayName":"The Janus Gate - Present Tense" </v>
      </c>
      <c r="L183" t="str">
        <f t="shared" si="41"/>
        <v xml:space="preserve">,"Description":"The Janus Gate, Book One" </v>
      </c>
      <c r="M183" t="str">
        <f t="shared" si="42"/>
        <v xml:space="preserve">,"Title":"The Janus Gate - Present Tense" </v>
      </c>
      <c r="N183" t="str">
        <f t="shared" si="43"/>
        <v xml:space="preserve">,"Author":"L. A. Graf" </v>
      </c>
      <c r="O183" t="str">
        <f t="shared" si="44"/>
        <v xml:space="preserve">,"Publisher":"Pocket Books" </v>
      </c>
      <c r="P183" t="str">
        <f t="shared" si="45"/>
        <v xml:space="preserve">,"Year":2002 </v>
      </c>
      <c r="Q183" t="str">
        <f t="shared" si="46"/>
        <v>,"Month":6</v>
      </c>
      <c r="R183" t="str">
        <f t="shared" si="59"/>
        <v xml:space="preserve">,"Series":"TOS" </v>
      </c>
      <c r="S183" t="str">
        <f t="shared" si="47"/>
        <v xml:space="preserve">,"BookCode":"" </v>
      </c>
      <c r="T183" t="str">
        <f t="shared" si="48"/>
        <v xml:space="preserve">,"ISBN":"" </v>
      </c>
      <c r="U183" t="str">
        <f t="shared" si="49"/>
        <v xml:space="preserve">,"Edition":"" </v>
      </c>
      <c r="V183" t="str">
        <f t="shared" si="50"/>
        <v>,"ItemInstances":[</v>
      </c>
      <c r="W183" t="str">
        <f t="shared" si="51"/>
        <v>{"CollectableType":"HomeCollector.Models.BookBase, HomeCollector, Version=1.0.0.0, Culture=neutral, PublicKeyToken=null"</v>
      </c>
      <c r="X183" t="str">
        <f t="shared" si="52"/>
        <v xml:space="preserve">,"ItemDetails":"Copies=" </v>
      </c>
      <c r="Y183" t="str">
        <f t="shared" si="53"/>
        <v xml:space="preserve">,"IsFavorite":false </v>
      </c>
      <c r="Z183" t="str">
        <f t="shared" si="54"/>
        <v xml:space="preserve">,"EstimatedValue":0 </v>
      </c>
      <c r="AA183" t="str">
        <f t="shared" si="55"/>
        <v xml:space="preserve">,"Condition":"UNDEFINED" </v>
      </c>
      <c r="AB18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3" t="str">
        <f t="shared" si="57"/>
        <v>,{"CollectableType":"HomeCollector.Models.BookBase, HomeCollector, Version=1.0.0.0, Culture=neutral, PublicKeyToken=null","DisplayName":"The Janus Gate - Present Tense" ,"Description":"The Janus Gate, Book One" ,"Title":"The Janus Gate - Present Tense"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4" spans="1:29" ht="14.4" x14ac:dyDescent="0.3">
      <c r="A184" s="40" t="s">
        <v>478</v>
      </c>
      <c r="B184" s="2">
        <v>2002</v>
      </c>
      <c r="C184" s="17" t="s">
        <v>15</v>
      </c>
      <c r="D184" s="4"/>
      <c r="E184" s="15">
        <v>6</v>
      </c>
      <c r="F184" s="4"/>
      <c r="G184" s="18" t="s">
        <v>77</v>
      </c>
      <c r="H184" s="52" t="s">
        <v>434</v>
      </c>
      <c r="I184" s="42" t="s">
        <v>482</v>
      </c>
      <c r="J184" t="str">
        <f t="shared" si="58"/>
        <v>,{"CollectableType":"HomeCollector.Models.BookBase, HomeCollector, Version=1.0.0.0, Culture=neutral, PublicKeyToken=null"</v>
      </c>
      <c r="K184" t="str">
        <f t="shared" si="40"/>
        <v xml:space="preserve">,"DisplayName":"The Janus Gate - Future Imperfect" </v>
      </c>
      <c r="L184" t="str">
        <f t="shared" si="41"/>
        <v xml:space="preserve">,"Description":"The Janus Gate, Book Two" </v>
      </c>
      <c r="M184" t="str">
        <f t="shared" si="42"/>
        <v xml:space="preserve">,"Title":"The Janus Gate - Future Imperfect" </v>
      </c>
      <c r="N184" t="str">
        <f t="shared" si="43"/>
        <v xml:space="preserve">,"Author":"L. A. Graf" </v>
      </c>
      <c r="O184" t="str">
        <f t="shared" si="44"/>
        <v xml:space="preserve">,"Publisher":"Pocket Books" </v>
      </c>
      <c r="P184" t="str">
        <f t="shared" si="45"/>
        <v xml:space="preserve">,"Year":2002 </v>
      </c>
      <c r="Q184" t="str">
        <f t="shared" si="46"/>
        <v>,"Month":6</v>
      </c>
      <c r="R184" t="str">
        <f t="shared" si="59"/>
        <v xml:space="preserve">,"Series":"TOS" </v>
      </c>
      <c r="S184" t="str">
        <f t="shared" si="47"/>
        <v xml:space="preserve">,"BookCode":"" </v>
      </c>
      <c r="T184" t="str">
        <f t="shared" si="48"/>
        <v xml:space="preserve">,"ISBN":"" </v>
      </c>
      <c r="U184" t="str">
        <f t="shared" si="49"/>
        <v xml:space="preserve">,"Edition":"" </v>
      </c>
      <c r="V184" t="str">
        <f t="shared" si="50"/>
        <v>,"ItemInstances":[</v>
      </c>
      <c r="W184" t="str">
        <f t="shared" si="51"/>
        <v>{"CollectableType":"HomeCollector.Models.BookBase, HomeCollector, Version=1.0.0.0, Culture=neutral, PublicKeyToken=null"</v>
      </c>
      <c r="X184" t="str">
        <f t="shared" si="52"/>
        <v xml:space="preserve">,"ItemDetails":"Copies=" </v>
      </c>
      <c r="Y184" t="str">
        <f t="shared" si="53"/>
        <v xml:space="preserve">,"IsFavorite":false </v>
      </c>
      <c r="Z184" t="str">
        <f t="shared" si="54"/>
        <v xml:space="preserve">,"EstimatedValue":0 </v>
      </c>
      <c r="AA184" t="str">
        <f t="shared" si="55"/>
        <v xml:space="preserve">,"Condition":"UNDEFINED" </v>
      </c>
      <c r="AB18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4" t="str">
        <f t="shared" si="57"/>
        <v>,{"CollectableType":"HomeCollector.Models.BookBase, HomeCollector, Version=1.0.0.0, Culture=neutral, PublicKeyToken=null","DisplayName":"The Janus Gate - Future Imperfect" ,"Description":"The Janus Gate, Book Two" ,"Title":"The Janus Gate - Future Imperfect"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5" spans="1:29" ht="14.4" x14ac:dyDescent="0.3">
      <c r="A185" s="40" t="s">
        <v>483</v>
      </c>
      <c r="B185" s="2">
        <v>2002</v>
      </c>
      <c r="C185" s="17" t="s">
        <v>15</v>
      </c>
      <c r="D185" s="4"/>
      <c r="E185" s="15">
        <v>6</v>
      </c>
      <c r="F185" s="4"/>
      <c r="G185" s="18" t="s">
        <v>77</v>
      </c>
      <c r="H185" s="52" t="s">
        <v>434</v>
      </c>
      <c r="I185" s="42" t="s">
        <v>488</v>
      </c>
      <c r="J185" t="str">
        <f t="shared" si="58"/>
        <v>,{"CollectableType":"HomeCollector.Models.BookBase, HomeCollector, Version=1.0.0.0, Culture=neutral, PublicKeyToken=null"</v>
      </c>
      <c r="K185" t="str">
        <f t="shared" si="40"/>
        <v xml:space="preserve">,"DisplayName":"The Janus Gate - Past Prologue" </v>
      </c>
      <c r="L185" t="str">
        <f t="shared" si="41"/>
        <v xml:space="preserve">,"Description":"The Janus Gate, Book Three" </v>
      </c>
      <c r="M185" t="str">
        <f t="shared" si="42"/>
        <v xml:space="preserve">,"Title":"The Janus Gate - Past Prologue" </v>
      </c>
      <c r="N185" t="str">
        <f t="shared" si="43"/>
        <v xml:space="preserve">,"Author":"L. A. Graf" </v>
      </c>
      <c r="O185" t="str">
        <f t="shared" si="44"/>
        <v xml:space="preserve">,"Publisher":"Pocket Books" </v>
      </c>
      <c r="P185" t="str">
        <f t="shared" si="45"/>
        <v xml:space="preserve">,"Year":2002 </v>
      </c>
      <c r="Q185" t="str">
        <f t="shared" si="46"/>
        <v>,"Month":6</v>
      </c>
      <c r="R185" t="str">
        <f t="shared" si="59"/>
        <v xml:space="preserve">,"Series":"TOS" </v>
      </c>
      <c r="S185" t="str">
        <f t="shared" si="47"/>
        <v xml:space="preserve">,"BookCode":"" </v>
      </c>
      <c r="T185" t="str">
        <f t="shared" si="48"/>
        <v xml:space="preserve">,"ISBN":"" </v>
      </c>
      <c r="U185" t="str">
        <f t="shared" si="49"/>
        <v xml:space="preserve">,"Edition":"" </v>
      </c>
      <c r="V185" t="str">
        <f t="shared" si="50"/>
        <v>,"ItemInstances":[</v>
      </c>
      <c r="W185" t="str">
        <f t="shared" si="51"/>
        <v>{"CollectableType":"HomeCollector.Models.BookBase, HomeCollector, Version=1.0.0.0, Culture=neutral, PublicKeyToken=null"</v>
      </c>
      <c r="X185" t="str">
        <f t="shared" si="52"/>
        <v xml:space="preserve">,"ItemDetails":"Copies=" </v>
      </c>
      <c r="Y185" t="str">
        <f t="shared" si="53"/>
        <v xml:space="preserve">,"IsFavorite":false </v>
      </c>
      <c r="Z185" t="str">
        <f t="shared" si="54"/>
        <v xml:space="preserve">,"EstimatedValue":0 </v>
      </c>
      <c r="AA185" t="str">
        <f t="shared" si="55"/>
        <v xml:space="preserve">,"Condition":"UNDEFINED" </v>
      </c>
      <c r="AB18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5" t="str">
        <f t="shared" si="57"/>
        <v>,{"CollectableType":"HomeCollector.Models.BookBase, HomeCollector, Version=1.0.0.0, Culture=neutral, PublicKeyToken=null","DisplayName":"The Janus Gate - Past Prologue" ,"Description":"The Janus Gate, Book Three" ,"Title":"The Janus Gate - Past Prologue"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6" spans="1:29" ht="14.4" x14ac:dyDescent="0.3">
      <c r="A186" s="40" t="s">
        <v>490</v>
      </c>
      <c r="B186" s="2">
        <v>2002</v>
      </c>
      <c r="C186" s="17" t="s">
        <v>15</v>
      </c>
      <c r="D186" s="4"/>
      <c r="E186" s="15">
        <v>7</v>
      </c>
      <c r="F186" s="4"/>
      <c r="G186" s="18" t="s">
        <v>77</v>
      </c>
      <c r="H186" s="52" t="s">
        <v>493</v>
      </c>
      <c r="I186" s="42" t="s">
        <v>347</v>
      </c>
      <c r="J186" t="str">
        <f t="shared" si="58"/>
        <v>,{"CollectableType":"HomeCollector.Models.BookBase, HomeCollector, Version=1.0.0.0, Culture=neutral, PublicKeyToken=null"</v>
      </c>
      <c r="K186" t="str">
        <f t="shared" si="40"/>
        <v xml:space="preserve">,"DisplayName":"The Last Roundup" </v>
      </c>
      <c r="L186" t="str">
        <f t="shared" si="41"/>
        <v xml:space="preserve">,"Description":"hardcover first printing" </v>
      </c>
      <c r="M186" t="str">
        <f t="shared" si="42"/>
        <v xml:space="preserve">,"Title":"The Last Roundup" </v>
      </c>
      <c r="N186" t="str">
        <f t="shared" si="43"/>
        <v xml:space="preserve">,"Author":"Christie Golden" </v>
      </c>
      <c r="O186" t="str">
        <f t="shared" si="44"/>
        <v xml:space="preserve">,"Publisher":"Pocket Books" </v>
      </c>
      <c r="P186" t="str">
        <f t="shared" si="45"/>
        <v xml:space="preserve">,"Year":2002 </v>
      </c>
      <c r="Q186" t="str">
        <f t="shared" si="46"/>
        <v>,"Month":7</v>
      </c>
      <c r="R186" t="str">
        <f t="shared" si="59"/>
        <v xml:space="preserve">,"Series":"TOS" </v>
      </c>
      <c r="S186" t="str">
        <f t="shared" si="47"/>
        <v xml:space="preserve">,"BookCode":"" </v>
      </c>
      <c r="T186" t="str">
        <f t="shared" si="48"/>
        <v xml:space="preserve">,"ISBN":"" </v>
      </c>
      <c r="U186" t="str">
        <f t="shared" si="49"/>
        <v xml:space="preserve">,"Edition":"" </v>
      </c>
      <c r="V186" t="str">
        <f t="shared" si="50"/>
        <v>,"ItemInstances":[</v>
      </c>
      <c r="W186" t="str">
        <f t="shared" si="51"/>
        <v>{"CollectableType":"HomeCollector.Models.BookBase, HomeCollector, Version=1.0.0.0, Culture=neutral, PublicKeyToken=null"</v>
      </c>
      <c r="X186" t="str">
        <f t="shared" si="52"/>
        <v xml:space="preserve">,"ItemDetails":"Copies=" </v>
      </c>
      <c r="Y186" t="str">
        <f t="shared" si="53"/>
        <v xml:space="preserve">,"IsFavorite":false </v>
      </c>
      <c r="Z186" t="str">
        <f t="shared" si="54"/>
        <v xml:space="preserve">,"EstimatedValue":0 </v>
      </c>
      <c r="AA186" t="str">
        <f t="shared" si="55"/>
        <v xml:space="preserve">,"Condition":"UNDEFINED" </v>
      </c>
      <c r="AB18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6" t="str">
        <f t="shared" si="57"/>
        <v>,{"CollectableType":"HomeCollector.Models.BookBase, HomeCollector, Version=1.0.0.0, Culture=neutral, PublicKeyToken=null","DisplayName":"The Last Roundup" ,"Description":"hardcover first printing" ,"Title":"The Last Roundup" ,"Author":"Christie Golden"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7" spans="1:29" ht="28.8" x14ac:dyDescent="0.3">
      <c r="A187" s="40" t="s">
        <v>495</v>
      </c>
      <c r="B187" s="2">
        <v>2002</v>
      </c>
      <c r="C187" s="17" t="s">
        <v>15</v>
      </c>
      <c r="D187" s="4"/>
      <c r="E187" s="15">
        <v>7</v>
      </c>
      <c r="F187" s="4"/>
      <c r="G187" s="18" t="s">
        <v>77</v>
      </c>
      <c r="H187" s="52" t="s">
        <v>498</v>
      </c>
      <c r="I187" s="38" t="s">
        <v>500</v>
      </c>
      <c r="J187" t="str">
        <f t="shared" si="58"/>
        <v>,{"CollectableType":"HomeCollector.Models.BookBase, HomeCollector, Version=1.0.0.0, Culture=neutral, PublicKeyToken=null"</v>
      </c>
      <c r="K187" t="str">
        <f t="shared" si="40"/>
        <v xml:space="preserve">,"DisplayName":"Errand of Vengeance - The Edge of the Sword" </v>
      </c>
      <c r="L187" t="str">
        <f t="shared" si="41"/>
        <v xml:space="preserve">,"Description":"Errand of Vengeance, Book One" </v>
      </c>
      <c r="M187" t="str">
        <f t="shared" si="42"/>
        <v xml:space="preserve">,"Title":"Errand of Vengeance - The Edge of the Sword" </v>
      </c>
      <c r="N187" t="str">
        <f t="shared" si="43"/>
        <v xml:space="preserve">,"Author":"Kevin Ryan" </v>
      </c>
      <c r="O187" t="str">
        <f t="shared" si="44"/>
        <v xml:space="preserve">,"Publisher":"Pocket Books" </v>
      </c>
      <c r="P187" t="str">
        <f t="shared" si="45"/>
        <v xml:space="preserve">,"Year":2002 </v>
      </c>
      <c r="Q187" t="str">
        <f t="shared" si="46"/>
        <v>,"Month":7</v>
      </c>
      <c r="R187" t="str">
        <f t="shared" si="59"/>
        <v xml:space="preserve">,"Series":"TOS" </v>
      </c>
      <c r="S187" t="str">
        <f t="shared" si="47"/>
        <v xml:space="preserve">,"BookCode":"" </v>
      </c>
      <c r="T187" t="str">
        <f t="shared" si="48"/>
        <v xml:space="preserve">,"ISBN":"" </v>
      </c>
      <c r="U187" t="str">
        <f t="shared" si="49"/>
        <v xml:space="preserve">,"Edition":"" </v>
      </c>
      <c r="V187" t="str">
        <f t="shared" si="50"/>
        <v>,"ItemInstances":[</v>
      </c>
      <c r="W187" t="str">
        <f t="shared" si="51"/>
        <v>{"CollectableType":"HomeCollector.Models.BookBase, HomeCollector, Version=1.0.0.0, Culture=neutral, PublicKeyToken=null"</v>
      </c>
      <c r="X187" t="str">
        <f t="shared" si="52"/>
        <v xml:space="preserve">,"ItemDetails":"Copies=" </v>
      </c>
      <c r="Y187" t="str">
        <f t="shared" si="53"/>
        <v xml:space="preserve">,"IsFavorite":false </v>
      </c>
      <c r="Z187" t="str">
        <f t="shared" si="54"/>
        <v xml:space="preserve">,"EstimatedValue":0 </v>
      </c>
      <c r="AA187" t="str">
        <f t="shared" si="55"/>
        <v xml:space="preserve">,"Condition":"UNDEFINED" </v>
      </c>
      <c r="AB18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7" t="str">
        <f t="shared" si="57"/>
        <v>,{"CollectableType":"HomeCollector.Models.BookBase, HomeCollector, Version=1.0.0.0, Culture=neutral, PublicKeyToken=null","DisplayName":"Errand of Vengeance - The Edge of the Sword" ,"Description":"Errand of Vengeance, Book One" ,"Title":"Errand of Vengeance - The Edge of the Sword" ,"Author":"Kevin Ryan"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8" spans="1:29" ht="14.4" x14ac:dyDescent="0.3">
      <c r="A188" s="40" t="s">
        <v>501</v>
      </c>
      <c r="B188" s="2">
        <v>2002</v>
      </c>
      <c r="C188" s="17" t="s">
        <v>15</v>
      </c>
      <c r="D188" s="4"/>
      <c r="E188" s="15">
        <v>7</v>
      </c>
      <c r="F188" s="4"/>
      <c r="G188" s="18" t="s">
        <v>77</v>
      </c>
      <c r="H188" s="52" t="s">
        <v>498</v>
      </c>
      <c r="I188" s="38" t="s">
        <v>505</v>
      </c>
      <c r="J188" t="str">
        <f t="shared" si="58"/>
        <v>,{"CollectableType":"HomeCollector.Models.BookBase, HomeCollector, Version=1.0.0.0, Culture=neutral, PublicKeyToken=null"</v>
      </c>
      <c r="K188" t="str">
        <f t="shared" si="40"/>
        <v xml:space="preserve">,"DisplayName":"Errand of Vengeance - Killing Blow" </v>
      </c>
      <c r="L188" t="str">
        <f t="shared" si="41"/>
        <v xml:space="preserve">,"Description":"Errand of Vengeance, Book Two" </v>
      </c>
      <c r="M188" t="str">
        <f t="shared" si="42"/>
        <v xml:space="preserve">,"Title":"Errand of Vengeance - Killing Blow" </v>
      </c>
      <c r="N188" t="str">
        <f t="shared" si="43"/>
        <v xml:space="preserve">,"Author":"Kevin Ryan" </v>
      </c>
      <c r="O188" t="str">
        <f t="shared" si="44"/>
        <v xml:space="preserve">,"Publisher":"Pocket Books" </v>
      </c>
      <c r="P188" t="str">
        <f t="shared" si="45"/>
        <v xml:space="preserve">,"Year":2002 </v>
      </c>
      <c r="Q188" t="str">
        <f t="shared" si="46"/>
        <v>,"Month":7</v>
      </c>
      <c r="R188" t="str">
        <f t="shared" si="59"/>
        <v xml:space="preserve">,"Series":"TOS" </v>
      </c>
      <c r="S188" t="str">
        <f t="shared" si="47"/>
        <v xml:space="preserve">,"BookCode":"" </v>
      </c>
      <c r="T188" t="str">
        <f t="shared" si="48"/>
        <v xml:space="preserve">,"ISBN":"" </v>
      </c>
      <c r="U188" t="str">
        <f t="shared" si="49"/>
        <v xml:space="preserve">,"Edition":"" </v>
      </c>
      <c r="V188" t="str">
        <f t="shared" si="50"/>
        <v>,"ItemInstances":[</v>
      </c>
      <c r="W188" t="str">
        <f t="shared" si="51"/>
        <v>{"CollectableType":"HomeCollector.Models.BookBase, HomeCollector, Version=1.0.0.0, Culture=neutral, PublicKeyToken=null"</v>
      </c>
      <c r="X188" t="str">
        <f t="shared" si="52"/>
        <v xml:space="preserve">,"ItemDetails":"Copies=" </v>
      </c>
      <c r="Y188" t="str">
        <f t="shared" si="53"/>
        <v xml:space="preserve">,"IsFavorite":false </v>
      </c>
      <c r="Z188" t="str">
        <f t="shared" si="54"/>
        <v xml:space="preserve">,"EstimatedValue":0 </v>
      </c>
      <c r="AA188" t="str">
        <f t="shared" si="55"/>
        <v xml:space="preserve">,"Condition":"UNDEFINED" </v>
      </c>
      <c r="AB18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8" t="str">
        <f t="shared" si="57"/>
        <v>,{"CollectableType":"HomeCollector.Models.BookBase, HomeCollector, Version=1.0.0.0, Culture=neutral, PublicKeyToken=null","DisplayName":"Errand of Vengeance - Killing Blow" ,"Description":"Errand of Vengeance, Book Two" ,"Title":"Errand of Vengeance - Killing Blow" ,"Author":"Kevin Ryan"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9" spans="1:29" ht="14.4" x14ac:dyDescent="0.3">
      <c r="A189" s="40" t="s">
        <v>506</v>
      </c>
      <c r="B189" s="2">
        <v>2002</v>
      </c>
      <c r="C189" s="17" t="s">
        <v>15</v>
      </c>
      <c r="D189" s="4"/>
      <c r="E189" s="15">
        <v>8</v>
      </c>
      <c r="F189" s="4"/>
      <c r="G189" s="18" t="s">
        <v>77</v>
      </c>
      <c r="H189" s="52" t="s">
        <v>498</v>
      </c>
      <c r="I189" s="38" t="s">
        <v>509</v>
      </c>
      <c r="J189" t="str">
        <f t="shared" si="58"/>
        <v>,{"CollectableType":"HomeCollector.Models.BookBase, HomeCollector, Version=1.0.0.0, Culture=neutral, PublicKeyToken=null"</v>
      </c>
      <c r="K189" t="str">
        <f t="shared" si="40"/>
        <v xml:space="preserve">,"DisplayName":"Errand of Vengeance - River of Blood" </v>
      </c>
      <c r="L189" t="str">
        <f t="shared" si="41"/>
        <v xml:space="preserve">,"Description":"Errand of Vengeance, Book Three" </v>
      </c>
      <c r="M189" t="str">
        <f t="shared" si="42"/>
        <v xml:space="preserve">,"Title":"Errand of Vengeance - River of Blood" </v>
      </c>
      <c r="N189" t="str">
        <f t="shared" si="43"/>
        <v xml:space="preserve">,"Author":"Kevin Ryan" </v>
      </c>
      <c r="O189" t="str">
        <f t="shared" si="44"/>
        <v xml:space="preserve">,"Publisher":"Pocket Books" </v>
      </c>
      <c r="P189" t="str">
        <f t="shared" si="45"/>
        <v xml:space="preserve">,"Year":2002 </v>
      </c>
      <c r="Q189" t="str">
        <f t="shared" si="46"/>
        <v>,"Month":8</v>
      </c>
      <c r="R189" t="str">
        <f t="shared" si="59"/>
        <v xml:space="preserve">,"Series":"TOS" </v>
      </c>
      <c r="S189" t="str">
        <f t="shared" si="47"/>
        <v xml:space="preserve">,"BookCode":"" </v>
      </c>
      <c r="T189" t="str">
        <f t="shared" si="48"/>
        <v xml:space="preserve">,"ISBN":"" </v>
      </c>
      <c r="U189" t="str">
        <f t="shared" si="49"/>
        <v xml:space="preserve">,"Edition":"" </v>
      </c>
      <c r="V189" t="str">
        <f t="shared" si="50"/>
        <v>,"ItemInstances":[</v>
      </c>
      <c r="W189" t="str">
        <f t="shared" si="51"/>
        <v>{"CollectableType":"HomeCollector.Models.BookBase, HomeCollector, Version=1.0.0.0, Culture=neutral, PublicKeyToken=null"</v>
      </c>
      <c r="X189" t="str">
        <f t="shared" si="52"/>
        <v xml:space="preserve">,"ItemDetails":"Copies=" </v>
      </c>
      <c r="Y189" t="str">
        <f t="shared" si="53"/>
        <v xml:space="preserve">,"IsFavorite":false </v>
      </c>
      <c r="Z189" t="str">
        <f t="shared" si="54"/>
        <v xml:space="preserve">,"EstimatedValue":0 </v>
      </c>
      <c r="AA189" t="str">
        <f t="shared" si="55"/>
        <v xml:space="preserve">,"Condition":"UNDEFINED" </v>
      </c>
      <c r="AB18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9" t="str">
        <f t="shared" si="57"/>
        <v>,{"CollectableType":"HomeCollector.Models.BookBase, HomeCollector, Version=1.0.0.0, Culture=neutral, PublicKeyToken=null","DisplayName":"Errand of Vengeance - River of Blood" ,"Description":"Errand of Vengeance, Book Three" ,"Title":"Errand of Vengeance - River of Blood" ,"Author":"Kevin Ryan" ,"Publisher":"Pocket Books" ,"Year":2002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0" spans="1:29" ht="14.4" x14ac:dyDescent="0.3">
      <c r="A190" s="40" t="s">
        <v>510</v>
      </c>
      <c r="B190" s="2">
        <v>2003</v>
      </c>
      <c r="C190" s="17" t="s">
        <v>15</v>
      </c>
      <c r="D190" s="4"/>
      <c r="E190" s="15">
        <v>2</v>
      </c>
      <c r="F190" s="4"/>
      <c r="G190" s="18" t="s">
        <v>77</v>
      </c>
      <c r="H190" s="52" t="s">
        <v>513</v>
      </c>
      <c r="I190" s="38"/>
      <c r="J190" t="str">
        <f t="shared" si="58"/>
        <v>,{"CollectableType":"HomeCollector.Models.BookBase, HomeCollector, Version=1.0.0.0, Culture=neutral, PublicKeyToken=null"</v>
      </c>
      <c r="K190" t="str">
        <f t="shared" si="40"/>
        <v xml:space="preserve">,"DisplayName":"Gemini" </v>
      </c>
      <c r="L190" t="str">
        <f t="shared" si="41"/>
        <v xml:space="preserve">,"Description":"" </v>
      </c>
      <c r="M190" t="str">
        <f t="shared" si="42"/>
        <v xml:space="preserve">,"Title":"Gemini" </v>
      </c>
      <c r="N190" t="str">
        <f t="shared" si="43"/>
        <v xml:space="preserve">,"Author":"Mike W. Barr" </v>
      </c>
      <c r="O190" t="str">
        <f t="shared" si="44"/>
        <v xml:space="preserve">,"Publisher":"Pocket Books" </v>
      </c>
      <c r="P190" t="str">
        <f t="shared" si="45"/>
        <v xml:space="preserve">,"Year":2003 </v>
      </c>
      <c r="Q190" t="str">
        <f t="shared" si="46"/>
        <v>,"Month":2</v>
      </c>
      <c r="R190" t="str">
        <f t="shared" si="59"/>
        <v xml:space="preserve">,"Series":"TOS" </v>
      </c>
      <c r="S190" t="str">
        <f t="shared" si="47"/>
        <v xml:space="preserve">,"BookCode":"" </v>
      </c>
      <c r="T190" t="str">
        <f t="shared" si="48"/>
        <v xml:space="preserve">,"ISBN":"" </v>
      </c>
      <c r="U190" t="str">
        <f t="shared" si="49"/>
        <v xml:space="preserve">,"Edition":"" </v>
      </c>
      <c r="V190" t="str">
        <f t="shared" si="50"/>
        <v>,"ItemInstances":[</v>
      </c>
      <c r="W190" t="str">
        <f t="shared" si="51"/>
        <v>{"CollectableType":"HomeCollector.Models.BookBase, HomeCollector, Version=1.0.0.0, Culture=neutral, PublicKeyToken=null"</v>
      </c>
      <c r="X190" t="str">
        <f t="shared" si="52"/>
        <v xml:space="preserve">,"ItemDetails":"Copies=" </v>
      </c>
      <c r="Y190" t="str">
        <f t="shared" si="53"/>
        <v xml:space="preserve">,"IsFavorite":false </v>
      </c>
      <c r="Z190" t="str">
        <f t="shared" si="54"/>
        <v xml:space="preserve">,"EstimatedValue":0 </v>
      </c>
      <c r="AA190" t="str">
        <f t="shared" si="55"/>
        <v xml:space="preserve">,"Condition":"UNDEFINED" </v>
      </c>
      <c r="AB19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0" t="str">
        <f t="shared" si="57"/>
        <v>,{"CollectableType":"HomeCollector.Models.BookBase, HomeCollector, Version=1.0.0.0, Culture=neutral, PublicKeyToken=null","DisplayName":"Gemini" ,"Description":"" ,"Title":"Gemini" ,"Author":"Mike W. Barr" ,"Publisher":"Pocket Books" ,"Year":2003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1" spans="1:29" ht="28.2" x14ac:dyDescent="0.3">
      <c r="A191" s="40" t="s">
        <v>514</v>
      </c>
      <c r="B191" s="2">
        <v>2003</v>
      </c>
      <c r="C191" s="17" t="s">
        <v>15</v>
      </c>
      <c r="D191" s="4"/>
      <c r="E191" s="15">
        <v>3</v>
      </c>
      <c r="F191" s="4"/>
      <c r="G191" s="18" t="s">
        <v>77</v>
      </c>
      <c r="H191" s="50" t="s">
        <v>409</v>
      </c>
      <c r="I191" s="4"/>
      <c r="J191" t="str">
        <f t="shared" si="58"/>
        <v>,{"CollectableType":"HomeCollector.Models.BookBase, HomeCollector, Version=1.0.0.0, Culture=neutral, PublicKeyToken=null"</v>
      </c>
      <c r="K191" t="str">
        <f t="shared" si="40"/>
        <v xml:space="preserve">,"DisplayName":"Garth of Izar" </v>
      </c>
      <c r="L191" t="str">
        <f t="shared" si="41"/>
        <v xml:space="preserve">,"Description":"" </v>
      </c>
      <c r="M191" t="str">
        <f t="shared" si="42"/>
        <v xml:space="preserve">,"Title":"Garth of Izar" </v>
      </c>
      <c r="N191" t="str">
        <f t="shared" si="43"/>
        <v xml:space="preserve">,"Author":"Pamela Sargent and George Zebrowski" </v>
      </c>
      <c r="O191" t="str">
        <f t="shared" si="44"/>
        <v xml:space="preserve">,"Publisher":"Pocket Books" </v>
      </c>
      <c r="P191" t="str">
        <f t="shared" si="45"/>
        <v xml:space="preserve">,"Year":2003 </v>
      </c>
      <c r="Q191" t="str">
        <f t="shared" si="46"/>
        <v>,"Month":3</v>
      </c>
      <c r="R191" t="str">
        <f t="shared" si="59"/>
        <v xml:space="preserve">,"Series":"TOS" </v>
      </c>
      <c r="S191" t="str">
        <f t="shared" si="47"/>
        <v xml:space="preserve">,"BookCode":"" </v>
      </c>
      <c r="T191" t="str">
        <f t="shared" si="48"/>
        <v xml:space="preserve">,"ISBN":"" </v>
      </c>
      <c r="U191" t="str">
        <f t="shared" si="49"/>
        <v xml:space="preserve">,"Edition":"" </v>
      </c>
      <c r="V191" t="str">
        <f t="shared" si="50"/>
        <v>,"ItemInstances":[</v>
      </c>
      <c r="W191" t="str">
        <f t="shared" si="51"/>
        <v>{"CollectableType":"HomeCollector.Models.BookBase, HomeCollector, Version=1.0.0.0, Culture=neutral, PublicKeyToken=null"</v>
      </c>
      <c r="X191" t="str">
        <f t="shared" si="52"/>
        <v xml:space="preserve">,"ItemDetails":"Copies=" </v>
      </c>
      <c r="Y191" t="str">
        <f t="shared" si="53"/>
        <v xml:space="preserve">,"IsFavorite":false </v>
      </c>
      <c r="Z191" t="str">
        <f t="shared" si="54"/>
        <v xml:space="preserve">,"EstimatedValue":0 </v>
      </c>
      <c r="AA191" t="str">
        <f t="shared" si="55"/>
        <v xml:space="preserve">,"Condition":"UNDEFINED" </v>
      </c>
      <c r="AB19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1" t="str">
        <f t="shared" si="57"/>
        <v>,{"CollectableType":"HomeCollector.Models.BookBase, HomeCollector, Version=1.0.0.0, Culture=neutral, PublicKeyToken=null","DisplayName":"Garth of Izar" ,"Description":"" ,"Title":"Garth of Izar" ,"Author":"Pamela Sargent and George Zebrowski" ,"Publisher":"Pocket Books" ,"Year":2003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2" spans="1:29" ht="28.2" x14ac:dyDescent="0.3">
      <c r="A192" s="40" t="s">
        <v>520</v>
      </c>
      <c r="B192" s="2">
        <v>2004</v>
      </c>
      <c r="C192" s="17" t="s">
        <v>15</v>
      </c>
      <c r="D192" s="4"/>
      <c r="E192" s="15">
        <v>1</v>
      </c>
      <c r="F192" s="4"/>
      <c r="G192" s="18" t="s">
        <v>77</v>
      </c>
      <c r="H192" s="50" t="s">
        <v>523</v>
      </c>
      <c r="I192" s="4"/>
      <c r="J192" t="str">
        <f t="shared" si="58"/>
        <v>,{"CollectableType":"HomeCollector.Models.BookBase, HomeCollector, Version=1.0.0.0, Culture=neutral, PublicKeyToken=null"</v>
      </c>
      <c r="K192" t="str">
        <f t="shared" si="40"/>
        <v xml:space="preserve">,"DisplayName":"The Case of the Colonist's Corpse" </v>
      </c>
      <c r="L192" t="str">
        <f t="shared" si="41"/>
        <v xml:space="preserve">,"Description":"" </v>
      </c>
      <c r="M192" t="str">
        <f t="shared" si="42"/>
        <v xml:space="preserve">,"Title":"The Case of the Colonist's Corpse" </v>
      </c>
      <c r="N192" t="str">
        <f t="shared" si="43"/>
        <v xml:space="preserve">,"Author":"Tony Isabella and Bob Ingersoll" </v>
      </c>
      <c r="O192" t="str">
        <f t="shared" si="44"/>
        <v xml:space="preserve">,"Publisher":"Pocket Books" </v>
      </c>
      <c r="P192" t="str">
        <f t="shared" si="45"/>
        <v xml:space="preserve">,"Year":2004 </v>
      </c>
      <c r="Q192" t="str">
        <f t="shared" si="46"/>
        <v>,"Month":1</v>
      </c>
      <c r="R192" t="str">
        <f t="shared" si="59"/>
        <v xml:space="preserve">,"Series":"TOS" </v>
      </c>
      <c r="S192" t="str">
        <f t="shared" si="47"/>
        <v xml:space="preserve">,"BookCode":"" </v>
      </c>
      <c r="T192" t="str">
        <f t="shared" si="48"/>
        <v xml:space="preserve">,"ISBN":"" </v>
      </c>
      <c r="U192" t="str">
        <f t="shared" si="49"/>
        <v xml:space="preserve">,"Edition":"" </v>
      </c>
      <c r="V192" t="str">
        <f t="shared" si="50"/>
        <v>,"ItemInstances":[</v>
      </c>
      <c r="W192" t="str">
        <f t="shared" si="51"/>
        <v>{"CollectableType":"HomeCollector.Models.BookBase, HomeCollector, Version=1.0.0.0, Culture=neutral, PublicKeyToken=null"</v>
      </c>
      <c r="X192" t="str">
        <f t="shared" si="52"/>
        <v xml:space="preserve">,"ItemDetails":"Copies=" </v>
      </c>
      <c r="Y192" t="str">
        <f t="shared" si="53"/>
        <v xml:space="preserve">,"IsFavorite":false </v>
      </c>
      <c r="Z192" t="str">
        <f t="shared" si="54"/>
        <v xml:space="preserve">,"EstimatedValue":0 </v>
      </c>
      <c r="AA192" t="str">
        <f t="shared" si="55"/>
        <v xml:space="preserve">,"Condition":"UNDEFINED" </v>
      </c>
      <c r="AB19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2" t="str">
        <f t="shared" si="57"/>
        <v>,{"CollectableType":"HomeCollector.Models.BookBase, HomeCollector, Version=1.0.0.0, Culture=neutral, PublicKeyToken=null","DisplayName":"The Case of the Colonist's Corpse" ,"Description":"" ,"Title":"The Case of the Colonist's Corpse" ,"Author":"Tony Isabella and Bob Ingersoll" ,"Publisher":"Pocket Books" ,"Year":2004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3" spans="1:29" ht="28.2" x14ac:dyDescent="0.3">
      <c r="A193" s="40" t="s">
        <v>524</v>
      </c>
      <c r="B193" s="2">
        <v>2004</v>
      </c>
      <c r="C193" s="17"/>
      <c r="D193" s="4"/>
      <c r="E193" s="15">
        <v>7</v>
      </c>
      <c r="F193" s="4"/>
      <c r="G193" s="18" t="s">
        <v>77</v>
      </c>
      <c r="H193" s="38" t="s">
        <v>406</v>
      </c>
      <c r="I193" s="42" t="s">
        <v>525</v>
      </c>
      <c r="J193" t="str">
        <f t="shared" si="58"/>
        <v>,{"CollectableType":"HomeCollector.Models.BookBase, HomeCollector, Version=1.0.0.0, Culture=neutral, PublicKeyToken=null"</v>
      </c>
      <c r="K193" t="str">
        <f t="shared" ref="K193:K249" si="60">",""DisplayName"":""" &amp; $A193 &amp; """ "</f>
        <v xml:space="preserve">,"DisplayName":"Vulcan's Soul - Exodus" </v>
      </c>
      <c r="L193" t="str">
        <f t="shared" ref="L193:L249" si="61">",""Description"":""" &amp; $I193 &amp; """ "</f>
        <v xml:space="preserve">,"Description":"Vulcan's Soul, Book One, hardcover first printing" </v>
      </c>
      <c r="M193" t="str">
        <f t="shared" ref="M193:M249" si="62">",""Title"":""" &amp; $A193 &amp; """ "</f>
        <v xml:space="preserve">,"Title":"Vulcan's Soul - Exodus" </v>
      </c>
      <c r="N193" t="str">
        <f t="shared" ref="N193:N249" si="63">",""Author"":""" &amp; $H193 &amp; """ "</f>
        <v xml:space="preserve">,"Author":"Josepha Sherman and Susan Shwartz" </v>
      </c>
      <c r="O193" t="str">
        <f t="shared" ref="O193:O249" si="64">",""Publisher"":""" &amp; $G193 &amp; """ "</f>
        <v xml:space="preserve">,"Publisher":"Pocket Books" </v>
      </c>
      <c r="P193" t="str">
        <f t="shared" ref="P193:P249" si="65">",""Year"":" &amp; $B193 &amp; " "</f>
        <v xml:space="preserve">,"Year":2004 </v>
      </c>
      <c r="Q193" t="str">
        <f t="shared" ref="Q193:Q249" si="66">",""Month"":" &amp; IF($E193="",0,$E193)</f>
        <v>,"Month":7</v>
      </c>
      <c r="R193" t="str">
        <f t="shared" si="59"/>
        <v xml:space="preserve">,"Series":"TOS" </v>
      </c>
      <c r="S193" t="str">
        <f t="shared" ref="S193:S249" si="67">",""BookCode"":""" &amp; $F193 &amp; """ "</f>
        <v xml:space="preserve">,"BookCode":"" </v>
      </c>
      <c r="T193" t="str">
        <f t="shared" ref="T193:T249" si="68">",""ISBN"":""" &amp; "" &amp; """ "</f>
        <v xml:space="preserve">,"ISBN":"" </v>
      </c>
      <c r="U193" t="str">
        <f t="shared" ref="U193:U249" si="69">",""Edition"":""" &amp; "" &amp; """ "</f>
        <v xml:space="preserve">,"Edition":"" </v>
      </c>
      <c r="V193" t="str">
        <f t="shared" ref="V193:V249" si="70" xml:space="preserve"> IF($C193="Y",",""ItemInstances"":[","")</f>
        <v/>
      </c>
      <c r="W193" t="str">
        <f t="shared" ref="W193:W249" si="7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93" t="str">
        <f t="shared" ref="X193:X249" si="72">",""ItemDetails"":""" &amp; "Copies=" &amp; $D193 &amp; """ "</f>
        <v xml:space="preserve">,"ItemDetails":"Copies=" </v>
      </c>
      <c r="Y193" t="str">
        <f t="shared" ref="Y193:Y249" si="73">",""IsFavorite"":" &amp; "false" &amp; " "</f>
        <v xml:space="preserve">,"IsFavorite":false </v>
      </c>
      <c r="Z193" t="str">
        <f t="shared" ref="Z193:Z249" si="74">",""EstimatedValue"":" &amp; 0 &amp; " "</f>
        <v xml:space="preserve">,"EstimatedValue":0 </v>
      </c>
      <c r="AA193" t="str">
        <f t="shared" ref="AA193:AA249" si="75">",""Condition"":" &amp; """UNDEFINED""" &amp; " "</f>
        <v xml:space="preserve">,"Condition":"UNDEFINED" </v>
      </c>
      <c r="AB193" t="str">
        <f t="shared" ref="AB193:AB249" si="76" xml:space="preserve"> IF($C193="Y",  CONCATENATE($V193,$W193,$X193,$Y193,$Z193,$AA193) &amp; "} ]}","}")</f>
        <v>}</v>
      </c>
      <c r="AC193" t="str">
        <f t="shared" ref="AC193:AC249" si="77">CONCATENATE($J193,$K193, $L193, $M193, $N193,$O193,$P193,$Q193,$R193,$S193,$T193,$U193) &amp; $AB193</f>
        <v>,{"CollectableType":"HomeCollector.Models.BookBase, HomeCollector, Version=1.0.0.0, Culture=neutral, PublicKeyToken=null","DisplayName":"Vulcan's Soul - Exodus" ,"Description":"Vulcan's Soul, Book One, hardcover first printing" ,"Title":"Vulcan's Soul - Exodus" ,"Author":"Josepha Sherman and Susan Shwartz" ,"Publisher":"Pocket Books" ,"Year":2004 ,"Month":7,"Series":"TOS" ,"BookCode":"" ,"ISBN":"" ,"Edition":"" }</v>
      </c>
    </row>
    <row r="194" spans="1:29" ht="27" x14ac:dyDescent="0.3">
      <c r="A194" s="40" t="s">
        <v>524</v>
      </c>
      <c r="B194" s="2">
        <v>2004</v>
      </c>
      <c r="C194" s="17" t="s">
        <v>15</v>
      </c>
      <c r="D194" s="4"/>
      <c r="E194" s="15">
        <v>7</v>
      </c>
      <c r="F194" s="4"/>
      <c r="G194" s="18" t="s">
        <v>77</v>
      </c>
      <c r="H194" s="38" t="s">
        <v>406</v>
      </c>
      <c r="I194" s="42" t="s">
        <v>526</v>
      </c>
      <c r="J194" t="str">
        <f t="shared" ref="J194:J249" si="7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94" t="str">
        <f t="shared" si="60"/>
        <v xml:space="preserve">,"DisplayName":"Vulcan's Soul - Exodus" </v>
      </c>
      <c r="L194" t="str">
        <f t="shared" si="61"/>
        <v xml:space="preserve">,"Description":"Vulcan's Soul, Book One" </v>
      </c>
      <c r="M194" t="str">
        <f t="shared" si="62"/>
        <v xml:space="preserve">,"Title":"Vulcan's Soul - Exodus" </v>
      </c>
      <c r="N194" t="str">
        <f t="shared" si="63"/>
        <v xml:space="preserve">,"Author":"Josepha Sherman and Susan Shwartz" </v>
      </c>
      <c r="O194" t="str">
        <f t="shared" si="64"/>
        <v xml:space="preserve">,"Publisher":"Pocket Books" </v>
      </c>
      <c r="P194" t="str">
        <f t="shared" si="65"/>
        <v xml:space="preserve">,"Year":2004 </v>
      </c>
      <c r="Q194" t="str">
        <f t="shared" si="66"/>
        <v>,"Month":7</v>
      </c>
      <c r="R194" t="str">
        <f t="shared" si="59"/>
        <v xml:space="preserve">,"Series":"TOS" </v>
      </c>
      <c r="S194" t="str">
        <f t="shared" si="67"/>
        <v xml:space="preserve">,"BookCode":"" </v>
      </c>
      <c r="T194" t="str">
        <f t="shared" si="68"/>
        <v xml:space="preserve">,"ISBN":"" </v>
      </c>
      <c r="U194" t="str">
        <f t="shared" si="69"/>
        <v xml:space="preserve">,"Edition":"" </v>
      </c>
      <c r="V194" t="str">
        <f t="shared" si="70"/>
        <v>,"ItemInstances":[</v>
      </c>
      <c r="W194" t="str">
        <f t="shared" si="71"/>
        <v>{"CollectableType":"HomeCollector.Models.BookBase, HomeCollector, Version=1.0.0.0, Culture=neutral, PublicKeyToken=null"</v>
      </c>
      <c r="X194" t="str">
        <f t="shared" si="72"/>
        <v xml:space="preserve">,"ItemDetails":"Copies=" </v>
      </c>
      <c r="Y194" t="str">
        <f t="shared" si="73"/>
        <v xml:space="preserve">,"IsFavorite":false </v>
      </c>
      <c r="Z194" t="str">
        <f t="shared" si="74"/>
        <v xml:space="preserve">,"EstimatedValue":0 </v>
      </c>
      <c r="AA194" t="str">
        <f t="shared" si="75"/>
        <v xml:space="preserve">,"Condition":"UNDEFINED" </v>
      </c>
      <c r="AB19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4" t="str">
        <f t="shared" si="77"/>
        <v>,{"CollectableType":"HomeCollector.Models.BookBase, HomeCollector, Version=1.0.0.0, Culture=neutral, PublicKeyToken=null","DisplayName":"Vulcan's Soul - Exodus" ,"Description":"Vulcan's Soul, Book One" ,"Title":"Vulcan's Soul - Exodus" ,"Author":"Josepha Sherman and Susan Shwartz" ,"Publisher":"Pocket Books" ,"Year":2004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5" spans="1:29" ht="28.8" x14ac:dyDescent="0.3">
      <c r="A195" s="40" t="s">
        <v>528</v>
      </c>
      <c r="B195" s="2">
        <v>2005</v>
      </c>
      <c r="C195" s="17"/>
      <c r="D195" s="4"/>
      <c r="E195" s="15">
        <v>1</v>
      </c>
      <c r="F195" s="4"/>
      <c r="G195" s="18" t="s">
        <v>77</v>
      </c>
      <c r="H195" s="50" t="s">
        <v>412</v>
      </c>
      <c r="I195" s="51" t="s">
        <v>347</v>
      </c>
      <c r="J195" t="str">
        <f t="shared" si="78"/>
        <v>,{"CollectableType":"HomeCollector.Models.BookBase, HomeCollector, Version=1.0.0.0, Culture=neutral, PublicKeyToken=null"</v>
      </c>
      <c r="K195" t="str">
        <f t="shared" si="60"/>
        <v xml:space="preserve">,"DisplayName":"To Reign in Hell: The Exile of Khan Noonien Singh" </v>
      </c>
      <c r="L195" t="str">
        <f t="shared" si="61"/>
        <v xml:space="preserve">,"Description":"hardcover first printing" </v>
      </c>
      <c r="M195" t="str">
        <f t="shared" si="62"/>
        <v xml:space="preserve">,"Title":"To Reign in Hell: The Exile of Khan Noonien Singh" </v>
      </c>
      <c r="N195" t="str">
        <f t="shared" si="63"/>
        <v xml:space="preserve">,"Author":"Greg Cox" </v>
      </c>
      <c r="O195" t="str">
        <f t="shared" si="64"/>
        <v xml:space="preserve">,"Publisher":"Pocket Books" </v>
      </c>
      <c r="P195" t="str">
        <f t="shared" si="65"/>
        <v xml:space="preserve">,"Year":2005 </v>
      </c>
      <c r="Q195" t="str">
        <f t="shared" si="66"/>
        <v>,"Month":1</v>
      </c>
      <c r="R195" t="str">
        <f t="shared" si="59"/>
        <v xml:space="preserve">,"Series":"TOS" </v>
      </c>
      <c r="S195" t="str">
        <f t="shared" si="67"/>
        <v xml:space="preserve">,"BookCode":"" </v>
      </c>
      <c r="T195" t="str">
        <f t="shared" si="68"/>
        <v xml:space="preserve">,"ISBN":"" </v>
      </c>
      <c r="U195" t="str">
        <f t="shared" si="69"/>
        <v xml:space="preserve">,"Edition":"" </v>
      </c>
      <c r="V195" t="str">
        <f t="shared" si="70"/>
        <v/>
      </c>
      <c r="W195" t="str">
        <f t="shared" si="71"/>
        <v>{"CollectableType":"HomeCollector.Models.BookBase, HomeCollector, Version=1.0.0.0, Culture=neutral, PublicKeyToken=null"</v>
      </c>
      <c r="X195" t="str">
        <f t="shared" si="72"/>
        <v xml:space="preserve">,"ItemDetails":"Copies=" </v>
      </c>
      <c r="Y195" t="str">
        <f t="shared" si="73"/>
        <v xml:space="preserve">,"IsFavorite":false </v>
      </c>
      <c r="Z195" t="str">
        <f t="shared" si="74"/>
        <v xml:space="preserve">,"EstimatedValue":0 </v>
      </c>
      <c r="AA195" t="str">
        <f t="shared" si="75"/>
        <v xml:space="preserve">,"Condition":"UNDEFINED" </v>
      </c>
      <c r="AB195" t="str">
        <f t="shared" si="76"/>
        <v>}</v>
      </c>
      <c r="AC195" t="str">
        <f t="shared" si="77"/>
        <v>,{"CollectableType":"HomeCollector.Models.BookBase, HomeCollector, Version=1.0.0.0, Culture=neutral, PublicKeyToken=null","DisplayName":"To Reign in Hell: The Exile of Khan Noonien Singh" ,"Description":"hardcover first printing" ,"Title":"To Reign in Hell: The Exile of Khan Noonien Singh" ,"Author":"Greg Cox" ,"Publisher":"Pocket Books" ,"Year":2005 ,"Month":1,"Series":"TOS" ,"BookCode":"" ,"ISBN":"" ,"Edition":"" }</v>
      </c>
    </row>
    <row r="196" spans="1:29" ht="28.8" x14ac:dyDescent="0.3">
      <c r="A196" s="40" t="s">
        <v>528</v>
      </c>
      <c r="B196" s="2">
        <v>2005</v>
      </c>
      <c r="C196" s="17" t="s">
        <v>15</v>
      </c>
      <c r="D196" s="4"/>
      <c r="E196" s="15">
        <v>1</v>
      </c>
      <c r="F196" s="4"/>
      <c r="G196" s="18" t="s">
        <v>77</v>
      </c>
      <c r="H196" s="50" t="s">
        <v>412</v>
      </c>
      <c r="I196" s="51"/>
      <c r="J196" t="str">
        <f t="shared" si="78"/>
        <v>,{"CollectableType":"HomeCollector.Models.BookBase, HomeCollector, Version=1.0.0.0, Culture=neutral, PublicKeyToken=null"</v>
      </c>
      <c r="K196" t="str">
        <f t="shared" si="60"/>
        <v xml:space="preserve">,"DisplayName":"To Reign in Hell: The Exile of Khan Noonien Singh" </v>
      </c>
      <c r="L196" t="str">
        <f t="shared" si="61"/>
        <v xml:space="preserve">,"Description":"" </v>
      </c>
      <c r="M196" t="str">
        <f t="shared" si="62"/>
        <v xml:space="preserve">,"Title":"To Reign in Hell: The Exile of Khan Noonien Singh" </v>
      </c>
      <c r="N196" t="str">
        <f t="shared" si="63"/>
        <v xml:space="preserve">,"Author":"Greg Cox" </v>
      </c>
      <c r="O196" t="str">
        <f t="shared" si="64"/>
        <v xml:space="preserve">,"Publisher":"Pocket Books" </v>
      </c>
      <c r="P196" t="str">
        <f t="shared" si="65"/>
        <v xml:space="preserve">,"Year":2005 </v>
      </c>
      <c r="Q196" t="str">
        <f t="shared" si="66"/>
        <v>,"Month":1</v>
      </c>
      <c r="R196" t="str">
        <f t="shared" si="59"/>
        <v xml:space="preserve">,"Series":"TOS" </v>
      </c>
      <c r="S196" t="str">
        <f t="shared" si="67"/>
        <v xml:space="preserve">,"BookCode":"" </v>
      </c>
      <c r="T196" t="str">
        <f t="shared" si="68"/>
        <v xml:space="preserve">,"ISBN":"" </v>
      </c>
      <c r="U196" t="str">
        <f t="shared" si="69"/>
        <v xml:space="preserve">,"Edition":"" </v>
      </c>
      <c r="V196" t="str">
        <f t="shared" si="70"/>
        <v>,"ItemInstances":[</v>
      </c>
      <c r="W196" t="str">
        <f t="shared" si="71"/>
        <v>{"CollectableType":"HomeCollector.Models.BookBase, HomeCollector, Version=1.0.0.0, Culture=neutral, PublicKeyToken=null"</v>
      </c>
      <c r="X196" t="str">
        <f t="shared" si="72"/>
        <v xml:space="preserve">,"ItemDetails":"Copies=" </v>
      </c>
      <c r="Y196" t="str">
        <f t="shared" si="73"/>
        <v xml:space="preserve">,"IsFavorite":false </v>
      </c>
      <c r="Z196" t="str">
        <f t="shared" si="74"/>
        <v xml:space="preserve">,"EstimatedValue":0 </v>
      </c>
      <c r="AA196" t="str">
        <f t="shared" si="75"/>
        <v xml:space="preserve">,"Condition":"UNDEFINED" </v>
      </c>
      <c r="AB19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6" t="str">
        <f t="shared" si="77"/>
        <v>,{"CollectableType":"HomeCollector.Models.BookBase, HomeCollector, Version=1.0.0.0, Culture=neutral, PublicKeyToken=null","DisplayName":"To Reign in Hell: The Exile of Khan Noonien Singh" ,"Description":"" ,"Title":"To Reign in Hell: The Exile of Khan Noonien Singh" ,"Author":"Greg Cox" ,"Publisher":"Pocket Books" ,"Year":2005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7" spans="1:29" ht="28.2" x14ac:dyDescent="0.3">
      <c r="A197" s="40" t="s">
        <v>531</v>
      </c>
      <c r="B197" s="2">
        <v>2005</v>
      </c>
      <c r="C197" s="17" t="s">
        <v>15</v>
      </c>
      <c r="D197" s="4"/>
      <c r="E197" s="15">
        <v>1</v>
      </c>
      <c r="F197" s="4"/>
      <c r="G197" s="18" t="s">
        <v>77</v>
      </c>
      <c r="H197" s="50" t="s">
        <v>532</v>
      </c>
      <c r="I197" s="51"/>
      <c r="J197" t="str">
        <f t="shared" si="78"/>
        <v>,{"CollectableType":"HomeCollector.Models.BookBase, HomeCollector, Version=1.0.0.0, Culture=neutral, PublicKeyToken=null"</v>
      </c>
      <c r="K197" t="str">
        <f t="shared" si="60"/>
        <v xml:space="preserve">,"DisplayName":"Ex Machina" </v>
      </c>
      <c r="L197" t="str">
        <f t="shared" si="61"/>
        <v xml:space="preserve">,"Description":"" </v>
      </c>
      <c r="M197" t="str">
        <f t="shared" si="62"/>
        <v xml:space="preserve">,"Title":"Ex Machina" </v>
      </c>
      <c r="N197" t="str">
        <f t="shared" si="63"/>
        <v xml:space="preserve">,"Author":"Christopher L. Bennett" </v>
      </c>
      <c r="O197" t="str">
        <f t="shared" si="64"/>
        <v xml:space="preserve">,"Publisher":"Pocket Books" </v>
      </c>
      <c r="P197" t="str">
        <f t="shared" si="65"/>
        <v xml:space="preserve">,"Year":2005 </v>
      </c>
      <c r="Q197" t="str">
        <f t="shared" si="66"/>
        <v>,"Month":1</v>
      </c>
      <c r="R197" t="str">
        <f t="shared" ref="R197:R249" si="79">",""Series"":""" &amp; $B$1 &amp; """ "</f>
        <v xml:space="preserve">,"Series":"TOS" </v>
      </c>
      <c r="S197" t="str">
        <f t="shared" si="67"/>
        <v xml:space="preserve">,"BookCode":"" </v>
      </c>
      <c r="T197" t="str">
        <f t="shared" si="68"/>
        <v xml:space="preserve">,"ISBN":"" </v>
      </c>
      <c r="U197" t="str">
        <f t="shared" si="69"/>
        <v xml:space="preserve">,"Edition":"" </v>
      </c>
      <c r="V197" t="str">
        <f t="shared" si="70"/>
        <v>,"ItemInstances":[</v>
      </c>
      <c r="W197" t="str">
        <f t="shared" si="71"/>
        <v>{"CollectableType":"HomeCollector.Models.BookBase, HomeCollector, Version=1.0.0.0, Culture=neutral, PublicKeyToken=null"</v>
      </c>
      <c r="X197" t="str">
        <f t="shared" si="72"/>
        <v xml:space="preserve">,"ItemDetails":"Copies=" </v>
      </c>
      <c r="Y197" t="str">
        <f t="shared" si="73"/>
        <v xml:space="preserve">,"IsFavorite":false </v>
      </c>
      <c r="Z197" t="str">
        <f t="shared" si="74"/>
        <v xml:space="preserve">,"EstimatedValue":0 </v>
      </c>
      <c r="AA197" t="str">
        <f t="shared" si="75"/>
        <v xml:space="preserve">,"Condition":"UNDEFINED" </v>
      </c>
      <c r="AB19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7" t="str">
        <f t="shared" si="77"/>
        <v>,{"CollectableType":"HomeCollector.Models.BookBase, HomeCollector, Version=1.0.0.0, Culture=neutral, PublicKeyToken=null","DisplayName":"Ex Machina" ,"Description":"" ,"Title":"Ex Machina" ,"Author":"Christopher L. Bennett" ,"Publisher":"Pocket Books" ,"Year":2005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8" spans="1:29" ht="14.4" x14ac:dyDescent="0.3">
      <c r="A198" s="40" t="s">
        <v>533</v>
      </c>
      <c r="B198" s="2">
        <v>2005</v>
      </c>
      <c r="C198" s="17" t="s">
        <v>15</v>
      </c>
      <c r="D198" s="4"/>
      <c r="E198" s="15">
        <v>3</v>
      </c>
      <c r="F198" s="4"/>
      <c r="G198" s="18" t="s">
        <v>77</v>
      </c>
      <c r="H198" s="50" t="s">
        <v>241</v>
      </c>
      <c r="I198" s="4"/>
      <c r="J198" t="str">
        <f t="shared" si="78"/>
        <v>,{"CollectableType":"HomeCollector.Models.BookBase, HomeCollector, Version=1.0.0.0, Culture=neutral, PublicKeyToken=null"</v>
      </c>
      <c r="K198" t="str">
        <f t="shared" si="60"/>
        <v xml:space="preserve">,"DisplayName":"Engines of Destiny" </v>
      </c>
      <c r="L198" t="str">
        <f t="shared" si="61"/>
        <v xml:space="preserve">,"Description":"" </v>
      </c>
      <c r="M198" t="str">
        <f t="shared" si="62"/>
        <v xml:space="preserve">,"Title":"Engines of Destiny" </v>
      </c>
      <c r="N198" t="str">
        <f t="shared" si="63"/>
        <v xml:space="preserve">,"Author":"Gene DeWeese" </v>
      </c>
      <c r="O198" t="str">
        <f t="shared" si="64"/>
        <v xml:space="preserve">,"Publisher":"Pocket Books" </v>
      </c>
      <c r="P198" t="str">
        <f t="shared" si="65"/>
        <v xml:space="preserve">,"Year":2005 </v>
      </c>
      <c r="Q198" t="str">
        <f t="shared" si="66"/>
        <v>,"Month":3</v>
      </c>
      <c r="R198" t="str">
        <f t="shared" si="79"/>
        <v xml:space="preserve">,"Series":"TOS" </v>
      </c>
      <c r="S198" t="str">
        <f t="shared" si="67"/>
        <v xml:space="preserve">,"BookCode":"" </v>
      </c>
      <c r="T198" t="str">
        <f t="shared" si="68"/>
        <v xml:space="preserve">,"ISBN":"" </v>
      </c>
      <c r="U198" t="str">
        <f t="shared" si="69"/>
        <v xml:space="preserve">,"Edition":"" </v>
      </c>
      <c r="V198" t="str">
        <f t="shared" si="70"/>
        <v>,"ItemInstances":[</v>
      </c>
      <c r="W198" t="str">
        <f t="shared" si="71"/>
        <v>{"CollectableType":"HomeCollector.Models.BookBase, HomeCollector, Version=1.0.0.0, Culture=neutral, PublicKeyToken=null"</v>
      </c>
      <c r="X198" t="str">
        <f t="shared" si="72"/>
        <v xml:space="preserve">,"ItemDetails":"Copies=" </v>
      </c>
      <c r="Y198" t="str">
        <f t="shared" si="73"/>
        <v xml:space="preserve">,"IsFavorite":false </v>
      </c>
      <c r="Z198" t="str">
        <f t="shared" si="74"/>
        <v xml:space="preserve">,"EstimatedValue":0 </v>
      </c>
      <c r="AA198" t="str">
        <f t="shared" si="75"/>
        <v xml:space="preserve">,"Condition":"UNDEFINED" </v>
      </c>
      <c r="AB19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8" t="str">
        <f t="shared" si="77"/>
        <v>,{"CollectableType":"HomeCollector.Models.BookBase, HomeCollector, Version=1.0.0.0, Culture=neutral, PublicKeyToken=null","DisplayName":"Engines of Destiny" ,"Description":"" ,"Title":"Engines of Destiny" ,"Author":"Gene DeWeese" ,"Publisher":"Pocket Books" ,"Year":2005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9" spans="1:29" ht="14.4" x14ac:dyDescent="0.3">
      <c r="A199" s="40" t="s">
        <v>534</v>
      </c>
      <c r="B199" s="2">
        <v>2005</v>
      </c>
      <c r="C199" s="17" t="s">
        <v>15</v>
      </c>
      <c r="D199" s="4"/>
      <c r="E199" s="15">
        <v>4</v>
      </c>
      <c r="F199" s="4"/>
      <c r="G199" s="18" t="s">
        <v>77</v>
      </c>
      <c r="H199" s="52" t="s">
        <v>498</v>
      </c>
      <c r="I199" s="42" t="s">
        <v>535</v>
      </c>
      <c r="J199" t="str">
        <f t="shared" si="78"/>
        <v>,{"CollectableType":"HomeCollector.Models.BookBase, HomeCollector, Version=1.0.0.0, Culture=neutral, PublicKeyToken=null"</v>
      </c>
      <c r="K199" t="str">
        <f t="shared" si="60"/>
        <v xml:space="preserve">,"DisplayName":"Errand of Fury - Seeds of Rage" </v>
      </c>
      <c r="L199" t="str">
        <f t="shared" si="61"/>
        <v xml:space="preserve">,"Description":"Errand of Fury, Book One" </v>
      </c>
      <c r="M199" t="str">
        <f t="shared" si="62"/>
        <v xml:space="preserve">,"Title":"Errand of Fury - Seeds of Rage" </v>
      </c>
      <c r="N199" t="str">
        <f t="shared" si="63"/>
        <v xml:space="preserve">,"Author":"Kevin Ryan" </v>
      </c>
      <c r="O199" t="str">
        <f t="shared" si="64"/>
        <v xml:space="preserve">,"Publisher":"Pocket Books" </v>
      </c>
      <c r="P199" t="str">
        <f t="shared" si="65"/>
        <v xml:space="preserve">,"Year":2005 </v>
      </c>
      <c r="Q199" t="str">
        <f t="shared" si="66"/>
        <v>,"Month":4</v>
      </c>
      <c r="R199" t="str">
        <f t="shared" si="79"/>
        <v xml:space="preserve">,"Series":"TOS" </v>
      </c>
      <c r="S199" t="str">
        <f t="shared" si="67"/>
        <v xml:space="preserve">,"BookCode":"" </v>
      </c>
      <c r="T199" t="str">
        <f t="shared" si="68"/>
        <v xml:space="preserve">,"ISBN":"" </v>
      </c>
      <c r="U199" t="str">
        <f t="shared" si="69"/>
        <v xml:space="preserve">,"Edition":"" </v>
      </c>
      <c r="V199" t="str">
        <f t="shared" si="70"/>
        <v>,"ItemInstances":[</v>
      </c>
      <c r="W199" t="str">
        <f t="shared" si="71"/>
        <v>{"CollectableType":"HomeCollector.Models.BookBase, HomeCollector, Version=1.0.0.0, Culture=neutral, PublicKeyToken=null"</v>
      </c>
      <c r="X199" t="str">
        <f t="shared" si="72"/>
        <v xml:space="preserve">,"ItemDetails":"Copies=" </v>
      </c>
      <c r="Y199" t="str">
        <f t="shared" si="73"/>
        <v xml:space="preserve">,"IsFavorite":false </v>
      </c>
      <c r="Z199" t="str">
        <f t="shared" si="74"/>
        <v xml:space="preserve">,"EstimatedValue":0 </v>
      </c>
      <c r="AA199" t="str">
        <f t="shared" si="75"/>
        <v xml:space="preserve">,"Condition":"UNDEFINED" </v>
      </c>
      <c r="AB199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9" t="str">
        <f t="shared" si="77"/>
        <v>,{"CollectableType":"HomeCollector.Models.BookBase, HomeCollector, Version=1.0.0.0, Culture=neutral, PublicKeyToken=null","DisplayName":"Errand of Fury - Seeds of Rage" ,"Description":"Errand of Fury, Book One" ,"Title":"Errand of Fury - Seeds of Rage" ,"Author":"Kevin Ryan" ,"Publisher":"Pocket Books" ,"Year":2005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0" spans="1:29" ht="28.2" x14ac:dyDescent="0.3">
      <c r="A200" s="40" t="s">
        <v>536</v>
      </c>
      <c r="B200" s="2">
        <v>2006</v>
      </c>
      <c r="C200" s="17"/>
      <c r="D200" s="4"/>
      <c r="E200" s="15">
        <v>6</v>
      </c>
      <c r="F200" s="4"/>
      <c r="G200" s="18" t="s">
        <v>77</v>
      </c>
      <c r="H200" s="38" t="s">
        <v>406</v>
      </c>
      <c r="I200" s="42" t="s">
        <v>538</v>
      </c>
      <c r="J200" t="str">
        <f t="shared" si="78"/>
        <v>,{"CollectableType":"HomeCollector.Models.BookBase, HomeCollector, Version=1.0.0.0, Culture=neutral, PublicKeyToken=null"</v>
      </c>
      <c r="K200" t="str">
        <f t="shared" si="60"/>
        <v xml:space="preserve">,"DisplayName":"Vulcan's Soul - Exiles" </v>
      </c>
      <c r="L200" t="str">
        <f t="shared" si="61"/>
        <v xml:space="preserve">,"Description":"Vulcan's Soul, Book Two, hardcover first printing" </v>
      </c>
      <c r="M200" t="str">
        <f t="shared" si="62"/>
        <v xml:space="preserve">,"Title":"Vulcan's Soul - Exiles" </v>
      </c>
      <c r="N200" t="str">
        <f t="shared" si="63"/>
        <v xml:space="preserve">,"Author":"Josepha Sherman and Susan Shwartz" </v>
      </c>
      <c r="O200" t="str">
        <f t="shared" si="64"/>
        <v xml:space="preserve">,"Publisher":"Pocket Books" </v>
      </c>
      <c r="P200" t="str">
        <f t="shared" si="65"/>
        <v xml:space="preserve">,"Year":2006 </v>
      </c>
      <c r="Q200" t="str">
        <f t="shared" si="66"/>
        <v>,"Month":6</v>
      </c>
      <c r="R200" t="str">
        <f t="shared" si="79"/>
        <v xml:space="preserve">,"Series":"TOS" </v>
      </c>
      <c r="S200" t="str">
        <f t="shared" si="67"/>
        <v xml:space="preserve">,"BookCode":"" </v>
      </c>
      <c r="T200" t="str">
        <f t="shared" si="68"/>
        <v xml:space="preserve">,"ISBN":"" </v>
      </c>
      <c r="U200" t="str">
        <f t="shared" si="69"/>
        <v xml:space="preserve">,"Edition":"" </v>
      </c>
      <c r="V200" t="str">
        <f t="shared" si="70"/>
        <v/>
      </c>
      <c r="W200" t="str">
        <f t="shared" si="71"/>
        <v>{"CollectableType":"HomeCollector.Models.BookBase, HomeCollector, Version=1.0.0.0, Culture=neutral, PublicKeyToken=null"</v>
      </c>
      <c r="X200" t="str">
        <f t="shared" si="72"/>
        <v xml:space="preserve">,"ItemDetails":"Copies=" </v>
      </c>
      <c r="Y200" t="str">
        <f t="shared" si="73"/>
        <v xml:space="preserve">,"IsFavorite":false </v>
      </c>
      <c r="Z200" t="str">
        <f t="shared" si="74"/>
        <v xml:space="preserve">,"EstimatedValue":0 </v>
      </c>
      <c r="AA200" t="str">
        <f t="shared" si="75"/>
        <v xml:space="preserve">,"Condition":"UNDEFINED" </v>
      </c>
      <c r="AB200" t="str">
        <f t="shared" si="76"/>
        <v>}</v>
      </c>
      <c r="AC200" t="str">
        <f t="shared" si="77"/>
        <v>,{"CollectableType":"HomeCollector.Models.BookBase, HomeCollector, Version=1.0.0.0, Culture=neutral, PublicKeyToken=null","DisplayName":"Vulcan's Soul - Exiles" ,"Description":"Vulcan's Soul, Book Two, hardcover first printing" ,"Title":"Vulcan's Soul - Exiles" ,"Author":"Josepha Sherman and Susan Shwartz" ,"Publisher":"Pocket Books" ,"Year":2006 ,"Month":6,"Series":"TOS" ,"BookCode":"" ,"ISBN":"" ,"Edition":"" }</v>
      </c>
    </row>
    <row r="201" spans="1:29" ht="27" x14ac:dyDescent="0.3">
      <c r="A201" s="40" t="s">
        <v>536</v>
      </c>
      <c r="B201" s="2">
        <v>2006</v>
      </c>
      <c r="C201" s="17" t="s">
        <v>15</v>
      </c>
      <c r="D201" s="4"/>
      <c r="E201" s="15">
        <v>6</v>
      </c>
      <c r="F201" s="4"/>
      <c r="G201" s="18" t="s">
        <v>77</v>
      </c>
      <c r="H201" s="38" t="s">
        <v>406</v>
      </c>
      <c r="I201" s="42" t="s">
        <v>542</v>
      </c>
      <c r="J201" t="str">
        <f t="shared" si="78"/>
        <v>,{"CollectableType":"HomeCollector.Models.BookBase, HomeCollector, Version=1.0.0.0, Culture=neutral, PublicKeyToken=null"</v>
      </c>
      <c r="K201" t="str">
        <f t="shared" si="60"/>
        <v xml:space="preserve">,"DisplayName":"Vulcan's Soul - Exiles" </v>
      </c>
      <c r="L201" t="str">
        <f t="shared" si="61"/>
        <v xml:space="preserve">,"Description":"Vulcan's Soul, Book Two" </v>
      </c>
      <c r="M201" t="str">
        <f t="shared" si="62"/>
        <v xml:space="preserve">,"Title":"Vulcan's Soul - Exiles" </v>
      </c>
      <c r="N201" t="str">
        <f t="shared" si="63"/>
        <v xml:space="preserve">,"Author":"Josepha Sherman and Susan Shwartz" </v>
      </c>
      <c r="O201" t="str">
        <f t="shared" si="64"/>
        <v xml:space="preserve">,"Publisher":"Pocket Books" </v>
      </c>
      <c r="P201" t="str">
        <f t="shared" si="65"/>
        <v xml:space="preserve">,"Year":2006 </v>
      </c>
      <c r="Q201" t="str">
        <f t="shared" si="66"/>
        <v>,"Month":6</v>
      </c>
      <c r="R201" t="str">
        <f t="shared" si="79"/>
        <v xml:space="preserve">,"Series":"TOS" </v>
      </c>
      <c r="S201" t="str">
        <f t="shared" si="67"/>
        <v xml:space="preserve">,"BookCode":"" </v>
      </c>
      <c r="T201" t="str">
        <f t="shared" si="68"/>
        <v xml:space="preserve">,"ISBN":"" </v>
      </c>
      <c r="U201" t="str">
        <f t="shared" si="69"/>
        <v xml:space="preserve">,"Edition":"" </v>
      </c>
      <c r="V201" t="str">
        <f t="shared" si="70"/>
        <v>,"ItemInstances":[</v>
      </c>
      <c r="W201" t="str">
        <f t="shared" si="71"/>
        <v>{"CollectableType":"HomeCollector.Models.BookBase, HomeCollector, Version=1.0.0.0, Culture=neutral, PublicKeyToken=null"</v>
      </c>
      <c r="X201" t="str">
        <f t="shared" si="72"/>
        <v xml:space="preserve">,"ItemDetails":"Copies=" </v>
      </c>
      <c r="Y201" t="str">
        <f t="shared" si="73"/>
        <v xml:space="preserve">,"IsFavorite":false </v>
      </c>
      <c r="Z201" t="str">
        <f t="shared" si="74"/>
        <v xml:space="preserve">,"EstimatedValue":0 </v>
      </c>
      <c r="AA201" t="str">
        <f t="shared" si="75"/>
        <v xml:space="preserve">,"Condition":"UNDEFINED" </v>
      </c>
      <c r="AB20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1" t="str">
        <f t="shared" si="77"/>
        <v>,{"CollectableType":"HomeCollector.Models.BookBase, HomeCollector, Version=1.0.0.0, Culture=neutral, PublicKeyToken=null","DisplayName":"Vulcan's Soul - Exiles" ,"Description":"Vulcan's Soul, Book Two" ,"Title":"Vulcan's Soul - Exiles" ,"Author":"Josepha Sherman and Susan Shwartz" ,"Publisher":"Pocket Books" ,"Year":2006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2" spans="1:29" ht="28.2" x14ac:dyDescent="0.3">
      <c r="A202" s="40" t="s">
        <v>543</v>
      </c>
      <c r="B202" s="2">
        <v>2006</v>
      </c>
      <c r="C202" s="17" t="s">
        <v>15</v>
      </c>
      <c r="D202" s="4"/>
      <c r="E202" s="15">
        <v>8</v>
      </c>
      <c r="F202" s="4"/>
      <c r="G202" s="18" t="s">
        <v>77</v>
      </c>
      <c r="H202" s="50" t="s">
        <v>212</v>
      </c>
      <c r="I202" s="4"/>
      <c r="J202" t="str">
        <f t="shared" si="78"/>
        <v>,{"CollectableType":"HomeCollector.Models.BookBase, HomeCollector, Version=1.0.0.0, Culture=neutral, PublicKeyToken=null"</v>
      </c>
      <c r="K202" t="str">
        <f t="shared" si="60"/>
        <v xml:space="preserve">,"DisplayName":"Burning Dreams" </v>
      </c>
      <c r="L202" t="str">
        <f t="shared" si="61"/>
        <v xml:space="preserve">,"Description":"" </v>
      </c>
      <c r="M202" t="str">
        <f t="shared" si="62"/>
        <v xml:space="preserve">,"Title":"Burning Dreams" </v>
      </c>
      <c r="N202" t="str">
        <f t="shared" si="63"/>
        <v xml:space="preserve">,"Author":"Margaret Wander Bonanno" </v>
      </c>
      <c r="O202" t="str">
        <f t="shared" si="64"/>
        <v xml:space="preserve">,"Publisher":"Pocket Books" </v>
      </c>
      <c r="P202" t="str">
        <f t="shared" si="65"/>
        <v xml:space="preserve">,"Year":2006 </v>
      </c>
      <c r="Q202" t="str">
        <f t="shared" si="66"/>
        <v>,"Month":8</v>
      </c>
      <c r="R202" t="str">
        <f t="shared" si="79"/>
        <v xml:space="preserve">,"Series":"TOS" </v>
      </c>
      <c r="S202" t="str">
        <f t="shared" si="67"/>
        <v xml:space="preserve">,"BookCode":"" </v>
      </c>
      <c r="T202" t="str">
        <f t="shared" si="68"/>
        <v xml:space="preserve">,"ISBN":"" </v>
      </c>
      <c r="U202" t="str">
        <f t="shared" si="69"/>
        <v xml:space="preserve">,"Edition":"" </v>
      </c>
      <c r="V202" t="str">
        <f t="shared" si="70"/>
        <v>,"ItemInstances":[</v>
      </c>
      <c r="W202" t="str">
        <f t="shared" si="71"/>
        <v>{"CollectableType":"HomeCollector.Models.BookBase, HomeCollector, Version=1.0.0.0, Culture=neutral, PublicKeyToken=null"</v>
      </c>
      <c r="X202" t="str">
        <f t="shared" si="72"/>
        <v xml:space="preserve">,"ItemDetails":"Copies=" </v>
      </c>
      <c r="Y202" t="str">
        <f t="shared" si="73"/>
        <v xml:space="preserve">,"IsFavorite":false </v>
      </c>
      <c r="Z202" t="str">
        <f t="shared" si="74"/>
        <v xml:space="preserve">,"EstimatedValue":0 </v>
      </c>
      <c r="AA202" t="str">
        <f t="shared" si="75"/>
        <v xml:space="preserve">,"Condition":"UNDEFINED" </v>
      </c>
      <c r="AB20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2" t="str">
        <f t="shared" si="77"/>
        <v>,{"CollectableType":"HomeCollector.Models.BookBase, HomeCollector, Version=1.0.0.0, Culture=neutral, PublicKeyToken=null","DisplayName":"Burning Dreams" ,"Description":"" ,"Title":"Burning Dreams" ,"Author":"Margaret Wander Bonanno" ,"Publisher":"Pocket Books" ,"Year":2006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3" spans="1:29" ht="14.4" x14ac:dyDescent="0.3">
      <c r="A203" s="40" t="s">
        <v>545</v>
      </c>
      <c r="B203" s="2">
        <v>2006</v>
      </c>
      <c r="C203" s="17" t="s">
        <v>15</v>
      </c>
      <c r="D203" s="4"/>
      <c r="E203" s="15">
        <v>9</v>
      </c>
      <c r="F203" s="4"/>
      <c r="G203" s="18" t="s">
        <v>77</v>
      </c>
      <c r="H203" s="4"/>
      <c r="I203" s="52" t="s">
        <v>550</v>
      </c>
      <c r="J203" t="str">
        <f t="shared" si="78"/>
        <v>,{"CollectableType":"HomeCollector.Models.BookBase, HomeCollector, Version=1.0.0.0, Culture=neutral, PublicKeyToken=null"</v>
      </c>
      <c r="K203" t="str">
        <f t="shared" si="60"/>
        <v xml:space="preserve">,"DisplayName":"Constellations" </v>
      </c>
      <c r="L203" t="str">
        <f t="shared" si="61"/>
        <v xml:space="preserve">,"Description":"various (short story collection)" </v>
      </c>
      <c r="M203" t="str">
        <f t="shared" si="62"/>
        <v xml:space="preserve">,"Title":"Constellations" </v>
      </c>
      <c r="N203" t="str">
        <f t="shared" si="63"/>
        <v xml:space="preserve">,"Author":"" </v>
      </c>
      <c r="O203" t="str">
        <f t="shared" si="64"/>
        <v xml:space="preserve">,"Publisher":"Pocket Books" </v>
      </c>
      <c r="P203" t="str">
        <f t="shared" si="65"/>
        <v xml:space="preserve">,"Year":2006 </v>
      </c>
      <c r="Q203" t="str">
        <f t="shared" si="66"/>
        <v>,"Month":9</v>
      </c>
      <c r="R203" t="str">
        <f t="shared" si="79"/>
        <v xml:space="preserve">,"Series":"TOS" </v>
      </c>
      <c r="S203" t="str">
        <f t="shared" si="67"/>
        <v xml:space="preserve">,"BookCode":"" </v>
      </c>
      <c r="T203" t="str">
        <f t="shared" si="68"/>
        <v xml:space="preserve">,"ISBN":"" </v>
      </c>
      <c r="U203" t="str">
        <f t="shared" si="69"/>
        <v xml:space="preserve">,"Edition":"" </v>
      </c>
      <c r="V203" t="str">
        <f t="shared" si="70"/>
        <v>,"ItemInstances":[</v>
      </c>
      <c r="W203" t="str">
        <f t="shared" si="71"/>
        <v>{"CollectableType":"HomeCollector.Models.BookBase, HomeCollector, Version=1.0.0.0, Culture=neutral, PublicKeyToken=null"</v>
      </c>
      <c r="X203" t="str">
        <f t="shared" si="72"/>
        <v xml:space="preserve">,"ItemDetails":"Copies=" </v>
      </c>
      <c r="Y203" t="str">
        <f t="shared" si="73"/>
        <v xml:space="preserve">,"IsFavorite":false </v>
      </c>
      <c r="Z203" t="str">
        <f t="shared" si="74"/>
        <v xml:space="preserve">,"EstimatedValue":0 </v>
      </c>
      <c r="AA203" t="str">
        <f t="shared" si="75"/>
        <v xml:space="preserve">,"Condition":"UNDEFINED" </v>
      </c>
      <c r="AB203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3" t="str">
        <f t="shared" si="77"/>
        <v>,{"CollectableType":"HomeCollector.Models.BookBase, HomeCollector, Version=1.0.0.0, Culture=neutral, PublicKeyToken=null","DisplayName":"Constellations" ,"Description":"various (short story collection)" ,"Title":"Constellations" ,"Author":"" ,"Publisher":"Pocket Books" ,"Year":2006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4" spans="1:29" ht="28.8" x14ac:dyDescent="0.3">
      <c r="A204" s="40" t="s">
        <v>551</v>
      </c>
      <c r="B204" s="2">
        <v>2006</v>
      </c>
      <c r="C204" s="17" t="s">
        <v>15</v>
      </c>
      <c r="D204" s="4"/>
      <c r="E204" s="15">
        <v>10</v>
      </c>
      <c r="F204" s="4"/>
      <c r="G204" s="18" t="s">
        <v>77</v>
      </c>
      <c r="H204" s="12" t="s">
        <v>554</v>
      </c>
      <c r="I204" s="4"/>
      <c r="J204" t="str">
        <f t="shared" si="78"/>
        <v>,{"CollectableType":"HomeCollector.Models.BookBase, HomeCollector, Version=1.0.0.0, Culture=neutral, PublicKeyToken=null"</v>
      </c>
      <c r="K204" t="str">
        <f t="shared" si="60"/>
        <v xml:space="preserve">,"DisplayName":"Crucible: McCoy - Provenance of Shadows" </v>
      </c>
      <c r="L204" t="str">
        <f t="shared" si="61"/>
        <v xml:space="preserve">,"Description":"" </v>
      </c>
      <c r="M204" t="str">
        <f t="shared" si="62"/>
        <v xml:space="preserve">,"Title":"Crucible: McCoy - Provenance of Shadows" </v>
      </c>
      <c r="N204" t="str">
        <f t="shared" si="63"/>
        <v xml:space="preserve">,"Author":"David R. George III" </v>
      </c>
      <c r="O204" t="str">
        <f t="shared" si="64"/>
        <v xml:space="preserve">,"Publisher":"Pocket Books" </v>
      </c>
      <c r="P204" t="str">
        <f t="shared" si="65"/>
        <v xml:space="preserve">,"Year":2006 </v>
      </c>
      <c r="Q204" t="str">
        <f t="shared" si="66"/>
        <v>,"Month":10</v>
      </c>
      <c r="R204" t="str">
        <f t="shared" si="79"/>
        <v xml:space="preserve">,"Series":"TOS" </v>
      </c>
      <c r="S204" t="str">
        <f t="shared" si="67"/>
        <v xml:space="preserve">,"BookCode":"" </v>
      </c>
      <c r="T204" t="str">
        <f t="shared" si="68"/>
        <v xml:space="preserve">,"ISBN":"" </v>
      </c>
      <c r="U204" t="str">
        <f t="shared" si="69"/>
        <v xml:space="preserve">,"Edition":"" </v>
      </c>
      <c r="V204" t="str">
        <f t="shared" si="70"/>
        <v>,"ItemInstances":[</v>
      </c>
      <c r="W204" t="str">
        <f t="shared" si="71"/>
        <v>{"CollectableType":"HomeCollector.Models.BookBase, HomeCollector, Version=1.0.0.0, Culture=neutral, PublicKeyToken=null"</v>
      </c>
      <c r="X204" t="str">
        <f t="shared" si="72"/>
        <v xml:space="preserve">,"ItemDetails":"Copies=" </v>
      </c>
      <c r="Y204" t="str">
        <f t="shared" si="73"/>
        <v xml:space="preserve">,"IsFavorite":false </v>
      </c>
      <c r="Z204" t="str">
        <f t="shared" si="74"/>
        <v xml:space="preserve">,"EstimatedValue":0 </v>
      </c>
      <c r="AA204" t="str">
        <f t="shared" si="75"/>
        <v xml:space="preserve">,"Condition":"UNDEFINED" </v>
      </c>
      <c r="AB20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4" t="str">
        <f t="shared" si="77"/>
        <v>,{"CollectableType":"HomeCollector.Models.BookBase, HomeCollector, Version=1.0.0.0, Culture=neutral, PublicKeyToken=null","DisplayName":"Crucible: McCoy - Provenance of Shadows" ,"Description":"" ,"Title":"Crucible: McCoy - Provenance of Shadows" ,"Author":"David R. George III" ,"Publisher":"Pocket Books" ,"Year":2006 ,"Month":10,"Series":"TOS"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5" spans="1:29" ht="14.4" x14ac:dyDescent="0.3">
      <c r="A205" s="40" t="s">
        <v>555</v>
      </c>
      <c r="B205" s="2">
        <v>2006</v>
      </c>
      <c r="C205" s="17" t="s">
        <v>15</v>
      </c>
      <c r="D205" s="4"/>
      <c r="E205" s="15">
        <v>11</v>
      </c>
      <c r="F205" s="4"/>
      <c r="G205" s="18" t="s">
        <v>77</v>
      </c>
      <c r="H205" s="50" t="s">
        <v>171</v>
      </c>
      <c r="I205" s="42" t="s">
        <v>558</v>
      </c>
      <c r="J205" t="str">
        <f t="shared" si="78"/>
        <v>,{"CollectableType":"HomeCollector.Models.BookBase, HomeCollector, Version=1.0.0.0, Culture=neutral, PublicKeyToken=null"</v>
      </c>
      <c r="K205" t="str">
        <f t="shared" si="60"/>
        <v xml:space="preserve">,"DisplayName":"Rihansu - The Empty Chair" </v>
      </c>
      <c r="L205" t="str">
        <f t="shared" si="61"/>
        <v xml:space="preserve">,"Description":"Rihannsu, Book Five" </v>
      </c>
      <c r="M205" t="str">
        <f t="shared" si="62"/>
        <v xml:space="preserve">,"Title":"Rihansu - The Empty Chair" </v>
      </c>
      <c r="N205" t="str">
        <f t="shared" si="63"/>
        <v xml:space="preserve">,"Author":"Diane Duane" </v>
      </c>
      <c r="O205" t="str">
        <f t="shared" si="64"/>
        <v xml:space="preserve">,"Publisher":"Pocket Books" </v>
      </c>
      <c r="P205" t="str">
        <f t="shared" si="65"/>
        <v xml:space="preserve">,"Year":2006 </v>
      </c>
      <c r="Q205" t="str">
        <f t="shared" si="66"/>
        <v>,"Month":11</v>
      </c>
      <c r="R205" t="str">
        <f t="shared" si="79"/>
        <v xml:space="preserve">,"Series":"TOS" </v>
      </c>
      <c r="S205" t="str">
        <f t="shared" si="67"/>
        <v xml:space="preserve">,"BookCode":"" </v>
      </c>
      <c r="T205" t="str">
        <f t="shared" si="68"/>
        <v xml:space="preserve">,"ISBN":"" </v>
      </c>
      <c r="U205" t="str">
        <f t="shared" si="69"/>
        <v xml:space="preserve">,"Edition":"" </v>
      </c>
      <c r="V205" t="str">
        <f t="shared" si="70"/>
        <v>,"ItemInstances":[</v>
      </c>
      <c r="W205" t="str">
        <f t="shared" si="71"/>
        <v>{"CollectableType":"HomeCollector.Models.BookBase, HomeCollector, Version=1.0.0.0, Culture=neutral, PublicKeyToken=null"</v>
      </c>
      <c r="X205" t="str">
        <f t="shared" si="72"/>
        <v xml:space="preserve">,"ItemDetails":"Copies=" </v>
      </c>
      <c r="Y205" t="str">
        <f t="shared" si="73"/>
        <v xml:space="preserve">,"IsFavorite":false </v>
      </c>
      <c r="Z205" t="str">
        <f t="shared" si="74"/>
        <v xml:space="preserve">,"EstimatedValue":0 </v>
      </c>
      <c r="AA205" t="str">
        <f t="shared" si="75"/>
        <v xml:space="preserve">,"Condition":"UNDEFINED" </v>
      </c>
      <c r="AB20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5" t="str">
        <f t="shared" si="77"/>
        <v>,{"CollectableType":"HomeCollector.Models.BookBase, HomeCollector, Version=1.0.0.0, Culture=neutral, PublicKeyToken=null","DisplayName":"Rihansu - The Empty Chair" ,"Description":"Rihannsu, Book Five" ,"Title":"Rihansu - The Empty Chair" ,"Author":"Diane Duane" ,"Publisher":"Pocket Books" ,"Year":2006 ,"Month":11,"Series":"TOS"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6" spans="1:29" ht="14.4" x14ac:dyDescent="0.3">
      <c r="A206" s="40" t="s">
        <v>559</v>
      </c>
      <c r="B206" s="2">
        <v>2006</v>
      </c>
      <c r="C206" s="17" t="s">
        <v>15</v>
      </c>
      <c r="D206" s="4"/>
      <c r="E206" s="15">
        <v>12</v>
      </c>
      <c r="F206" s="4"/>
      <c r="G206" s="18" t="s">
        <v>77</v>
      </c>
      <c r="H206" s="50" t="s">
        <v>554</v>
      </c>
      <c r="I206" s="4"/>
      <c r="J206" t="str">
        <f t="shared" si="78"/>
        <v>,{"CollectableType":"HomeCollector.Models.BookBase, HomeCollector, Version=1.0.0.0, Culture=neutral, PublicKeyToken=null"</v>
      </c>
      <c r="K206" t="str">
        <f t="shared" si="60"/>
        <v xml:space="preserve">,"DisplayName":"Crucible: Spock - The Fire and the Rose" </v>
      </c>
      <c r="L206" t="str">
        <f t="shared" si="61"/>
        <v xml:space="preserve">,"Description":"" </v>
      </c>
      <c r="M206" t="str">
        <f t="shared" si="62"/>
        <v xml:space="preserve">,"Title":"Crucible: Spock - The Fire and the Rose" </v>
      </c>
      <c r="N206" t="str">
        <f t="shared" si="63"/>
        <v xml:space="preserve">,"Author":"David R. George III" </v>
      </c>
      <c r="O206" t="str">
        <f t="shared" si="64"/>
        <v xml:space="preserve">,"Publisher":"Pocket Books" </v>
      </c>
      <c r="P206" t="str">
        <f t="shared" si="65"/>
        <v xml:space="preserve">,"Year":2006 </v>
      </c>
      <c r="Q206" t="str">
        <f t="shared" si="66"/>
        <v>,"Month":12</v>
      </c>
      <c r="R206" t="str">
        <f t="shared" si="79"/>
        <v xml:space="preserve">,"Series":"TOS" </v>
      </c>
      <c r="S206" t="str">
        <f t="shared" si="67"/>
        <v xml:space="preserve">,"BookCode":"" </v>
      </c>
      <c r="T206" t="str">
        <f t="shared" si="68"/>
        <v xml:space="preserve">,"ISBN":"" </v>
      </c>
      <c r="U206" t="str">
        <f t="shared" si="69"/>
        <v xml:space="preserve">,"Edition":"" </v>
      </c>
      <c r="V206" t="str">
        <f t="shared" si="70"/>
        <v>,"ItemInstances":[</v>
      </c>
      <c r="W206" t="str">
        <f t="shared" si="71"/>
        <v>{"CollectableType":"HomeCollector.Models.BookBase, HomeCollector, Version=1.0.0.0, Culture=neutral, PublicKeyToken=null"</v>
      </c>
      <c r="X206" t="str">
        <f t="shared" si="72"/>
        <v xml:space="preserve">,"ItemDetails":"Copies=" </v>
      </c>
      <c r="Y206" t="str">
        <f t="shared" si="73"/>
        <v xml:space="preserve">,"IsFavorite":false </v>
      </c>
      <c r="Z206" t="str">
        <f t="shared" si="74"/>
        <v xml:space="preserve">,"EstimatedValue":0 </v>
      </c>
      <c r="AA206" t="str">
        <f t="shared" si="75"/>
        <v xml:space="preserve">,"Condition":"UNDEFINED" </v>
      </c>
      <c r="AB20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6" t="str">
        <f t="shared" si="77"/>
        <v>,{"CollectableType":"HomeCollector.Models.BookBase, HomeCollector, Version=1.0.0.0, Culture=neutral, PublicKeyToken=null","DisplayName":"Crucible: Spock - The Fire and the Rose" ,"Description":"" ,"Title":"Crucible: Spock - The Fire and the Rose" ,"Author":"David R. George III" ,"Publisher":"Pocket Books" ,"Year":2006 ,"Month":12,"Series":"TOS"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7" spans="1:29" ht="14.4" x14ac:dyDescent="0.3">
      <c r="A207" s="40" t="s">
        <v>563</v>
      </c>
      <c r="B207" s="2">
        <v>2007</v>
      </c>
      <c r="C207" s="17" t="s">
        <v>15</v>
      </c>
      <c r="D207" s="4"/>
      <c r="E207" s="15">
        <v>1</v>
      </c>
      <c r="F207" s="4"/>
      <c r="G207" s="18" t="s">
        <v>77</v>
      </c>
      <c r="H207" s="52" t="s">
        <v>498</v>
      </c>
      <c r="I207" s="42" t="s">
        <v>570</v>
      </c>
      <c r="J207" t="str">
        <f t="shared" si="78"/>
        <v>,{"CollectableType":"HomeCollector.Models.BookBase, HomeCollector, Version=1.0.0.0, Culture=neutral, PublicKeyToken=null"</v>
      </c>
      <c r="K207" t="str">
        <f t="shared" si="60"/>
        <v xml:space="preserve">,"DisplayName":"Errand of Fury - Demands of Honor" </v>
      </c>
      <c r="L207" t="str">
        <f t="shared" si="61"/>
        <v xml:space="preserve">,"Description":"Errand of Fury, Book Two" </v>
      </c>
      <c r="M207" t="str">
        <f t="shared" si="62"/>
        <v xml:space="preserve">,"Title":"Errand of Fury - Demands of Honor" </v>
      </c>
      <c r="N207" t="str">
        <f t="shared" si="63"/>
        <v xml:space="preserve">,"Author":"Kevin Ryan" </v>
      </c>
      <c r="O207" t="str">
        <f t="shared" si="64"/>
        <v xml:space="preserve">,"Publisher":"Pocket Books" </v>
      </c>
      <c r="P207" t="str">
        <f t="shared" si="65"/>
        <v xml:space="preserve">,"Year":2007 </v>
      </c>
      <c r="Q207" t="str">
        <f t="shared" si="66"/>
        <v>,"Month":1</v>
      </c>
      <c r="R207" t="str">
        <f t="shared" si="79"/>
        <v xml:space="preserve">,"Series":"TOS" </v>
      </c>
      <c r="S207" t="str">
        <f t="shared" si="67"/>
        <v xml:space="preserve">,"BookCode":"" </v>
      </c>
      <c r="T207" t="str">
        <f t="shared" si="68"/>
        <v xml:space="preserve">,"ISBN":"" </v>
      </c>
      <c r="U207" t="str">
        <f t="shared" si="69"/>
        <v xml:space="preserve">,"Edition":"" </v>
      </c>
      <c r="V207" t="str">
        <f t="shared" si="70"/>
        <v>,"ItemInstances":[</v>
      </c>
      <c r="W207" t="str">
        <f t="shared" si="71"/>
        <v>{"CollectableType":"HomeCollector.Models.BookBase, HomeCollector, Version=1.0.0.0, Culture=neutral, PublicKeyToken=null"</v>
      </c>
      <c r="X207" t="str">
        <f t="shared" si="72"/>
        <v xml:space="preserve">,"ItemDetails":"Copies=" </v>
      </c>
      <c r="Y207" t="str">
        <f t="shared" si="73"/>
        <v xml:space="preserve">,"IsFavorite":false </v>
      </c>
      <c r="Z207" t="str">
        <f t="shared" si="74"/>
        <v xml:space="preserve">,"EstimatedValue":0 </v>
      </c>
      <c r="AA207" t="str">
        <f t="shared" si="75"/>
        <v xml:space="preserve">,"Condition":"UNDEFINED" </v>
      </c>
      <c r="AB20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7" t="str">
        <f t="shared" si="77"/>
        <v>,{"CollectableType":"HomeCollector.Models.BookBase, HomeCollector, Version=1.0.0.0, Culture=neutral, PublicKeyToken=null","DisplayName":"Errand of Fury - Demands of Honor" ,"Description":"Errand of Fury, Book Two" ,"Title":"Errand of Fury - Demands of Honor" ,"Author":"Kevin Ryan" ,"Publisher":"Pocket Books" ,"Year":2007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8" spans="1:29" ht="28.8" x14ac:dyDescent="0.3">
      <c r="A208" s="40" t="s">
        <v>571</v>
      </c>
      <c r="B208" s="2">
        <v>2007</v>
      </c>
      <c r="C208" s="17" t="s">
        <v>15</v>
      </c>
      <c r="D208" s="4"/>
      <c r="E208" s="15">
        <v>2</v>
      </c>
      <c r="F208" s="4"/>
      <c r="G208" s="18" t="s">
        <v>77</v>
      </c>
      <c r="H208" s="52" t="s">
        <v>554</v>
      </c>
      <c r="I208" s="4"/>
      <c r="J208" t="str">
        <f t="shared" si="78"/>
        <v>,{"CollectableType":"HomeCollector.Models.BookBase, HomeCollector, Version=1.0.0.0, Culture=neutral, PublicKeyToken=null"</v>
      </c>
      <c r="K208" t="str">
        <f t="shared" si="60"/>
        <v xml:space="preserve">,"DisplayName":"Crucible: Kirk - The Star to Every Wandering" </v>
      </c>
      <c r="L208" t="str">
        <f t="shared" si="61"/>
        <v xml:space="preserve">,"Description":"" </v>
      </c>
      <c r="M208" t="str">
        <f t="shared" si="62"/>
        <v xml:space="preserve">,"Title":"Crucible: Kirk - The Star to Every Wandering" </v>
      </c>
      <c r="N208" t="str">
        <f t="shared" si="63"/>
        <v xml:space="preserve">,"Author":"David R. George III" </v>
      </c>
      <c r="O208" t="str">
        <f t="shared" si="64"/>
        <v xml:space="preserve">,"Publisher":"Pocket Books" </v>
      </c>
      <c r="P208" t="str">
        <f t="shared" si="65"/>
        <v xml:space="preserve">,"Year":2007 </v>
      </c>
      <c r="Q208" t="str">
        <f t="shared" si="66"/>
        <v>,"Month":2</v>
      </c>
      <c r="R208" t="str">
        <f t="shared" si="79"/>
        <v xml:space="preserve">,"Series":"TOS" </v>
      </c>
      <c r="S208" t="str">
        <f t="shared" si="67"/>
        <v xml:space="preserve">,"BookCode":"" </v>
      </c>
      <c r="T208" t="str">
        <f t="shared" si="68"/>
        <v xml:space="preserve">,"ISBN":"" </v>
      </c>
      <c r="U208" t="str">
        <f t="shared" si="69"/>
        <v xml:space="preserve">,"Edition":"" </v>
      </c>
      <c r="V208" t="str">
        <f t="shared" si="70"/>
        <v>,"ItemInstances":[</v>
      </c>
      <c r="W208" t="str">
        <f t="shared" si="71"/>
        <v>{"CollectableType":"HomeCollector.Models.BookBase, HomeCollector, Version=1.0.0.0, Culture=neutral, PublicKeyToken=null"</v>
      </c>
      <c r="X208" t="str">
        <f t="shared" si="72"/>
        <v xml:space="preserve">,"ItemDetails":"Copies=" </v>
      </c>
      <c r="Y208" t="str">
        <f t="shared" si="73"/>
        <v xml:space="preserve">,"IsFavorite":false </v>
      </c>
      <c r="Z208" t="str">
        <f t="shared" si="74"/>
        <v xml:space="preserve">,"EstimatedValue":0 </v>
      </c>
      <c r="AA208" t="str">
        <f t="shared" si="75"/>
        <v xml:space="preserve">,"Condition":"UNDEFINED" </v>
      </c>
      <c r="AB20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8" t="str">
        <f t="shared" si="77"/>
        <v>,{"CollectableType":"HomeCollector.Models.BookBase, HomeCollector, Version=1.0.0.0, Culture=neutral, PublicKeyToken=null","DisplayName":"Crucible: Kirk - The Star to Every Wandering" ,"Description":"" ,"Title":"Crucible: Kirk - The Star to Every Wandering" ,"Author":"David R. George III" ,"Publisher":"Pocket Books" ,"Year":2007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9" spans="1:29" ht="28.2" x14ac:dyDescent="0.3">
      <c r="A209" s="40" t="s">
        <v>575</v>
      </c>
      <c r="B209" s="2">
        <v>2007</v>
      </c>
      <c r="C209" s="17"/>
      <c r="D209" s="4"/>
      <c r="E209" s="15">
        <v>5</v>
      </c>
      <c r="F209" s="4"/>
      <c r="G209" s="18" t="s">
        <v>77</v>
      </c>
      <c r="H209" s="50" t="s">
        <v>406</v>
      </c>
      <c r="I209" s="42" t="s">
        <v>577</v>
      </c>
      <c r="J209" t="str">
        <f t="shared" si="78"/>
        <v>,{"CollectableType":"HomeCollector.Models.BookBase, HomeCollector, Version=1.0.0.0, Culture=neutral, PublicKeyToken=null"</v>
      </c>
      <c r="K209" t="str">
        <f t="shared" si="60"/>
        <v xml:space="preserve">,"DisplayName":"Vulcan's Soul - Epiphany" </v>
      </c>
      <c r="L209" t="str">
        <f t="shared" si="61"/>
        <v xml:space="preserve">,"Description":"Vulcan's Soul, Book Three, hardcover first printing" </v>
      </c>
      <c r="M209" t="str">
        <f t="shared" si="62"/>
        <v xml:space="preserve">,"Title":"Vulcan's Soul - Epiphany" </v>
      </c>
      <c r="N209" t="str">
        <f t="shared" si="63"/>
        <v xml:space="preserve">,"Author":"Josepha Sherman and Susan Shwartz" </v>
      </c>
      <c r="O209" t="str">
        <f t="shared" si="64"/>
        <v xml:space="preserve">,"Publisher":"Pocket Books" </v>
      </c>
      <c r="P209" t="str">
        <f t="shared" si="65"/>
        <v xml:space="preserve">,"Year":2007 </v>
      </c>
      <c r="Q209" t="str">
        <f t="shared" si="66"/>
        <v>,"Month":5</v>
      </c>
      <c r="R209" t="str">
        <f t="shared" si="79"/>
        <v xml:space="preserve">,"Series":"TOS" </v>
      </c>
      <c r="S209" t="str">
        <f t="shared" si="67"/>
        <v xml:space="preserve">,"BookCode":"" </v>
      </c>
      <c r="T209" t="str">
        <f t="shared" si="68"/>
        <v xml:space="preserve">,"ISBN":"" </v>
      </c>
      <c r="U209" t="str">
        <f t="shared" si="69"/>
        <v xml:space="preserve">,"Edition":"" </v>
      </c>
      <c r="V209" t="str">
        <f t="shared" si="70"/>
        <v/>
      </c>
      <c r="W209" t="str">
        <f t="shared" si="71"/>
        <v>{"CollectableType":"HomeCollector.Models.BookBase, HomeCollector, Version=1.0.0.0, Culture=neutral, PublicKeyToken=null"</v>
      </c>
      <c r="X209" t="str">
        <f t="shared" si="72"/>
        <v xml:space="preserve">,"ItemDetails":"Copies=" </v>
      </c>
      <c r="Y209" t="str">
        <f t="shared" si="73"/>
        <v xml:space="preserve">,"IsFavorite":false </v>
      </c>
      <c r="Z209" t="str">
        <f t="shared" si="74"/>
        <v xml:space="preserve">,"EstimatedValue":0 </v>
      </c>
      <c r="AA209" t="str">
        <f t="shared" si="75"/>
        <v xml:space="preserve">,"Condition":"UNDEFINED" </v>
      </c>
      <c r="AB209" t="str">
        <f t="shared" si="76"/>
        <v>}</v>
      </c>
      <c r="AC209" t="str">
        <f t="shared" si="77"/>
        <v>,{"CollectableType":"HomeCollector.Models.BookBase, HomeCollector, Version=1.0.0.0, Culture=neutral, PublicKeyToken=null","DisplayName":"Vulcan's Soul - Epiphany" ,"Description":"Vulcan's Soul, Book Three, hardcover first printing" ,"Title":"Vulcan's Soul - Epiphany" ,"Author":"Josepha Sherman and Susan Shwartz" ,"Publisher":"Pocket Books" ,"Year":2007 ,"Month":5,"Series":"TOS" ,"BookCode":"" ,"ISBN":"" ,"Edition":"" }</v>
      </c>
    </row>
    <row r="210" spans="1:29" ht="28.2" x14ac:dyDescent="0.3">
      <c r="A210" s="40" t="s">
        <v>575</v>
      </c>
      <c r="B210" s="2">
        <v>2007</v>
      </c>
      <c r="C210" s="17" t="s">
        <v>15</v>
      </c>
      <c r="D210" s="4"/>
      <c r="E210" s="15">
        <v>5</v>
      </c>
      <c r="F210" s="4"/>
      <c r="G210" s="18" t="s">
        <v>77</v>
      </c>
      <c r="H210" s="50" t="s">
        <v>406</v>
      </c>
      <c r="I210" s="42" t="s">
        <v>579</v>
      </c>
      <c r="J210" t="str">
        <f t="shared" si="78"/>
        <v>,{"CollectableType":"HomeCollector.Models.BookBase, HomeCollector, Version=1.0.0.0, Culture=neutral, PublicKeyToken=null"</v>
      </c>
      <c r="K210" t="str">
        <f t="shared" si="60"/>
        <v xml:space="preserve">,"DisplayName":"Vulcan's Soul - Epiphany" </v>
      </c>
      <c r="L210" t="str">
        <f t="shared" si="61"/>
        <v xml:space="preserve">,"Description":"Vulcan's Soul, Book Three" </v>
      </c>
      <c r="M210" t="str">
        <f t="shared" si="62"/>
        <v xml:space="preserve">,"Title":"Vulcan's Soul - Epiphany" </v>
      </c>
      <c r="N210" t="str">
        <f t="shared" si="63"/>
        <v xml:space="preserve">,"Author":"Josepha Sherman and Susan Shwartz" </v>
      </c>
      <c r="O210" t="str">
        <f t="shared" si="64"/>
        <v xml:space="preserve">,"Publisher":"Pocket Books" </v>
      </c>
      <c r="P210" t="str">
        <f t="shared" si="65"/>
        <v xml:space="preserve">,"Year":2007 </v>
      </c>
      <c r="Q210" t="str">
        <f t="shared" si="66"/>
        <v>,"Month":5</v>
      </c>
      <c r="R210" t="str">
        <f t="shared" si="79"/>
        <v xml:space="preserve">,"Series":"TOS" </v>
      </c>
      <c r="S210" t="str">
        <f t="shared" si="67"/>
        <v xml:space="preserve">,"BookCode":"" </v>
      </c>
      <c r="T210" t="str">
        <f t="shared" si="68"/>
        <v xml:space="preserve">,"ISBN":"" </v>
      </c>
      <c r="U210" t="str">
        <f t="shared" si="69"/>
        <v xml:space="preserve">,"Edition":"" </v>
      </c>
      <c r="V210" t="str">
        <f t="shared" si="70"/>
        <v>,"ItemInstances":[</v>
      </c>
      <c r="W210" t="str">
        <f t="shared" si="71"/>
        <v>{"CollectableType":"HomeCollector.Models.BookBase, HomeCollector, Version=1.0.0.0, Culture=neutral, PublicKeyToken=null"</v>
      </c>
      <c r="X210" t="str">
        <f t="shared" si="72"/>
        <v xml:space="preserve">,"ItemDetails":"Copies=" </v>
      </c>
      <c r="Y210" t="str">
        <f t="shared" si="73"/>
        <v xml:space="preserve">,"IsFavorite":false </v>
      </c>
      <c r="Z210" t="str">
        <f t="shared" si="74"/>
        <v xml:space="preserve">,"EstimatedValue":0 </v>
      </c>
      <c r="AA210" t="str">
        <f t="shared" si="75"/>
        <v xml:space="preserve">,"Condition":"UNDEFINED" </v>
      </c>
      <c r="AB210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0" t="str">
        <f t="shared" si="77"/>
        <v>,{"CollectableType":"HomeCollector.Models.BookBase, HomeCollector, Version=1.0.0.0, Culture=neutral, PublicKeyToken=null","DisplayName":"Vulcan's Soul - Epiphany" ,"Description":"Vulcan's Soul, Book Three" ,"Title":"Vulcan's Soul - Epiphany" ,"Author":"Josepha Sherman and Susan Shwartz" ,"Publisher":"Pocket Books" ,"Year":2007 ,"Month":5,"Series":"TOS"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1" spans="1:29" ht="28.2" x14ac:dyDescent="0.3">
      <c r="A211" s="40" t="s">
        <v>580</v>
      </c>
      <c r="B211" s="2">
        <v>2007</v>
      </c>
      <c r="C211" s="17" t="s">
        <v>15</v>
      </c>
      <c r="D211" s="4"/>
      <c r="E211" s="15">
        <v>12</v>
      </c>
      <c r="F211" s="4"/>
      <c r="G211" s="18" t="s">
        <v>77</v>
      </c>
      <c r="H211" s="50" t="s">
        <v>584</v>
      </c>
      <c r="I211" s="4"/>
      <c r="J211" t="str">
        <f t="shared" si="78"/>
        <v>,{"CollectableType":"HomeCollector.Models.BookBase, HomeCollector, Version=1.0.0.0, Culture=neutral, PublicKeyToken=null"</v>
      </c>
      <c r="K211" t="str">
        <f t="shared" si="60"/>
        <v xml:space="preserve">,"DisplayName":"Excelsior: Forged in Fire" </v>
      </c>
      <c r="L211" t="str">
        <f t="shared" si="61"/>
        <v xml:space="preserve">,"Description":"" </v>
      </c>
      <c r="M211" t="str">
        <f t="shared" si="62"/>
        <v xml:space="preserve">,"Title":"Excelsior: Forged in Fire" </v>
      </c>
      <c r="N211" t="str">
        <f t="shared" si="63"/>
        <v xml:space="preserve">,"Author":"Michael A. Martin and Andy Mangels" </v>
      </c>
      <c r="O211" t="str">
        <f t="shared" si="64"/>
        <v xml:space="preserve">,"Publisher":"Pocket Books" </v>
      </c>
      <c r="P211" t="str">
        <f t="shared" si="65"/>
        <v xml:space="preserve">,"Year":2007 </v>
      </c>
      <c r="Q211" t="str">
        <f t="shared" si="66"/>
        <v>,"Month":12</v>
      </c>
      <c r="R211" t="str">
        <f t="shared" si="79"/>
        <v xml:space="preserve">,"Series":"TOS" </v>
      </c>
      <c r="S211" t="str">
        <f t="shared" si="67"/>
        <v xml:space="preserve">,"BookCode":"" </v>
      </c>
      <c r="T211" t="str">
        <f t="shared" si="68"/>
        <v xml:space="preserve">,"ISBN":"" </v>
      </c>
      <c r="U211" t="str">
        <f t="shared" si="69"/>
        <v xml:space="preserve">,"Edition":"" </v>
      </c>
      <c r="V211" t="str">
        <f t="shared" si="70"/>
        <v>,"ItemInstances":[</v>
      </c>
      <c r="W211" t="str">
        <f t="shared" si="71"/>
        <v>{"CollectableType":"HomeCollector.Models.BookBase, HomeCollector, Version=1.0.0.0, Culture=neutral, PublicKeyToken=null"</v>
      </c>
      <c r="X211" t="str">
        <f t="shared" si="72"/>
        <v xml:space="preserve">,"ItemDetails":"Copies=" </v>
      </c>
      <c r="Y211" t="str">
        <f t="shared" si="73"/>
        <v xml:space="preserve">,"IsFavorite":false </v>
      </c>
      <c r="Z211" t="str">
        <f t="shared" si="74"/>
        <v xml:space="preserve">,"EstimatedValue":0 </v>
      </c>
      <c r="AA211" t="str">
        <f t="shared" si="75"/>
        <v xml:space="preserve">,"Condition":"UNDEFINED" </v>
      </c>
      <c r="AB21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1" t="str">
        <f t="shared" si="77"/>
        <v>,{"CollectableType":"HomeCollector.Models.BookBase, HomeCollector, Version=1.0.0.0, Culture=neutral, PublicKeyToken=null","DisplayName":"Excelsior: Forged in Fire" ,"Description":"" ,"Title":"Excelsior: Forged in Fire" ,"Author":"Michael A. Martin and Andy Mangels" ,"Publisher":"Pocket Books" ,"Year":2007 ,"Month":12,"Series":"TOS"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2" spans="1:29" ht="14.4" x14ac:dyDescent="0.3">
      <c r="A212" s="40" t="s">
        <v>585</v>
      </c>
      <c r="B212" s="2">
        <v>2009</v>
      </c>
      <c r="C212" s="17" t="s">
        <v>15</v>
      </c>
      <c r="D212" s="4"/>
      <c r="E212" s="15">
        <v>1</v>
      </c>
      <c r="F212" s="4"/>
      <c r="G212" s="18" t="s">
        <v>77</v>
      </c>
      <c r="H212" s="52" t="s">
        <v>498</v>
      </c>
      <c r="I212" s="42" t="s">
        <v>588</v>
      </c>
      <c r="J212" t="str">
        <f t="shared" si="78"/>
        <v>,{"CollectableType":"HomeCollector.Models.BookBase, HomeCollector, Version=1.0.0.0, Culture=neutral, PublicKeyToken=null"</v>
      </c>
      <c r="K212" t="str">
        <f t="shared" si="60"/>
        <v xml:space="preserve">,"DisplayName":"Errand of Fury - Sacrifices of War" </v>
      </c>
      <c r="L212" t="str">
        <f t="shared" si="61"/>
        <v xml:space="preserve">,"Description":"Errand of Fury, Book Three" </v>
      </c>
      <c r="M212" t="str">
        <f t="shared" si="62"/>
        <v xml:space="preserve">,"Title":"Errand of Fury - Sacrifices of War" </v>
      </c>
      <c r="N212" t="str">
        <f t="shared" si="63"/>
        <v xml:space="preserve">,"Author":"Kevin Ryan" </v>
      </c>
      <c r="O212" t="str">
        <f t="shared" si="64"/>
        <v xml:space="preserve">,"Publisher":"Pocket Books" </v>
      </c>
      <c r="P212" t="str">
        <f t="shared" si="65"/>
        <v xml:space="preserve">,"Year":2009 </v>
      </c>
      <c r="Q212" t="str">
        <f t="shared" si="66"/>
        <v>,"Month":1</v>
      </c>
      <c r="R212" t="str">
        <f t="shared" si="79"/>
        <v xml:space="preserve">,"Series":"TOS" </v>
      </c>
      <c r="S212" t="str">
        <f t="shared" si="67"/>
        <v xml:space="preserve">,"BookCode":"" </v>
      </c>
      <c r="T212" t="str">
        <f t="shared" si="68"/>
        <v xml:space="preserve">,"ISBN":"" </v>
      </c>
      <c r="U212" t="str">
        <f t="shared" si="69"/>
        <v xml:space="preserve">,"Edition":"" </v>
      </c>
      <c r="V212" t="str">
        <f t="shared" si="70"/>
        <v>,"ItemInstances":[</v>
      </c>
      <c r="W212" t="str">
        <f t="shared" si="71"/>
        <v>{"CollectableType":"HomeCollector.Models.BookBase, HomeCollector, Version=1.0.0.0, Culture=neutral, PublicKeyToken=null"</v>
      </c>
      <c r="X212" t="str">
        <f t="shared" si="72"/>
        <v xml:space="preserve">,"ItemDetails":"Copies=" </v>
      </c>
      <c r="Y212" t="str">
        <f t="shared" si="73"/>
        <v xml:space="preserve">,"IsFavorite":false </v>
      </c>
      <c r="Z212" t="str">
        <f t="shared" si="74"/>
        <v xml:space="preserve">,"EstimatedValue":0 </v>
      </c>
      <c r="AA212" t="str">
        <f t="shared" si="75"/>
        <v xml:space="preserve">,"Condition":"UNDEFINED" </v>
      </c>
      <c r="AB21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2" t="str">
        <f t="shared" si="77"/>
        <v>,{"CollectableType":"HomeCollector.Models.BookBase, HomeCollector, Version=1.0.0.0, Culture=neutral, PublicKeyToken=null","DisplayName":"Errand of Fury - Sacrifices of War" ,"Description":"Errand of Fury, Book Three" ,"Title":"Errand of Fury - Sacrifices of War" ,"Author":"Kevin Ryan" ,"Publisher":"Pocket Books" ,"Year":2009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3" spans="1:29" ht="14.4" x14ac:dyDescent="0.3">
      <c r="A213" s="40" t="s">
        <v>591</v>
      </c>
      <c r="B213" s="2">
        <v>2009</v>
      </c>
      <c r="C213" s="17"/>
      <c r="D213" s="4"/>
      <c r="E213" s="15">
        <v>5</v>
      </c>
      <c r="F213" s="4"/>
      <c r="G213" s="18" t="s">
        <v>77</v>
      </c>
      <c r="H213" s="50" t="s">
        <v>592</v>
      </c>
      <c r="I213" s="4"/>
      <c r="J213" t="str">
        <f t="shared" si="78"/>
        <v>,{"CollectableType":"HomeCollector.Models.BookBase, HomeCollector, Version=1.0.0.0, Culture=neutral, PublicKeyToken=null"</v>
      </c>
      <c r="K213" t="str">
        <f t="shared" si="60"/>
        <v xml:space="preserve">,"DisplayName":"Troublesome Minds" </v>
      </c>
      <c r="L213" t="str">
        <f t="shared" si="61"/>
        <v xml:space="preserve">,"Description":"" </v>
      </c>
      <c r="M213" t="str">
        <f t="shared" si="62"/>
        <v xml:space="preserve">,"Title":"Troublesome Minds" </v>
      </c>
      <c r="N213" t="str">
        <f t="shared" si="63"/>
        <v xml:space="preserve">,"Author":"Dave Galanter" </v>
      </c>
      <c r="O213" t="str">
        <f t="shared" si="64"/>
        <v xml:space="preserve">,"Publisher":"Pocket Books" </v>
      </c>
      <c r="P213" t="str">
        <f t="shared" si="65"/>
        <v xml:space="preserve">,"Year":2009 </v>
      </c>
      <c r="Q213" t="str">
        <f t="shared" si="66"/>
        <v>,"Month":5</v>
      </c>
      <c r="R213" t="str">
        <f t="shared" si="79"/>
        <v xml:space="preserve">,"Series":"TOS" </v>
      </c>
      <c r="S213" t="str">
        <f t="shared" si="67"/>
        <v xml:space="preserve">,"BookCode":"" </v>
      </c>
      <c r="T213" t="str">
        <f t="shared" si="68"/>
        <v xml:space="preserve">,"ISBN":"" </v>
      </c>
      <c r="U213" t="str">
        <f t="shared" si="69"/>
        <v xml:space="preserve">,"Edition":"" </v>
      </c>
      <c r="V213" t="str">
        <f t="shared" si="70"/>
        <v/>
      </c>
      <c r="W213" t="str">
        <f t="shared" si="71"/>
        <v>{"CollectableType":"HomeCollector.Models.BookBase, HomeCollector, Version=1.0.0.0, Culture=neutral, PublicKeyToken=null"</v>
      </c>
      <c r="X213" t="str">
        <f t="shared" si="72"/>
        <v xml:space="preserve">,"ItemDetails":"Copies=" </v>
      </c>
      <c r="Y213" t="str">
        <f t="shared" si="73"/>
        <v xml:space="preserve">,"IsFavorite":false </v>
      </c>
      <c r="Z213" t="str">
        <f t="shared" si="74"/>
        <v xml:space="preserve">,"EstimatedValue":0 </v>
      </c>
      <c r="AA213" t="str">
        <f t="shared" si="75"/>
        <v xml:space="preserve">,"Condition":"UNDEFINED" </v>
      </c>
      <c r="AB213" t="str">
        <f t="shared" si="76"/>
        <v>}</v>
      </c>
      <c r="AC213" t="str">
        <f t="shared" si="77"/>
        <v>,{"CollectableType":"HomeCollector.Models.BookBase, HomeCollector, Version=1.0.0.0, Culture=neutral, PublicKeyToken=null","DisplayName":"Troublesome Minds" ,"Description":"" ,"Title":"Troublesome Minds" ,"Author":"Dave Galanter" ,"Publisher":"Pocket Books" ,"Year":2009 ,"Month":5,"Series":"TOS" ,"BookCode":"" ,"ISBN":"" ,"Edition":"" }</v>
      </c>
    </row>
    <row r="214" spans="1:29" ht="14.4" x14ac:dyDescent="0.3">
      <c r="A214" s="40" t="s">
        <v>593</v>
      </c>
      <c r="B214" s="2">
        <v>2010</v>
      </c>
      <c r="C214" s="17"/>
      <c r="D214" s="4"/>
      <c r="E214" s="15">
        <v>1</v>
      </c>
      <c r="F214" s="4"/>
      <c r="G214" s="18" t="s">
        <v>77</v>
      </c>
      <c r="H214" s="50" t="s">
        <v>458</v>
      </c>
      <c r="I214" s="4"/>
      <c r="J214" t="str">
        <f t="shared" si="78"/>
        <v>,{"CollectableType":"HomeCollector.Models.BookBase, HomeCollector, Version=1.0.0.0, Culture=neutral, PublicKeyToken=null"</v>
      </c>
      <c r="K214" t="str">
        <f t="shared" si="60"/>
        <v xml:space="preserve">,"DisplayName":"Inception" </v>
      </c>
      <c r="L214" t="str">
        <f t="shared" si="61"/>
        <v xml:space="preserve">,"Description":"" </v>
      </c>
      <c r="M214" t="str">
        <f t="shared" si="62"/>
        <v xml:space="preserve">,"Title":"Inception" </v>
      </c>
      <c r="N214" t="str">
        <f t="shared" si="63"/>
        <v xml:space="preserve">,"Author":"S.D. Perry" </v>
      </c>
      <c r="O214" t="str">
        <f t="shared" si="64"/>
        <v xml:space="preserve">,"Publisher":"Pocket Books" </v>
      </c>
      <c r="P214" t="str">
        <f t="shared" si="65"/>
        <v xml:space="preserve">,"Year":2010 </v>
      </c>
      <c r="Q214" t="str">
        <f t="shared" si="66"/>
        <v>,"Month":1</v>
      </c>
      <c r="R214" t="str">
        <f t="shared" si="79"/>
        <v xml:space="preserve">,"Series":"TOS" </v>
      </c>
      <c r="S214" t="str">
        <f t="shared" si="67"/>
        <v xml:space="preserve">,"BookCode":"" </v>
      </c>
      <c r="T214" t="str">
        <f t="shared" si="68"/>
        <v xml:space="preserve">,"ISBN":"" </v>
      </c>
      <c r="U214" t="str">
        <f t="shared" si="69"/>
        <v xml:space="preserve">,"Edition":"" </v>
      </c>
      <c r="V214" t="str">
        <f t="shared" si="70"/>
        <v/>
      </c>
      <c r="W214" t="str">
        <f t="shared" si="71"/>
        <v>{"CollectableType":"HomeCollector.Models.BookBase, HomeCollector, Version=1.0.0.0, Culture=neutral, PublicKeyToken=null"</v>
      </c>
      <c r="X214" t="str">
        <f t="shared" si="72"/>
        <v xml:space="preserve">,"ItemDetails":"Copies=" </v>
      </c>
      <c r="Y214" t="str">
        <f t="shared" si="73"/>
        <v xml:space="preserve">,"IsFavorite":false </v>
      </c>
      <c r="Z214" t="str">
        <f t="shared" si="74"/>
        <v xml:space="preserve">,"EstimatedValue":0 </v>
      </c>
      <c r="AA214" t="str">
        <f t="shared" si="75"/>
        <v xml:space="preserve">,"Condition":"UNDEFINED" </v>
      </c>
      <c r="AB214" t="str">
        <f t="shared" si="76"/>
        <v>}</v>
      </c>
      <c r="AC214" t="str">
        <f t="shared" si="77"/>
        <v>,{"CollectableType":"HomeCollector.Models.BookBase, HomeCollector, Version=1.0.0.0, Culture=neutral, PublicKeyToken=null","DisplayName":"Inception" ,"Description":"" ,"Title":"Inception" ,"Author":"S.D. Perry" ,"Publisher":"Pocket Books" ,"Year":2010 ,"Month":1,"Series":"TOS" ,"BookCode":"" ,"ISBN":"" ,"Edition":"" }</v>
      </c>
    </row>
    <row r="215" spans="1:29" ht="28.2" x14ac:dyDescent="0.3">
      <c r="A215" s="40" t="s">
        <v>594</v>
      </c>
      <c r="B215" s="2">
        <v>2010</v>
      </c>
      <c r="C215" s="17" t="s">
        <v>15</v>
      </c>
      <c r="D215" s="4"/>
      <c r="E215" s="15">
        <v>4</v>
      </c>
      <c r="F215" s="4"/>
      <c r="G215" s="18" t="s">
        <v>77</v>
      </c>
      <c r="H215" s="50" t="s">
        <v>212</v>
      </c>
      <c r="I215" s="4"/>
      <c r="J215" t="str">
        <f t="shared" si="78"/>
        <v>,{"CollectableType":"HomeCollector.Models.BookBase, HomeCollector, Version=1.0.0.0, Culture=neutral, PublicKeyToken=null"</v>
      </c>
      <c r="K215" t="str">
        <f t="shared" si="60"/>
        <v xml:space="preserve">,"DisplayName":"Unspoken Truth" </v>
      </c>
      <c r="L215" t="str">
        <f t="shared" si="61"/>
        <v xml:space="preserve">,"Description":"" </v>
      </c>
      <c r="M215" t="str">
        <f t="shared" si="62"/>
        <v xml:space="preserve">,"Title":"Unspoken Truth" </v>
      </c>
      <c r="N215" t="str">
        <f t="shared" si="63"/>
        <v xml:space="preserve">,"Author":"Margaret Wander Bonanno" </v>
      </c>
      <c r="O215" t="str">
        <f t="shared" si="64"/>
        <v xml:space="preserve">,"Publisher":"Pocket Books" </v>
      </c>
      <c r="P215" t="str">
        <f t="shared" si="65"/>
        <v xml:space="preserve">,"Year":2010 </v>
      </c>
      <c r="Q215" t="str">
        <f t="shared" si="66"/>
        <v>,"Month":4</v>
      </c>
      <c r="R215" t="str">
        <f t="shared" si="79"/>
        <v xml:space="preserve">,"Series":"TOS" </v>
      </c>
      <c r="S215" t="str">
        <f t="shared" si="67"/>
        <v xml:space="preserve">,"BookCode":"" </v>
      </c>
      <c r="T215" t="str">
        <f t="shared" si="68"/>
        <v xml:space="preserve">,"ISBN":"" </v>
      </c>
      <c r="U215" t="str">
        <f t="shared" si="69"/>
        <v xml:space="preserve">,"Edition":"" </v>
      </c>
      <c r="V215" t="str">
        <f t="shared" si="70"/>
        <v>,"ItemInstances":[</v>
      </c>
      <c r="W215" t="str">
        <f t="shared" si="71"/>
        <v>{"CollectableType":"HomeCollector.Models.BookBase, HomeCollector, Version=1.0.0.0, Culture=neutral, PublicKeyToken=null"</v>
      </c>
      <c r="X215" t="str">
        <f t="shared" si="72"/>
        <v xml:space="preserve">,"ItemDetails":"Copies=" </v>
      </c>
      <c r="Y215" t="str">
        <f t="shared" si="73"/>
        <v xml:space="preserve">,"IsFavorite":false </v>
      </c>
      <c r="Z215" t="str">
        <f t="shared" si="74"/>
        <v xml:space="preserve">,"EstimatedValue":0 </v>
      </c>
      <c r="AA215" t="str">
        <f t="shared" si="75"/>
        <v xml:space="preserve">,"Condition":"UNDEFINED" </v>
      </c>
      <c r="AB21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5" t="str">
        <f t="shared" si="77"/>
        <v>,{"CollectableType":"HomeCollector.Models.BookBase, HomeCollector, Version=1.0.0.0, Culture=neutral, PublicKeyToken=null","DisplayName":"Unspoken Truth" ,"Description":"" ,"Title":"Unspoken Truth" ,"Author":"Margaret Wander Bonanno" ,"Publisher":"Pocket Books" ,"Year":2010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6" spans="1:29" ht="14.4" x14ac:dyDescent="0.3">
      <c r="A216" s="40" t="s">
        <v>595</v>
      </c>
      <c r="B216" s="2">
        <v>2010</v>
      </c>
      <c r="C216" s="17"/>
      <c r="D216" s="4"/>
      <c r="E216" s="15">
        <v>5</v>
      </c>
      <c r="F216" s="4"/>
      <c r="G216" s="18" t="s">
        <v>77</v>
      </c>
      <c r="H216" s="50" t="s">
        <v>596</v>
      </c>
      <c r="I216" s="4"/>
      <c r="J216" t="str">
        <f t="shared" si="78"/>
        <v>,{"CollectableType":"HomeCollector.Models.BookBase, HomeCollector, Version=1.0.0.0, Culture=neutral, PublicKeyToken=null"</v>
      </c>
      <c r="K216" t="str">
        <f t="shared" si="60"/>
        <v xml:space="preserve">,"DisplayName":"The Children of Kings" </v>
      </c>
      <c r="L216" t="str">
        <f t="shared" si="61"/>
        <v xml:space="preserve">,"Description":"" </v>
      </c>
      <c r="M216" t="str">
        <f t="shared" si="62"/>
        <v xml:space="preserve">,"Title":"The Children of Kings" </v>
      </c>
      <c r="N216" t="str">
        <f t="shared" si="63"/>
        <v xml:space="preserve">,"Author":"Dave Stern" </v>
      </c>
      <c r="O216" t="str">
        <f t="shared" si="64"/>
        <v xml:space="preserve">,"Publisher":"Pocket Books" </v>
      </c>
      <c r="P216" t="str">
        <f t="shared" si="65"/>
        <v xml:space="preserve">,"Year":2010 </v>
      </c>
      <c r="Q216" t="str">
        <f t="shared" si="66"/>
        <v>,"Month":5</v>
      </c>
      <c r="R216" t="str">
        <f t="shared" si="79"/>
        <v xml:space="preserve">,"Series":"TOS" </v>
      </c>
      <c r="S216" t="str">
        <f t="shared" si="67"/>
        <v xml:space="preserve">,"BookCode":"" </v>
      </c>
      <c r="T216" t="str">
        <f t="shared" si="68"/>
        <v xml:space="preserve">,"ISBN":"" </v>
      </c>
      <c r="U216" t="str">
        <f t="shared" si="69"/>
        <v xml:space="preserve">,"Edition":"" </v>
      </c>
      <c r="V216" t="str">
        <f t="shared" si="70"/>
        <v/>
      </c>
      <c r="W216" t="str">
        <f t="shared" si="71"/>
        <v>{"CollectableType":"HomeCollector.Models.BookBase, HomeCollector, Version=1.0.0.0, Culture=neutral, PublicKeyToken=null"</v>
      </c>
      <c r="X216" t="str">
        <f t="shared" si="72"/>
        <v xml:space="preserve">,"ItemDetails":"Copies=" </v>
      </c>
      <c r="Y216" t="str">
        <f t="shared" si="73"/>
        <v xml:space="preserve">,"IsFavorite":false </v>
      </c>
      <c r="Z216" t="str">
        <f t="shared" si="74"/>
        <v xml:space="preserve">,"EstimatedValue":0 </v>
      </c>
      <c r="AA216" t="str">
        <f t="shared" si="75"/>
        <v xml:space="preserve">,"Condition":"UNDEFINED" </v>
      </c>
      <c r="AB216" t="str">
        <f t="shared" si="76"/>
        <v>}</v>
      </c>
      <c r="AC216" t="str">
        <f t="shared" si="77"/>
        <v>,{"CollectableType":"HomeCollector.Models.BookBase, HomeCollector, Version=1.0.0.0, Culture=neutral, PublicKeyToken=null","DisplayName":"The Children of Kings" ,"Description":"" ,"Title":"The Children of Kings" ,"Author":"Dave Stern" ,"Publisher":"Pocket Books" ,"Year":2010 ,"Month":5,"Series":"TOS" ,"BookCode":"" ,"ISBN":"" ,"Edition":"" }</v>
      </c>
    </row>
    <row r="217" spans="1:29" ht="28.2" x14ac:dyDescent="0.3">
      <c r="A217" s="40" t="s">
        <v>598</v>
      </c>
      <c r="B217" s="2">
        <v>2011</v>
      </c>
      <c r="C217" s="17" t="s">
        <v>15</v>
      </c>
      <c r="D217" s="4"/>
      <c r="E217" s="15">
        <v>7</v>
      </c>
      <c r="F217" s="4"/>
      <c r="G217" s="18" t="s">
        <v>77</v>
      </c>
      <c r="H217" s="50" t="s">
        <v>602</v>
      </c>
      <c r="I217" s="4"/>
      <c r="J217" t="str">
        <f t="shared" si="78"/>
        <v>,{"CollectableType":"HomeCollector.Models.BookBase, HomeCollector, Version=1.0.0.0, Culture=neutral, PublicKeyToken=null"</v>
      </c>
      <c r="K217" t="str">
        <f t="shared" si="60"/>
        <v xml:space="preserve">,"DisplayName":"A Choice of Catastrophes" </v>
      </c>
      <c r="L217" t="str">
        <f t="shared" si="61"/>
        <v xml:space="preserve">,"Description":"" </v>
      </c>
      <c r="M217" t="str">
        <f t="shared" si="62"/>
        <v xml:space="preserve">,"Title":"A Choice of Catastrophes" </v>
      </c>
      <c r="N217" t="str">
        <f t="shared" si="63"/>
        <v xml:space="preserve">,"Author":"Steve Mollmann &amp; Michael Schuster" </v>
      </c>
      <c r="O217" t="str">
        <f t="shared" si="64"/>
        <v xml:space="preserve">,"Publisher":"Pocket Books" </v>
      </c>
      <c r="P217" t="str">
        <f t="shared" si="65"/>
        <v xml:space="preserve">,"Year":2011 </v>
      </c>
      <c r="Q217" t="str">
        <f t="shared" si="66"/>
        <v>,"Month":7</v>
      </c>
      <c r="R217" t="str">
        <f t="shared" si="79"/>
        <v xml:space="preserve">,"Series":"TOS" </v>
      </c>
      <c r="S217" t="str">
        <f t="shared" si="67"/>
        <v xml:space="preserve">,"BookCode":"" </v>
      </c>
      <c r="T217" t="str">
        <f t="shared" si="68"/>
        <v xml:space="preserve">,"ISBN":"" </v>
      </c>
      <c r="U217" t="str">
        <f t="shared" si="69"/>
        <v xml:space="preserve">,"Edition":"" </v>
      </c>
      <c r="V217" t="str">
        <f t="shared" si="70"/>
        <v>,"ItemInstances":[</v>
      </c>
      <c r="W217" t="str">
        <f t="shared" si="71"/>
        <v>{"CollectableType":"HomeCollector.Models.BookBase, HomeCollector, Version=1.0.0.0, Culture=neutral, PublicKeyToken=null"</v>
      </c>
      <c r="X217" t="str">
        <f t="shared" si="72"/>
        <v xml:space="preserve">,"ItemDetails":"Copies=" </v>
      </c>
      <c r="Y217" t="str">
        <f t="shared" si="73"/>
        <v xml:space="preserve">,"IsFavorite":false </v>
      </c>
      <c r="Z217" t="str">
        <f t="shared" si="74"/>
        <v xml:space="preserve">,"EstimatedValue":0 </v>
      </c>
      <c r="AA217" t="str">
        <f t="shared" si="75"/>
        <v xml:space="preserve">,"Condition":"UNDEFINED" </v>
      </c>
      <c r="AB21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7" t="str">
        <f t="shared" si="77"/>
        <v>,{"CollectableType":"HomeCollector.Models.BookBase, HomeCollector, Version=1.0.0.0, Culture=neutral, PublicKeyToken=null","DisplayName":"A Choice of Catastrophes" ,"Description":"" ,"Title":"A Choice of Catastrophes" ,"Author":"Steve Mollmann &amp; Michael Schuster" ,"Publisher":"Pocket Books" ,"Year":2011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8" spans="1:29" ht="14.4" x14ac:dyDescent="0.3">
      <c r="A218" s="40" t="s">
        <v>603</v>
      </c>
      <c r="B218" s="2">
        <v>2011</v>
      </c>
      <c r="C218" s="17" t="s">
        <v>15</v>
      </c>
      <c r="D218" s="4"/>
      <c r="E218" s="15">
        <v>9</v>
      </c>
      <c r="F218" s="4"/>
      <c r="G218" s="18" t="s">
        <v>77</v>
      </c>
      <c r="H218" s="50" t="s">
        <v>607</v>
      </c>
      <c r="I218" s="4"/>
      <c r="J218" t="str">
        <f t="shared" si="78"/>
        <v>,{"CollectableType":"HomeCollector.Models.BookBase, HomeCollector, Version=1.0.0.0, Culture=neutral, PublicKeyToken=null"</v>
      </c>
      <c r="K218" t="str">
        <f t="shared" si="60"/>
        <v xml:space="preserve">,"DisplayName":"Cast No Shadow" </v>
      </c>
      <c r="L218" t="str">
        <f t="shared" si="61"/>
        <v xml:space="preserve">,"Description":"" </v>
      </c>
      <c r="M218" t="str">
        <f t="shared" si="62"/>
        <v xml:space="preserve">,"Title":"Cast No Shadow" </v>
      </c>
      <c r="N218" t="str">
        <f t="shared" si="63"/>
        <v xml:space="preserve">,"Author":"James Swallow" </v>
      </c>
      <c r="O218" t="str">
        <f t="shared" si="64"/>
        <v xml:space="preserve">,"Publisher":"Pocket Books" </v>
      </c>
      <c r="P218" t="str">
        <f t="shared" si="65"/>
        <v xml:space="preserve">,"Year":2011 </v>
      </c>
      <c r="Q218" t="str">
        <f t="shared" si="66"/>
        <v>,"Month":9</v>
      </c>
      <c r="R218" t="str">
        <f t="shared" si="79"/>
        <v xml:space="preserve">,"Series":"TOS" </v>
      </c>
      <c r="S218" t="str">
        <f t="shared" si="67"/>
        <v xml:space="preserve">,"BookCode":"" </v>
      </c>
      <c r="T218" t="str">
        <f t="shared" si="68"/>
        <v xml:space="preserve">,"ISBN":"" </v>
      </c>
      <c r="U218" t="str">
        <f t="shared" si="69"/>
        <v xml:space="preserve">,"Edition":"" </v>
      </c>
      <c r="V218" t="str">
        <f t="shared" si="70"/>
        <v>,"ItemInstances":[</v>
      </c>
      <c r="W218" t="str">
        <f t="shared" si="71"/>
        <v>{"CollectableType":"HomeCollector.Models.BookBase, HomeCollector, Version=1.0.0.0, Culture=neutral, PublicKeyToken=null"</v>
      </c>
      <c r="X218" t="str">
        <f t="shared" si="72"/>
        <v xml:space="preserve">,"ItemDetails":"Copies=" </v>
      </c>
      <c r="Y218" t="str">
        <f t="shared" si="73"/>
        <v xml:space="preserve">,"IsFavorite":false </v>
      </c>
      <c r="Z218" t="str">
        <f t="shared" si="74"/>
        <v xml:space="preserve">,"EstimatedValue":0 </v>
      </c>
      <c r="AA218" t="str">
        <f t="shared" si="75"/>
        <v xml:space="preserve">,"Condition":"UNDEFINED" </v>
      </c>
      <c r="AB21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8" t="str">
        <f t="shared" si="77"/>
        <v>,{"CollectableType":"HomeCollector.Models.BookBase, HomeCollector, Version=1.0.0.0, Culture=neutral, PublicKeyToken=null","DisplayName":"Cast No Shadow" ,"Description":"" ,"Title":"Cast No Shadow" ,"Author":"James Swallow" ,"Publisher":"Pocket Books" ,"Year":2011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9" spans="1:29" ht="14.4" x14ac:dyDescent="0.3">
      <c r="A219" s="40" t="s">
        <v>609</v>
      </c>
      <c r="B219" s="2">
        <v>2012</v>
      </c>
      <c r="C219" s="17" t="s">
        <v>15</v>
      </c>
      <c r="D219" s="4"/>
      <c r="E219" s="15">
        <v>1</v>
      </c>
      <c r="F219" s="4"/>
      <c r="G219" s="18" t="s">
        <v>77</v>
      </c>
      <c r="H219" s="50" t="s">
        <v>412</v>
      </c>
      <c r="I219" s="4"/>
      <c r="J219" t="str">
        <f t="shared" si="78"/>
        <v>,{"CollectableType":"HomeCollector.Models.BookBase, HomeCollector, Version=1.0.0.0, Culture=neutral, PublicKeyToken=null"</v>
      </c>
      <c r="K219" t="str">
        <f t="shared" si="60"/>
        <v xml:space="preserve">,"DisplayName":"The Rings of Time" </v>
      </c>
      <c r="L219" t="str">
        <f t="shared" si="61"/>
        <v xml:space="preserve">,"Description":"" </v>
      </c>
      <c r="M219" t="str">
        <f t="shared" si="62"/>
        <v xml:space="preserve">,"Title":"The Rings of Time" </v>
      </c>
      <c r="N219" t="str">
        <f t="shared" si="63"/>
        <v xml:space="preserve">,"Author":"Greg Cox" </v>
      </c>
      <c r="O219" t="str">
        <f t="shared" si="64"/>
        <v xml:space="preserve">,"Publisher":"Pocket Books" </v>
      </c>
      <c r="P219" t="str">
        <f t="shared" si="65"/>
        <v xml:space="preserve">,"Year":2012 </v>
      </c>
      <c r="Q219" t="str">
        <f t="shared" si="66"/>
        <v>,"Month":1</v>
      </c>
      <c r="R219" t="str">
        <f t="shared" si="79"/>
        <v xml:space="preserve">,"Series":"TOS" </v>
      </c>
      <c r="S219" t="str">
        <f t="shared" si="67"/>
        <v xml:space="preserve">,"BookCode":"" </v>
      </c>
      <c r="T219" t="str">
        <f t="shared" si="68"/>
        <v xml:space="preserve">,"ISBN":"" </v>
      </c>
      <c r="U219" t="str">
        <f t="shared" si="69"/>
        <v xml:space="preserve">,"Edition":"" </v>
      </c>
      <c r="V219" t="str">
        <f t="shared" si="70"/>
        <v>,"ItemInstances":[</v>
      </c>
      <c r="W219" t="str">
        <f t="shared" si="71"/>
        <v>{"CollectableType":"HomeCollector.Models.BookBase, HomeCollector, Version=1.0.0.0, Culture=neutral, PublicKeyToken=null"</v>
      </c>
      <c r="X219" t="str">
        <f t="shared" si="72"/>
        <v xml:space="preserve">,"ItemDetails":"Copies=" </v>
      </c>
      <c r="Y219" t="str">
        <f t="shared" si="73"/>
        <v xml:space="preserve">,"IsFavorite":false </v>
      </c>
      <c r="Z219" t="str">
        <f t="shared" si="74"/>
        <v xml:space="preserve">,"EstimatedValue":0 </v>
      </c>
      <c r="AA219" t="str">
        <f t="shared" si="75"/>
        <v xml:space="preserve">,"Condition":"UNDEFINED" </v>
      </c>
      <c r="AB219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9" t="str">
        <f t="shared" si="77"/>
        <v>,{"CollectableType":"HomeCollector.Models.BookBase, HomeCollector, Version=1.0.0.0, Culture=neutral, PublicKeyToken=null","DisplayName":"The Rings of Time" ,"Description":"" ,"Title":"The Rings of Time" ,"Author":"Greg Cox" ,"Publisher":"Pocket Books" ,"Year":2012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0" spans="1:29" ht="14.4" x14ac:dyDescent="0.3">
      <c r="A220" s="40" t="s">
        <v>611</v>
      </c>
      <c r="B220" s="2">
        <v>2012</v>
      </c>
      <c r="C220" s="17" t="s">
        <v>15</v>
      </c>
      <c r="D220" s="4"/>
      <c r="E220" s="15">
        <v>2</v>
      </c>
      <c r="F220" s="4"/>
      <c r="G220" s="18" t="s">
        <v>77</v>
      </c>
      <c r="H220" s="50" t="s">
        <v>463</v>
      </c>
      <c r="I220" s="4"/>
      <c r="J220" t="str">
        <f t="shared" si="78"/>
        <v>,{"CollectableType":"HomeCollector.Models.BookBase, HomeCollector, Version=1.0.0.0, Culture=neutral, PublicKeyToken=null"</v>
      </c>
      <c r="K220" t="str">
        <f t="shared" si="60"/>
        <v xml:space="preserve">,"DisplayName":"That Which Divides" </v>
      </c>
      <c r="L220" t="str">
        <f t="shared" si="61"/>
        <v xml:space="preserve">,"Description":"" </v>
      </c>
      <c r="M220" t="str">
        <f t="shared" si="62"/>
        <v xml:space="preserve">,"Title":"That Which Divides" </v>
      </c>
      <c r="N220" t="str">
        <f t="shared" si="63"/>
        <v xml:space="preserve">,"Author":"Dayton Ward" </v>
      </c>
      <c r="O220" t="str">
        <f t="shared" si="64"/>
        <v xml:space="preserve">,"Publisher":"Pocket Books" </v>
      </c>
      <c r="P220" t="str">
        <f t="shared" si="65"/>
        <v xml:space="preserve">,"Year":2012 </v>
      </c>
      <c r="Q220" t="str">
        <f t="shared" si="66"/>
        <v>,"Month":2</v>
      </c>
      <c r="R220" t="str">
        <f t="shared" si="79"/>
        <v xml:space="preserve">,"Series":"TOS" </v>
      </c>
      <c r="S220" t="str">
        <f t="shared" si="67"/>
        <v xml:space="preserve">,"BookCode":"" </v>
      </c>
      <c r="T220" t="str">
        <f t="shared" si="68"/>
        <v xml:space="preserve">,"ISBN":"" </v>
      </c>
      <c r="U220" t="str">
        <f t="shared" si="69"/>
        <v xml:space="preserve">,"Edition":"" </v>
      </c>
      <c r="V220" t="str">
        <f t="shared" si="70"/>
        <v>,"ItemInstances":[</v>
      </c>
      <c r="W220" t="str">
        <f t="shared" si="71"/>
        <v>{"CollectableType":"HomeCollector.Models.BookBase, HomeCollector, Version=1.0.0.0, Culture=neutral, PublicKeyToken=null"</v>
      </c>
      <c r="X220" t="str">
        <f t="shared" si="72"/>
        <v xml:space="preserve">,"ItemDetails":"Copies=" </v>
      </c>
      <c r="Y220" t="str">
        <f t="shared" si="73"/>
        <v xml:space="preserve">,"IsFavorite":false </v>
      </c>
      <c r="Z220" t="str">
        <f t="shared" si="74"/>
        <v xml:space="preserve">,"EstimatedValue":0 </v>
      </c>
      <c r="AA220" t="str">
        <f t="shared" si="75"/>
        <v xml:space="preserve">,"Condition":"UNDEFINED" </v>
      </c>
      <c r="AB220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0" t="str">
        <f t="shared" si="77"/>
        <v>,{"CollectableType":"HomeCollector.Models.BookBase, HomeCollector, Version=1.0.0.0, Culture=neutral, PublicKeyToken=null","DisplayName":"That Which Divides" ,"Description":"" ,"Title":"That Which Divides" ,"Author":"Dayton Ward" ,"Publisher":"Pocket Books" ,"Year":2012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1" spans="1:29" ht="14.4" x14ac:dyDescent="0.3">
      <c r="A221" s="40" t="s">
        <v>613</v>
      </c>
      <c r="B221" s="2">
        <v>2013</v>
      </c>
      <c r="C221" s="17" t="s">
        <v>15</v>
      </c>
      <c r="D221" s="4"/>
      <c r="E221" s="15">
        <v>1</v>
      </c>
      <c r="F221" s="4"/>
      <c r="G221" s="18" t="s">
        <v>77</v>
      </c>
      <c r="H221" s="50" t="s">
        <v>554</v>
      </c>
      <c r="I221" s="4"/>
      <c r="J221" t="str">
        <f t="shared" si="78"/>
        <v>,{"CollectableType":"HomeCollector.Models.BookBase, HomeCollector, Version=1.0.0.0, Culture=neutral, PublicKeyToken=null"</v>
      </c>
      <c r="K221" t="str">
        <f t="shared" si="60"/>
        <v xml:space="preserve">,"DisplayName":"Allegiance in Exile" </v>
      </c>
      <c r="L221" t="str">
        <f t="shared" si="61"/>
        <v xml:space="preserve">,"Description":"" </v>
      </c>
      <c r="M221" t="str">
        <f t="shared" si="62"/>
        <v xml:space="preserve">,"Title":"Allegiance in Exile" </v>
      </c>
      <c r="N221" t="str">
        <f t="shared" si="63"/>
        <v xml:space="preserve">,"Author":"David R. George III" </v>
      </c>
      <c r="O221" t="str">
        <f t="shared" si="64"/>
        <v xml:space="preserve">,"Publisher":"Pocket Books" </v>
      </c>
      <c r="P221" t="str">
        <f t="shared" si="65"/>
        <v xml:space="preserve">,"Year":2013 </v>
      </c>
      <c r="Q221" t="str">
        <f t="shared" si="66"/>
        <v>,"Month":1</v>
      </c>
      <c r="R221" t="str">
        <f t="shared" si="79"/>
        <v xml:space="preserve">,"Series":"TOS" </v>
      </c>
      <c r="S221" t="str">
        <f t="shared" si="67"/>
        <v xml:space="preserve">,"BookCode":"" </v>
      </c>
      <c r="T221" t="str">
        <f t="shared" si="68"/>
        <v xml:space="preserve">,"ISBN":"" </v>
      </c>
      <c r="U221" t="str">
        <f t="shared" si="69"/>
        <v xml:space="preserve">,"Edition":"" </v>
      </c>
      <c r="V221" t="str">
        <f t="shared" si="70"/>
        <v>,"ItemInstances":[</v>
      </c>
      <c r="W221" t="str">
        <f t="shared" si="71"/>
        <v>{"CollectableType":"HomeCollector.Models.BookBase, HomeCollector, Version=1.0.0.0, Culture=neutral, PublicKeyToken=null"</v>
      </c>
      <c r="X221" t="str">
        <f t="shared" si="72"/>
        <v xml:space="preserve">,"ItemDetails":"Copies=" </v>
      </c>
      <c r="Y221" t="str">
        <f t="shared" si="73"/>
        <v xml:space="preserve">,"IsFavorite":false </v>
      </c>
      <c r="Z221" t="str">
        <f t="shared" si="74"/>
        <v xml:space="preserve">,"EstimatedValue":0 </v>
      </c>
      <c r="AA221" t="str">
        <f t="shared" si="75"/>
        <v xml:space="preserve">,"Condition":"UNDEFINED" </v>
      </c>
      <c r="AB22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1" t="str">
        <f t="shared" si="77"/>
        <v>,{"CollectableType":"HomeCollector.Models.BookBase, HomeCollector, Version=1.0.0.0, Culture=neutral, PublicKeyToken=null","DisplayName":"Allegiance in Exile" ,"Description":"" ,"Title":"Allegiance in Exile" ,"Author":"David R. George III" ,"Publisher":"Pocket Books" ,"Year":2013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2" spans="1:29" ht="14.4" x14ac:dyDescent="0.3">
      <c r="A222" s="40" t="s">
        <v>618</v>
      </c>
      <c r="B222" s="2">
        <v>2013</v>
      </c>
      <c r="C222" s="17" t="s">
        <v>15</v>
      </c>
      <c r="D222" s="4"/>
      <c r="E222" s="15">
        <v>2</v>
      </c>
      <c r="F222" s="4"/>
      <c r="G222" s="18" t="s">
        <v>77</v>
      </c>
      <c r="H222" s="50" t="s">
        <v>620</v>
      </c>
      <c r="I222" s="4"/>
      <c r="J222" t="str">
        <f t="shared" si="78"/>
        <v>,{"CollectableType":"HomeCollector.Models.BookBase, HomeCollector, Version=1.0.0.0, Culture=neutral, PublicKeyToken=null"</v>
      </c>
      <c r="K222" t="str">
        <f t="shared" si="60"/>
        <v xml:space="preserve">,"DisplayName":"Devil's Bargain" </v>
      </c>
      <c r="L222" t="str">
        <f t="shared" si="61"/>
        <v xml:space="preserve">,"Description":"" </v>
      </c>
      <c r="M222" t="str">
        <f t="shared" si="62"/>
        <v xml:space="preserve">,"Title":"Devil's Bargain" </v>
      </c>
      <c r="N222" t="str">
        <f t="shared" si="63"/>
        <v xml:space="preserve">,"Author":"Tony Daniel" </v>
      </c>
      <c r="O222" t="str">
        <f t="shared" si="64"/>
        <v xml:space="preserve">,"Publisher":"Pocket Books" </v>
      </c>
      <c r="P222" t="str">
        <f t="shared" si="65"/>
        <v xml:space="preserve">,"Year":2013 </v>
      </c>
      <c r="Q222" t="str">
        <f t="shared" si="66"/>
        <v>,"Month":2</v>
      </c>
      <c r="R222" t="str">
        <f t="shared" si="79"/>
        <v xml:space="preserve">,"Series":"TOS" </v>
      </c>
      <c r="S222" t="str">
        <f t="shared" si="67"/>
        <v xml:space="preserve">,"BookCode":"" </v>
      </c>
      <c r="T222" t="str">
        <f t="shared" si="68"/>
        <v xml:space="preserve">,"ISBN":"" </v>
      </c>
      <c r="U222" t="str">
        <f t="shared" si="69"/>
        <v xml:space="preserve">,"Edition":"" </v>
      </c>
      <c r="V222" t="str">
        <f t="shared" si="70"/>
        <v>,"ItemInstances":[</v>
      </c>
      <c r="W222" t="str">
        <f t="shared" si="71"/>
        <v>{"CollectableType":"HomeCollector.Models.BookBase, HomeCollector, Version=1.0.0.0, Culture=neutral, PublicKeyToken=null"</v>
      </c>
      <c r="X222" t="str">
        <f t="shared" si="72"/>
        <v xml:space="preserve">,"ItemDetails":"Copies=" </v>
      </c>
      <c r="Y222" t="str">
        <f t="shared" si="73"/>
        <v xml:space="preserve">,"IsFavorite":false </v>
      </c>
      <c r="Z222" t="str">
        <f t="shared" si="74"/>
        <v xml:space="preserve">,"EstimatedValue":0 </v>
      </c>
      <c r="AA222" t="str">
        <f t="shared" si="75"/>
        <v xml:space="preserve">,"Condition":"UNDEFINED" </v>
      </c>
      <c r="AB22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2" t="str">
        <f t="shared" si="77"/>
        <v>,{"CollectableType":"HomeCollector.Models.BookBase, HomeCollector, Version=1.0.0.0, Culture=neutral, PublicKeyToken=null","DisplayName":"Devil's Bargain" ,"Description":"" ,"Title":"Devil's Bargain" ,"Author":"Tony Daniel" ,"Publisher":"Pocket Books" ,"Year":2013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3" spans="1:29" ht="14.4" x14ac:dyDescent="0.3">
      <c r="A223" s="40" t="s">
        <v>621</v>
      </c>
      <c r="B223" s="2">
        <v>2013</v>
      </c>
      <c r="C223" s="17" t="s">
        <v>15</v>
      </c>
      <c r="D223" s="4"/>
      <c r="E223" s="15">
        <v>3</v>
      </c>
      <c r="F223" s="4"/>
      <c r="G223" s="18" t="s">
        <v>77</v>
      </c>
      <c r="H223" s="50" t="s">
        <v>412</v>
      </c>
      <c r="I223" s="4"/>
      <c r="J223" t="str">
        <f t="shared" si="78"/>
        <v>,{"CollectableType":"HomeCollector.Models.BookBase, HomeCollector, Version=1.0.0.0, Culture=neutral, PublicKeyToken=null"</v>
      </c>
      <c r="K223" t="str">
        <f t="shared" si="60"/>
        <v xml:space="preserve">,"DisplayName":"The Weight of Worlds" </v>
      </c>
      <c r="L223" t="str">
        <f t="shared" si="61"/>
        <v xml:space="preserve">,"Description":"" </v>
      </c>
      <c r="M223" t="str">
        <f t="shared" si="62"/>
        <v xml:space="preserve">,"Title":"The Weight of Worlds" </v>
      </c>
      <c r="N223" t="str">
        <f t="shared" si="63"/>
        <v xml:space="preserve">,"Author":"Greg Cox" </v>
      </c>
      <c r="O223" t="str">
        <f t="shared" si="64"/>
        <v xml:space="preserve">,"Publisher":"Pocket Books" </v>
      </c>
      <c r="P223" t="str">
        <f t="shared" si="65"/>
        <v xml:space="preserve">,"Year":2013 </v>
      </c>
      <c r="Q223" t="str">
        <f t="shared" si="66"/>
        <v>,"Month":3</v>
      </c>
      <c r="R223" t="str">
        <f t="shared" si="79"/>
        <v xml:space="preserve">,"Series":"TOS" </v>
      </c>
      <c r="S223" t="str">
        <f t="shared" si="67"/>
        <v xml:space="preserve">,"BookCode":"" </v>
      </c>
      <c r="T223" t="str">
        <f t="shared" si="68"/>
        <v xml:space="preserve">,"ISBN":"" </v>
      </c>
      <c r="U223" t="str">
        <f t="shared" si="69"/>
        <v xml:space="preserve">,"Edition":"" </v>
      </c>
      <c r="V223" t="str">
        <f t="shared" si="70"/>
        <v>,"ItemInstances":[</v>
      </c>
      <c r="W223" t="str">
        <f t="shared" si="71"/>
        <v>{"CollectableType":"HomeCollector.Models.BookBase, HomeCollector, Version=1.0.0.0, Culture=neutral, PublicKeyToken=null"</v>
      </c>
      <c r="X223" t="str">
        <f t="shared" si="72"/>
        <v xml:space="preserve">,"ItemDetails":"Copies=" </v>
      </c>
      <c r="Y223" t="str">
        <f t="shared" si="73"/>
        <v xml:space="preserve">,"IsFavorite":false </v>
      </c>
      <c r="Z223" t="str">
        <f t="shared" si="74"/>
        <v xml:space="preserve">,"EstimatedValue":0 </v>
      </c>
      <c r="AA223" t="str">
        <f t="shared" si="75"/>
        <v xml:space="preserve">,"Condition":"UNDEFINED" </v>
      </c>
      <c r="AB223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3" t="str">
        <f t="shared" si="77"/>
        <v>,{"CollectableType":"HomeCollector.Models.BookBase, HomeCollector, Version=1.0.0.0, Culture=neutral, PublicKeyToken=null","DisplayName":"The Weight of Worlds" ,"Description":"" ,"Title":"The Weight of Worlds" ,"Author":"Greg Cox" ,"Publisher":"Pocket Books" ,"Year":2013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4" spans="1:29" ht="14.4" x14ac:dyDescent="0.3">
      <c r="A224" s="40" t="s">
        <v>627</v>
      </c>
      <c r="B224" s="2">
        <v>2013</v>
      </c>
      <c r="C224" s="17" t="s">
        <v>15</v>
      </c>
      <c r="D224" s="4"/>
      <c r="E224" s="15">
        <v>4</v>
      </c>
      <c r="F224" s="4"/>
      <c r="G224" s="18" t="s">
        <v>77</v>
      </c>
      <c r="H224" s="50" t="s">
        <v>632</v>
      </c>
      <c r="I224" s="4"/>
      <c r="J224" t="str">
        <f t="shared" si="78"/>
        <v>,{"CollectableType":"HomeCollector.Models.BookBase, HomeCollector, Version=1.0.0.0, Culture=neutral, PublicKeyToken=null"</v>
      </c>
      <c r="K224" t="str">
        <f t="shared" si="60"/>
        <v xml:space="preserve">,"DisplayName":"The Folded World" </v>
      </c>
      <c r="L224" t="str">
        <f t="shared" si="61"/>
        <v xml:space="preserve">,"Description":"" </v>
      </c>
      <c r="M224" t="str">
        <f t="shared" si="62"/>
        <v xml:space="preserve">,"Title":"The Folded World" </v>
      </c>
      <c r="N224" t="str">
        <f t="shared" si="63"/>
        <v xml:space="preserve">,"Author":"Jeff Mariotte" </v>
      </c>
      <c r="O224" t="str">
        <f t="shared" si="64"/>
        <v xml:space="preserve">,"Publisher":"Pocket Books" </v>
      </c>
      <c r="P224" t="str">
        <f t="shared" si="65"/>
        <v xml:space="preserve">,"Year":2013 </v>
      </c>
      <c r="Q224" t="str">
        <f t="shared" si="66"/>
        <v>,"Month":4</v>
      </c>
      <c r="R224" t="str">
        <f t="shared" si="79"/>
        <v xml:space="preserve">,"Series":"TOS" </v>
      </c>
      <c r="S224" t="str">
        <f t="shared" si="67"/>
        <v xml:space="preserve">,"BookCode":"" </v>
      </c>
      <c r="T224" t="str">
        <f t="shared" si="68"/>
        <v xml:space="preserve">,"ISBN":"" </v>
      </c>
      <c r="U224" t="str">
        <f t="shared" si="69"/>
        <v xml:space="preserve">,"Edition":"" </v>
      </c>
      <c r="V224" t="str">
        <f t="shared" si="70"/>
        <v>,"ItemInstances":[</v>
      </c>
      <c r="W224" t="str">
        <f t="shared" si="71"/>
        <v>{"CollectableType":"HomeCollector.Models.BookBase, HomeCollector, Version=1.0.0.0, Culture=neutral, PublicKeyToken=null"</v>
      </c>
      <c r="X224" t="str">
        <f t="shared" si="72"/>
        <v xml:space="preserve">,"ItemDetails":"Copies=" </v>
      </c>
      <c r="Y224" t="str">
        <f t="shared" si="73"/>
        <v xml:space="preserve">,"IsFavorite":false </v>
      </c>
      <c r="Z224" t="str">
        <f t="shared" si="74"/>
        <v xml:space="preserve">,"EstimatedValue":0 </v>
      </c>
      <c r="AA224" t="str">
        <f t="shared" si="75"/>
        <v xml:space="preserve">,"Condition":"UNDEFINED" </v>
      </c>
      <c r="AB22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4" t="str">
        <f t="shared" si="77"/>
        <v>,{"CollectableType":"HomeCollector.Models.BookBase, HomeCollector, Version=1.0.0.0, Culture=neutral, PublicKeyToken=null","DisplayName":"The Folded World" ,"Description":"" ,"Title":"The Folded World" ,"Author":"Jeff Mariotte" ,"Publisher":"Pocket Books" ,"Year":2013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5" spans="1:29" ht="14.4" x14ac:dyDescent="0.3">
      <c r="A225" s="40" t="s">
        <v>634</v>
      </c>
      <c r="B225" s="2">
        <v>2013</v>
      </c>
      <c r="C225" s="17" t="s">
        <v>15</v>
      </c>
      <c r="D225" s="4"/>
      <c r="E225" s="15">
        <v>5</v>
      </c>
      <c r="F225" s="4"/>
      <c r="G225" s="18" t="s">
        <v>77</v>
      </c>
      <c r="H225" s="50" t="s">
        <v>637</v>
      </c>
      <c r="I225" s="4"/>
      <c r="J225" t="str">
        <f t="shared" si="78"/>
        <v>,{"CollectableType":"HomeCollector.Models.BookBase, HomeCollector, Version=1.0.0.0, Culture=neutral, PublicKeyToken=null"</v>
      </c>
      <c r="K225" t="str">
        <f t="shared" si="60"/>
        <v xml:space="preserve">,"DisplayName":"The Shocks of Adversity" </v>
      </c>
      <c r="L225" t="str">
        <f t="shared" si="61"/>
        <v xml:space="preserve">,"Description":"" </v>
      </c>
      <c r="M225" t="str">
        <f t="shared" si="62"/>
        <v xml:space="preserve">,"Title":"The Shocks of Adversity" </v>
      </c>
      <c r="N225" t="str">
        <f t="shared" si="63"/>
        <v xml:space="preserve">,"Author":"William Leisner" </v>
      </c>
      <c r="O225" t="str">
        <f t="shared" si="64"/>
        <v xml:space="preserve">,"Publisher":"Pocket Books" </v>
      </c>
      <c r="P225" t="str">
        <f t="shared" si="65"/>
        <v xml:space="preserve">,"Year":2013 </v>
      </c>
      <c r="Q225" t="str">
        <f t="shared" si="66"/>
        <v>,"Month":5</v>
      </c>
      <c r="R225" t="str">
        <f t="shared" si="79"/>
        <v xml:space="preserve">,"Series":"TOS" </v>
      </c>
      <c r="S225" t="str">
        <f t="shared" si="67"/>
        <v xml:space="preserve">,"BookCode":"" </v>
      </c>
      <c r="T225" t="str">
        <f t="shared" si="68"/>
        <v xml:space="preserve">,"ISBN":"" </v>
      </c>
      <c r="U225" t="str">
        <f t="shared" si="69"/>
        <v xml:space="preserve">,"Edition":"" </v>
      </c>
      <c r="V225" t="str">
        <f t="shared" si="70"/>
        <v>,"ItemInstances":[</v>
      </c>
      <c r="W225" t="str">
        <f t="shared" si="71"/>
        <v>{"CollectableType":"HomeCollector.Models.BookBase, HomeCollector, Version=1.0.0.0, Culture=neutral, PublicKeyToken=null"</v>
      </c>
      <c r="X225" t="str">
        <f t="shared" si="72"/>
        <v xml:space="preserve">,"ItemDetails":"Copies=" </v>
      </c>
      <c r="Y225" t="str">
        <f t="shared" si="73"/>
        <v xml:space="preserve">,"IsFavorite":false </v>
      </c>
      <c r="Z225" t="str">
        <f t="shared" si="74"/>
        <v xml:space="preserve">,"EstimatedValue":0 </v>
      </c>
      <c r="AA225" t="str">
        <f t="shared" si="75"/>
        <v xml:space="preserve">,"Condition":"UNDEFINED" </v>
      </c>
      <c r="AB22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5" t="str">
        <f t="shared" si="77"/>
        <v>,{"CollectableType":"HomeCollector.Models.BookBase, HomeCollector, Version=1.0.0.0, Culture=neutral, PublicKeyToken=null","DisplayName":"The Shocks of Adversity" ,"Description":"" ,"Title":"The Shocks of Adversity" ,"Author":"William Leisner" ,"Publisher":"Pocket Books" ,"Year":2013 ,"Month":5,"Series":"TOS"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6" spans="1:29" ht="14.4" x14ac:dyDescent="0.3">
      <c r="A226" s="40" t="s">
        <v>639</v>
      </c>
      <c r="B226" s="2">
        <v>2013</v>
      </c>
      <c r="C226" s="17" t="s">
        <v>15</v>
      </c>
      <c r="D226" s="4"/>
      <c r="E226" s="15">
        <v>7</v>
      </c>
      <c r="F226" s="4"/>
      <c r="G226" s="18" t="s">
        <v>77</v>
      </c>
      <c r="H226" s="50" t="s">
        <v>463</v>
      </c>
      <c r="I226" s="4"/>
      <c r="J226" t="str">
        <f t="shared" si="78"/>
        <v>,{"CollectableType":"HomeCollector.Models.BookBase, HomeCollector, Version=1.0.0.0, Culture=neutral, PublicKeyToken=null"</v>
      </c>
      <c r="K226" t="str">
        <f t="shared" si="60"/>
        <v xml:space="preserve">,"DisplayName":"From History's Shadow" </v>
      </c>
      <c r="L226" t="str">
        <f t="shared" si="61"/>
        <v xml:space="preserve">,"Description":"" </v>
      </c>
      <c r="M226" t="str">
        <f t="shared" si="62"/>
        <v xml:space="preserve">,"Title":"From History's Shadow" </v>
      </c>
      <c r="N226" t="str">
        <f t="shared" si="63"/>
        <v xml:space="preserve">,"Author":"Dayton Ward" </v>
      </c>
      <c r="O226" t="str">
        <f t="shared" si="64"/>
        <v xml:space="preserve">,"Publisher":"Pocket Books" </v>
      </c>
      <c r="P226" t="str">
        <f t="shared" si="65"/>
        <v xml:space="preserve">,"Year":2013 </v>
      </c>
      <c r="Q226" t="str">
        <f t="shared" si="66"/>
        <v>,"Month":7</v>
      </c>
      <c r="R226" t="str">
        <f t="shared" si="79"/>
        <v xml:space="preserve">,"Series":"TOS" </v>
      </c>
      <c r="S226" t="str">
        <f t="shared" si="67"/>
        <v xml:space="preserve">,"BookCode":"" </v>
      </c>
      <c r="T226" t="str">
        <f t="shared" si="68"/>
        <v xml:space="preserve">,"ISBN":"" </v>
      </c>
      <c r="U226" t="str">
        <f t="shared" si="69"/>
        <v xml:space="preserve">,"Edition":"" </v>
      </c>
      <c r="V226" t="str">
        <f t="shared" si="70"/>
        <v>,"ItemInstances":[</v>
      </c>
      <c r="W226" t="str">
        <f t="shared" si="71"/>
        <v>{"CollectableType":"HomeCollector.Models.BookBase, HomeCollector, Version=1.0.0.0, Culture=neutral, PublicKeyToken=null"</v>
      </c>
      <c r="X226" t="str">
        <f t="shared" si="72"/>
        <v xml:space="preserve">,"ItemDetails":"Copies=" </v>
      </c>
      <c r="Y226" t="str">
        <f t="shared" si="73"/>
        <v xml:space="preserve">,"IsFavorite":false </v>
      </c>
      <c r="Z226" t="str">
        <f t="shared" si="74"/>
        <v xml:space="preserve">,"EstimatedValue":0 </v>
      </c>
      <c r="AA226" t="str">
        <f t="shared" si="75"/>
        <v xml:space="preserve">,"Condition":"UNDEFINED" </v>
      </c>
      <c r="AB22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6" t="str">
        <f t="shared" si="77"/>
        <v>,{"CollectableType":"HomeCollector.Models.BookBase, HomeCollector, Version=1.0.0.0, Culture=neutral, PublicKeyToken=null","DisplayName":"From History's Shadow" ,"Description":"" ,"Title":"From History's Shadow" ,"Author":"Dayton Ward" ,"Publisher":"Pocket Books" ,"Year":2013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7" spans="1:29" ht="14.4" x14ac:dyDescent="0.3">
      <c r="A227" s="40" t="s">
        <v>641</v>
      </c>
      <c r="B227" s="2">
        <v>2013</v>
      </c>
      <c r="C227" s="17" t="s">
        <v>15</v>
      </c>
      <c r="D227" s="4"/>
      <c r="E227" s="15">
        <v>2</v>
      </c>
      <c r="F227" s="4"/>
      <c r="G227" s="18" t="s">
        <v>77</v>
      </c>
      <c r="H227" s="50" t="s">
        <v>412</v>
      </c>
      <c r="I227" s="4"/>
      <c r="J227" t="str">
        <f t="shared" si="78"/>
        <v>,{"CollectableType":"HomeCollector.Models.BookBase, HomeCollector, Version=1.0.0.0, Culture=neutral, PublicKeyToken=null"</v>
      </c>
      <c r="K227" t="str">
        <f t="shared" si="60"/>
        <v xml:space="preserve">,"DisplayName":"No Time Like The Past" </v>
      </c>
      <c r="L227" t="str">
        <f t="shared" si="61"/>
        <v xml:space="preserve">,"Description":"" </v>
      </c>
      <c r="M227" t="str">
        <f t="shared" si="62"/>
        <v xml:space="preserve">,"Title":"No Time Like The Past" </v>
      </c>
      <c r="N227" t="str">
        <f t="shared" si="63"/>
        <v xml:space="preserve">,"Author":"Greg Cox" </v>
      </c>
      <c r="O227" t="str">
        <f t="shared" si="64"/>
        <v xml:space="preserve">,"Publisher":"Pocket Books" </v>
      </c>
      <c r="P227" t="str">
        <f t="shared" si="65"/>
        <v xml:space="preserve">,"Year":2013 </v>
      </c>
      <c r="Q227" t="str">
        <f t="shared" si="66"/>
        <v>,"Month":2</v>
      </c>
      <c r="R227" t="str">
        <f t="shared" si="79"/>
        <v xml:space="preserve">,"Series":"TOS" </v>
      </c>
      <c r="S227" t="str">
        <f t="shared" si="67"/>
        <v xml:space="preserve">,"BookCode":"" </v>
      </c>
      <c r="T227" t="str">
        <f t="shared" si="68"/>
        <v xml:space="preserve">,"ISBN":"" </v>
      </c>
      <c r="U227" t="str">
        <f t="shared" si="69"/>
        <v xml:space="preserve">,"Edition":"" </v>
      </c>
      <c r="V227" t="str">
        <f t="shared" si="70"/>
        <v>,"ItemInstances":[</v>
      </c>
      <c r="W227" t="str">
        <f t="shared" si="71"/>
        <v>{"CollectableType":"HomeCollector.Models.BookBase, HomeCollector, Version=1.0.0.0, Culture=neutral, PublicKeyToken=null"</v>
      </c>
      <c r="X227" t="str">
        <f t="shared" si="72"/>
        <v xml:space="preserve">,"ItemDetails":"Copies=" </v>
      </c>
      <c r="Y227" t="str">
        <f t="shared" si="73"/>
        <v xml:space="preserve">,"IsFavorite":false </v>
      </c>
      <c r="Z227" t="str">
        <f t="shared" si="74"/>
        <v xml:space="preserve">,"EstimatedValue":0 </v>
      </c>
      <c r="AA227" t="str">
        <f t="shared" si="75"/>
        <v xml:space="preserve">,"Condition":"UNDEFINED" </v>
      </c>
      <c r="AB22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7" t="str">
        <f t="shared" si="77"/>
        <v>,{"CollectableType":"HomeCollector.Models.BookBase, HomeCollector, Version=1.0.0.0, Culture=neutral, PublicKeyToken=null","DisplayName":"No Time Like The Past" ,"Description":"" ,"Title":"No Time Like The Past" ,"Author":"Greg Cox" ,"Publisher":"Pocket Books" ,"Year":2013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8" spans="1:29" ht="14.4" x14ac:dyDescent="0.3">
      <c r="A228" s="40" t="s">
        <v>643</v>
      </c>
      <c r="C228" s="17"/>
      <c r="D228" s="4"/>
      <c r="E228" s="15">
        <v>4</v>
      </c>
      <c r="F228" s="4"/>
      <c r="G228" s="18" t="s">
        <v>77</v>
      </c>
      <c r="H228" s="50" t="s">
        <v>646</v>
      </c>
      <c r="I228" s="12" t="s">
        <v>648</v>
      </c>
      <c r="J228" t="str">
        <f t="shared" si="78"/>
        <v>,{"CollectableType":"HomeCollector.Models.BookBase, HomeCollector, Version=1.0.0.0, Culture=neutral, PublicKeyToken=null"</v>
      </c>
      <c r="K228" t="str">
        <f t="shared" si="60"/>
        <v xml:space="preserve">,"DisplayName":"Seasons of Light and Darkness" </v>
      </c>
      <c r="L228" t="str">
        <f t="shared" si="61"/>
        <v xml:space="preserve">,"Description":"e-Book" </v>
      </c>
      <c r="M228" t="str">
        <f t="shared" si="62"/>
        <v xml:space="preserve">,"Title":"Seasons of Light and Darkness" </v>
      </c>
      <c r="N228" t="str">
        <f t="shared" si="63"/>
        <v xml:space="preserve">,"Author":"Michael A. Martin" </v>
      </c>
      <c r="O228" t="str">
        <f t="shared" si="64"/>
        <v xml:space="preserve">,"Publisher":"Pocket Books" </v>
      </c>
      <c r="P228" t="str">
        <f t="shared" si="65"/>
        <v xml:space="preserve">,"Year": </v>
      </c>
      <c r="Q228" t="str">
        <f t="shared" si="66"/>
        <v>,"Month":4</v>
      </c>
      <c r="R228" t="str">
        <f t="shared" si="79"/>
        <v xml:space="preserve">,"Series":"TOS" </v>
      </c>
      <c r="S228" t="str">
        <f t="shared" si="67"/>
        <v xml:space="preserve">,"BookCode":"" </v>
      </c>
      <c r="T228" t="str">
        <f t="shared" si="68"/>
        <v xml:space="preserve">,"ISBN":"" </v>
      </c>
      <c r="U228" t="str">
        <f t="shared" si="69"/>
        <v xml:space="preserve">,"Edition":"" </v>
      </c>
      <c r="V228" t="str">
        <f t="shared" si="70"/>
        <v/>
      </c>
      <c r="W228" t="str">
        <f t="shared" si="71"/>
        <v>{"CollectableType":"HomeCollector.Models.BookBase, HomeCollector, Version=1.0.0.0, Culture=neutral, PublicKeyToken=null"</v>
      </c>
      <c r="X228" t="str">
        <f t="shared" si="72"/>
        <v xml:space="preserve">,"ItemDetails":"Copies=" </v>
      </c>
      <c r="Y228" t="str">
        <f t="shared" si="73"/>
        <v xml:space="preserve">,"IsFavorite":false </v>
      </c>
      <c r="Z228" t="str">
        <f t="shared" si="74"/>
        <v xml:space="preserve">,"EstimatedValue":0 </v>
      </c>
      <c r="AA228" t="str">
        <f t="shared" si="75"/>
        <v xml:space="preserve">,"Condition":"UNDEFINED" </v>
      </c>
      <c r="AB228" t="str">
        <f t="shared" si="76"/>
        <v>}</v>
      </c>
      <c r="AC228" t="str">
        <f t="shared" si="77"/>
        <v>,{"CollectableType":"HomeCollector.Models.BookBase, HomeCollector, Version=1.0.0.0, Culture=neutral, PublicKeyToken=null","DisplayName":"Seasons of Light and Darkness" ,"Description":"e-Book" ,"Title":"Seasons of Light and Darkness" ,"Author":"Michael A. Martin" ,"Publisher":"Pocket Books" ,"Year": ,"Month":4,"Series":"TOS" ,"BookCode":"" ,"ISBN":"" ,"Edition":"" }</v>
      </c>
    </row>
    <row r="229" spans="1:29" ht="14.4" x14ac:dyDescent="0.3">
      <c r="A229" s="40" t="s">
        <v>649</v>
      </c>
      <c r="B229" s="2">
        <v>2014</v>
      </c>
      <c r="C229" s="17"/>
      <c r="D229" s="4"/>
      <c r="E229" s="15">
        <v>4</v>
      </c>
      <c r="F229" s="4"/>
      <c r="G229" s="18" t="s">
        <v>77</v>
      </c>
      <c r="H229" s="50" t="s">
        <v>632</v>
      </c>
      <c r="I229" s="4"/>
      <c r="J229" t="str">
        <f t="shared" si="78"/>
        <v>,{"CollectableType":"HomeCollector.Models.BookBase, HomeCollector, Version=1.0.0.0, Culture=neutral, PublicKeyToken=null"</v>
      </c>
      <c r="K229" t="str">
        <f t="shared" si="60"/>
        <v xml:space="preserve">,"DisplayName":"Serpents in the Garden" </v>
      </c>
      <c r="L229" t="str">
        <f t="shared" si="61"/>
        <v xml:space="preserve">,"Description":"" </v>
      </c>
      <c r="M229" t="str">
        <f t="shared" si="62"/>
        <v xml:space="preserve">,"Title":"Serpents in the Garden" </v>
      </c>
      <c r="N229" t="str">
        <f t="shared" si="63"/>
        <v xml:space="preserve">,"Author":"Jeff Mariotte" </v>
      </c>
      <c r="O229" t="str">
        <f t="shared" si="64"/>
        <v xml:space="preserve">,"Publisher":"Pocket Books" </v>
      </c>
      <c r="P229" t="str">
        <f t="shared" si="65"/>
        <v xml:space="preserve">,"Year":2014 </v>
      </c>
      <c r="Q229" t="str">
        <f t="shared" si="66"/>
        <v>,"Month":4</v>
      </c>
      <c r="R229" t="str">
        <f t="shared" si="79"/>
        <v xml:space="preserve">,"Series":"TOS" </v>
      </c>
      <c r="S229" t="str">
        <f t="shared" si="67"/>
        <v xml:space="preserve">,"BookCode":"" </v>
      </c>
      <c r="T229" t="str">
        <f t="shared" si="68"/>
        <v xml:space="preserve">,"ISBN":"" </v>
      </c>
      <c r="U229" t="str">
        <f t="shared" si="69"/>
        <v xml:space="preserve">,"Edition":"" </v>
      </c>
      <c r="V229" t="str">
        <f t="shared" si="70"/>
        <v/>
      </c>
      <c r="W229" t="str">
        <f t="shared" si="71"/>
        <v>{"CollectableType":"HomeCollector.Models.BookBase, HomeCollector, Version=1.0.0.0, Culture=neutral, PublicKeyToken=null"</v>
      </c>
      <c r="X229" t="str">
        <f t="shared" si="72"/>
        <v xml:space="preserve">,"ItemDetails":"Copies=" </v>
      </c>
      <c r="Y229" t="str">
        <f t="shared" si="73"/>
        <v xml:space="preserve">,"IsFavorite":false </v>
      </c>
      <c r="Z229" t="str">
        <f t="shared" si="74"/>
        <v xml:space="preserve">,"EstimatedValue":0 </v>
      </c>
      <c r="AA229" t="str">
        <f t="shared" si="75"/>
        <v xml:space="preserve">,"Condition":"UNDEFINED" </v>
      </c>
      <c r="AB229" t="str">
        <f t="shared" si="76"/>
        <v>}</v>
      </c>
      <c r="AC229" t="str">
        <f t="shared" si="77"/>
        <v>,{"CollectableType":"HomeCollector.Models.BookBase, HomeCollector, Version=1.0.0.0, Culture=neutral, PublicKeyToken=null","DisplayName":"Serpents in the Garden" ,"Description":"" ,"Title":"Serpents in the Garden" ,"Author":"Jeff Mariotte" ,"Publisher":"Pocket Books" ,"Year":2014 ,"Month":4,"Series":"TOS" ,"BookCode":"" ,"ISBN":"" ,"Edition":"" }</v>
      </c>
    </row>
    <row r="230" spans="1:29" ht="14.4" x14ac:dyDescent="0.3">
      <c r="A230" s="40" t="s">
        <v>655</v>
      </c>
      <c r="B230" s="2">
        <v>2014</v>
      </c>
      <c r="C230" s="17"/>
      <c r="D230" s="4"/>
      <c r="E230" s="15">
        <v>6</v>
      </c>
      <c r="F230" s="4"/>
      <c r="G230" s="18" t="s">
        <v>77</v>
      </c>
      <c r="H230" s="50" t="s">
        <v>659</v>
      </c>
      <c r="I230" s="4"/>
      <c r="J230" t="str">
        <f t="shared" si="78"/>
        <v>,{"CollectableType":"HomeCollector.Models.BookBase, HomeCollector, Version=1.0.0.0, Culture=neutral, PublicKeyToken=null"</v>
      </c>
      <c r="K230" t="str">
        <f t="shared" si="60"/>
        <v xml:space="preserve">,"DisplayName":"The More Things Change" </v>
      </c>
      <c r="L230" t="str">
        <f t="shared" si="61"/>
        <v xml:space="preserve">,"Description":"" </v>
      </c>
      <c r="M230" t="str">
        <f t="shared" si="62"/>
        <v xml:space="preserve">,"Title":"The More Things Change" </v>
      </c>
      <c r="N230" t="str">
        <f t="shared" si="63"/>
        <v xml:space="preserve">,"Author":"Scott Pearson" </v>
      </c>
      <c r="O230" t="str">
        <f t="shared" si="64"/>
        <v xml:space="preserve">,"Publisher":"Pocket Books" </v>
      </c>
      <c r="P230" t="str">
        <f t="shared" si="65"/>
        <v xml:space="preserve">,"Year":2014 </v>
      </c>
      <c r="Q230" t="str">
        <f t="shared" si="66"/>
        <v>,"Month":6</v>
      </c>
      <c r="R230" t="str">
        <f t="shared" si="79"/>
        <v xml:space="preserve">,"Series":"TOS" </v>
      </c>
      <c r="S230" t="str">
        <f t="shared" si="67"/>
        <v xml:space="preserve">,"BookCode":"" </v>
      </c>
      <c r="T230" t="str">
        <f t="shared" si="68"/>
        <v xml:space="preserve">,"ISBN":"" </v>
      </c>
      <c r="U230" t="str">
        <f t="shared" si="69"/>
        <v xml:space="preserve">,"Edition":"" </v>
      </c>
      <c r="V230" t="str">
        <f t="shared" si="70"/>
        <v/>
      </c>
      <c r="W230" t="str">
        <f t="shared" si="71"/>
        <v>{"CollectableType":"HomeCollector.Models.BookBase, HomeCollector, Version=1.0.0.0, Culture=neutral, PublicKeyToken=null"</v>
      </c>
      <c r="X230" t="str">
        <f t="shared" si="72"/>
        <v xml:space="preserve">,"ItemDetails":"Copies=" </v>
      </c>
      <c r="Y230" t="str">
        <f t="shared" si="73"/>
        <v xml:space="preserve">,"IsFavorite":false </v>
      </c>
      <c r="Z230" t="str">
        <f t="shared" si="74"/>
        <v xml:space="preserve">,"EstimatedValue":0 </v>
      </c>
      <c r="AA230" t="str">
        <f t="shared" si="75"/>
        <v xml:space="preserve">,"Condition":"UNDEFINED" </v>
      </c>
      <c r="AB230" t="str">
        <f t="shared" si="76"/>
        <v>}</v>
      </c>
      <c r="AC230" t="str">
        <f t="shared" si="77"/>
        <v>,{"CollectableType":"HomeCollector.Models.BookBase, HomeCollector, Version=1.0.0.0, Culture=neutral, PublicKeyToken=null","DisplayName":"The More Things Change" ,"Description":"" ,"Title":"The More Things Change" ,"Author":"Scott Pearson" ,"Publisher":"Pocket Books" ,"Year":2014 ,"Month":6,"Series":"TOS" ,"BookCode":"" ,"ISBN":"" ,"Edition":"" }</v>
      </c>
    </row>
    <row r="231" spans="1:29" ht="14.4" x14ac:dyDescent="0.3">
      <c r="A231" s="40" t="s">
        <v>660</v>
      </c>
      <c r="B231" s="2">
        <v>2014</v>
      </c>
      <c r="C231" s="17"/>
      <c r="D231" s="4"/>
      <c r="E231" s="15">
        <v>11</v>
      </c>
      <c r="F231" s="4"/>
      <c r="G231" s="18" t="s">
        <v>77</v>
      </c>
      <c r="H231" s="50" t="s">
        <v>412</v>
      </c>
      <c r="I231" s="4"/>
      <c r="J231" t="str">
        <f t="shared" si="78"/>
        <v>,{"CollectableType":"HomeCollector.Models.BookBase, HomeCollector, Version=1.0.0.0, Culture=neutral, PublicKeyToken=null"</v>
      </c>
      <c r="K231" t="str">
        <f t="shared" si="60"/>
        <v xml:space="preserve">,"DisplayName":"Foul Deeds Will Rise" </v>
      </c>
      <c r="L231" t="str">
        <f t="shared" si="61"/>
        <v xml:space="preserve">,"Description":"" </v>
      </c>
      <c r="M231" t="str">
        <f t="shared" si="62"/>
        <v xml:space="preserve">,"Title":"Foul Deeds Will Rise" </v>
      </c>
      <c r="N231" t="str">
        <f t="shared" si="63"/>
        <v xml:space="preserve">,"Author":"Greg Cox" </v>
      </c>
      <c r="O231" t="str">
        <f t="shared" si="64"/>
        <v xml:space="preserve">,"Publisher":"Pocket Books" </v>
      </c>
      <c r="P231" t="str">
        <f t="shared" si="65"/>
        <v xml:space="preserve">,"Year":2014 </v>
      </c>
      <c r="Q231" t="str">
        <f t="shared" si="66"/>
        <v>,"Month":11</v>
      </c>
      <c r="R231" t="str">
        <f t="shared" si="79"/>
        <v xml:space="preserve">,"Series":"TOS" </v>
      </c>
      <c r="S231" t="str">
        <f t="shared" si="67"/>
        <v xml:space="preserve">,"BookCode":"" </v>
      </c>
      <c r="T231" t="str">
        <f t="shared" si="68"/>
        <v xml:space="preserve">,"ISBN":"" </v>
      </c>
      <c r="U231" t="str">
        <f t="shared" si="69"/>
        <v xml:space="preserve">,"Edition":"" </v>
      </c>
      <c r="V231" t="str">
        <f t="shared" si="70"/>
        <v/>
      </c>
      <c r="W231" t="str">
        <f t="shared" si="71"/>
        <v>{"CollectableType":"HomeCollector.Models.BookBase, HomeCollector, Version=1.0.0.0, Culture=neutral, PublicKeyToken=null"</v>
      </c>
      <c r="X231" t="str">
        <f t="shared" si="72"/>
        <v xml:space="preserve">,"ItemDetails":"Copies=" </v>
      </c>
      <c r="Y231" t="str">
        <f t="shared" si="73"/>
        <v xml:space="preserve">,"IsFavorite":false </v>
      </c>
      <c r="Z231" t="str">
        <f t="shared" si="74"/>
        <v xml:space="preserve">,"EstimatedValue":0 </v>
      </c>
      <c r="AA231" t="str">
        <f t="shared" si="75"/>
        <v xml:space="preserve">,"Condition":"UNDEFINED" </v>
      </c>
      <c r="AB231" t="str">
        <f t="shared" si="76"/>
        <v>}</v>
      </c>
      <c r="AC231" t="str">
        <f t="shared" si="77"/>
        <v>,{"CollectableType":"HomeCollector.Models.BookBase, HomeCollector, Version=1.0.0.0, Culture=neutral, PublicKeyToken=null","DisplayName":"Foul Deeds Will Rise" ,"Description":"" ,"Title":"Foul Deeds Will Rise" ,"Author":"Greg Cox" ,"Publisher":"Pocket Books" ,"Year":2014 ,"Month":11,"Series":"TOS" ,"BookCode":"" ,"ISBN":"" ,"Edition":"" }</v>
      </c>
    </row>
    <row r="232" spans="1:29" ht="14.4" x14ac:dyDescent="0.3">
      <c r="A232" s="40" t="s">
        <v>661</v>
      </c>
      <c r="B232" s="2">
        <v>2015</v>
      </c>
      <c r="C232" s="17"/>
      <c r="D232" s="4"/>
      <c r="E232" s="15">
        <v>2</v>
      </c>
      <c r="F232" s="4"/>
      <c r="G232" s="18" t="s">
        <v>77</v>
      </c>
      <c r="H232" s="50" t="s">
        <v>620</v>
      </c>
      <c r="I232" s="4"/>
      <c r="J232" t="str">
        <f t="shared" si="78"/>
        <v>,{"CollectableType":"HomeCollector.Models.BookBase, HomeCollector, Version=1.0.0.0, Culture=neutral, PublicKeyToken=null"</v>
      </c>
      <c r="K232" t="str">
        <f t="shared" si="60"/>
        <v xml:space="preserve">,"DisplayName":"Savage Trade" </v>
      </c>
      <c r="L232" t="str">
        <f t="shared" si="61"/>
        <v xml:space="preserve">,"Description":"" </v>
      </c>
      <c r="M232" t="str">
        <f t="shared" si="62"/>
        <v xml:space="preserve">,"Title":"Savage Trade" </v>
      </c>
      <c r="N232" t="str">
        <f t="shared" si="63"/>
        <v xml:space="preserve">,"Author":"Tony Daniel" </v>
      </c>
      <c r="O232" t="str">
        <f t="shared" si="64"/>
        <v xml:space="preserve">,"Publisher":"Pocket Books" </v>
      </c>
      <c r="P232" t="str">
        <f t="shared" si="65"/>
        <v xml:space="preserve">,"Year":2015 </v>
      </c>
      <c r="Q232" t="str">
        <f t="shared" si="66"/>
        <v>,"Month":2</v>
      </c>
      <c r="R232" t="str">
        <f t="shared" si="79"/>
        <v xml:space="preserve">,"Series":"TOS" </v>
      </c>
      <c r="S232" t="str">
        <f t="shared" si="67"/>
        <v xml:space="preserve">,"BookCode":"" </v>
      </c>
      <c r="T232" t="str">
        <f t="shared" si="68"/>
        <v xml:space="preserve">,"ISBN":"" </v>
      </c>
      <c r="U232" t="str">
        <f t="shared" si="69"/>
        <v xml:space="preserve">,"Edition":"" </v>
      </c>
      <c r="V232" t="str">
        <f t="shared" si="70"/>
        <v/>
      </c>
      <c r="W232" t="str">
        <f t="shared" si="71"/>
        <v>{"CollectableType":"HomeCollector.Models.BookBase, HomeCollector, Version=1.0.0.0, Culture=neutral, PublicKeyToken=null"</v>
      </c>
      <c r="X232" t="str">
        <f t="shared" si="72"/>
        <v xml:space="preserve">,"ItemDetails":"Copies=" </v>
      </c>
      <c r="Y232" t="str">
        <f t="shared" si="73"/>
        <v xml:space="preserve">,"IsFavorite":false </v>
      </c>
      <c r="Z232" t="str">
        <f t="shared" si="74"/>
        <v xml:space="preserve">,"EstimatedValue":0 </v>
      </c>
      <c r="AA232" t="str">
        <f t="shared" si="75"/>
        <v xml:space="preserve">,"Condition":"UNDEFINED" </v>
      </c>
      <c r="AB232" t="str">
        <f t="shared" si="76"/>
        <v>}</v>
      </c>
      <c r="AC232" t="str">
        <f t="shared" si="77"/>
        <v>,{"CollectableType":"HomeCollector.Models.BookBase, HomeCollector, Version=1.0.0.0, Culture=neutral, PublicKeyToken=null","DisplayName":"Savage Trade" ,"Description":"" ,"Title":"Savage Trade" ,"Author":"Tony Daniel" ,"Publisher":"Pocket Books" ,"Year":2015 ,"Month":2,"Series":"TOS" ,"BookCode":"" ,"ISBN":"" ,"Edition":"" }</v>
      </c>
    </row>
    <row r="233" spans="1:29" ht="14.4" x14ac:dyDescent="0.3">
      <c r="A233" s="40" t="s">
        <v>663</v>
      </c>
      <c r="C233" s="17"/>
      <c r="D233" s="4"/>
      <c r="E233" s="15">
        <v>3</v>
      </c>
      <c r="F233" s="4"/>
      <c r="G233" s="18" t="s">
        <v>77</v>
      </c>
      <c r="H233" s="50" t="s">
        <v>664</v>
      </c>
      <c r="I233" s="12" t="s">
        <v>648</v>
      </c>
      <c r="J233" t="str">
        <f t="shared" si="78"/>
        <v>,{"CollectableType":"HomeCollector.Models.BookBase, HomeCollector, Version=1.0.0.0, Culture=neutral, PublicKeyToken=null"</v>
      </c>
      <c r="K233" t="str">
        <f t="shared" si="60"/>
        <v xml:space="preserve">,"DisplayName":"Shadow of the Machine" </v>
      </c>
      <c r="L233" t="str">
        <f t="shared" si="61"/>
        <v xml:space="preserve">,"Description":"e-Book" </v>
      </c>
      <c r="M233" t="str">
        <f t="shared" si="62"/>
        <v xml:space="preserve">,"Title":"Shadow of the Machine" </v>
      </c>
      <c r="N233" t="str">
        <f t="shared" si="63"/>
        <v xml:space="preserve">,"Author":"Scott Harrison" </v>
      </c>
      <c r="O233" t="str">
        <f t="shared" si="64"/>
        <v xml:space="preserve">,"Publisher":"Pocket Books" </v>
      </c>
      <c r="P233" t="str">
        <f t="shared" si="65"/>
        <v xml:space="preserve">,"Year": </v>
      </c>
      <c r="Q233" t="str">
        <f t="shared" si="66"/>
        <v>,"Month":3</v>
      </c>
      <c r="R233" t="str">
        <f t="shared" si="79"/>
        <v xml:space="preserve">,"Series":"TOS" </v>
      </c>
      <c r="S233" t="str">
        <f t="shared" si="67"/>
        <v xml:space="preserve">,"BookCode":"" </v>
      </c>
      <c r="T233" t="str">
        <f t="shared" si="68"/>
        <v xml:space="preserve">,"ISBN":"" </v>
      </c>
      <c r="U233" t="str">
        <f t="shared" si="69"/>
        <v xml:space="preserve">,"Edition":"" </v>
      </c>
      <c r="V233" t="str">
        <f t="shared" si="70"/>
        <v/>
      </c>
      <c r="W233" t="str">
        <f t="shared" si="71"/>
        <v>{"CollectableType":"HomeCollector.Models.BookBase, HomeCollector, Version=1.0.0.0, Culture=neutral, PublicKeyToken=null"</v>
      </c>
      <c r="X233" t="str">
        <f t="shared" si="72"/>
        <v xml:space="preserve">,"ItemDetails":"Copies=" </v>
      </c>
      <c r="Y233" t="str">
        <f t="shared" si="73"/>
        <v xml:space="preserve">,"IsFavorite":false </v>
      </c>
      <c r="Z233" t="str">
        <f t="shared" si="74"/>
        <v xml:space="preserve">,"EstimatedValue":0 </v>
      </c>
      <c r="AA233" t="str">
        <f t="shared" si="75"/>
        <v xml:space="preserve">,"Condition":"UNDEFINED" </v>
      </c>
      <c r="AB233" t="str">
        <f t="shared" si="76"/>
        <v>}</v>
      </c>
      <c r="AC233" t="str">
        <f t="shared" si="77"/>
        <v>,{"CollectableType":"HomeCollector.Models.BookBase, HomeCollector, Version=1.0.0.0, Culture=neutral, PublicKeyToken=null","DisplayName":"Shadow of the Machine" ,"Description":"e-Book" ,"Title":"Shadow of the Machine" ,"Author":"Scott Harrison" ,"Publisher":"Pocket Books" ,"Year": ,"Month":3,"Series":"TOS" ,"BookCode":"" ,"ISBN":"" ,"Edition":"" }</v>
      </c>
    </row>
    <row r="234" spans="1:29" ht="14.4" x14ac:dyDescent="0.3">
      <c r="A234" s="40" t="s">
        <v>666</v>
      </c>
      <c r="B234" s="2">
        <v>2015</v>
      </c>
      <c r="C234" s="17"/>
      <c r="D234" s="4"/>
      <c r="E234" s="15">
        <v>4</v>
      </c>
      <c r="F234" s="4"/>
      <c r="G234" s="18" t="s">
        <v>77</v>
      </c>
      <c r="H234" s="50" t="s">
        <v>592</v>
      </c>
      <c r="I234" s="4"/>
      <c r="J234" t="str">
        <f t="shared" si="78"/>
        <v>,{"CollectableType":"HomeCollector.Models.BookBase, HomeCollector, Version=1.0.0.0, Culture=neutral, PublicKeyToken=null"</v>
      </c>
      <c r="K234" t="str">
        <f t="shared" si="60"/>
        <v xml:space="preserve">,"DisplayName":"Crisis of Consciousness" </v>
      </c>
      <c r="L234" t="str">
        <f t="shared" si="61"/>
        <v xml:space="preserve">,"Description":"" </v>
      </c>
      <c r="M234" t="str">
        <f t="shared" si="62"/>
        <v xml:space="preserve">,"Title":"Crisis of Consciousness" </v>
      </c>
      <c r="N234" t="str">
        <f t="shared" si="63"/>
        <v xml:space="preserve">,"Author":"Dave Galanter" </v>
      </c>
      <c r="O234" t="str">
        <f t="shared" si="64"/>
        <v xml:space="preserve">,"Publisher":"Pocket Books" </v>
      </c>
      <c r="P234" t="str">
        <f t="shared" si="65"/>
        <v xml:space="preserve">,"Year":2015 </v>
      </c>
      <c r="Q234" t="str">
        <f t="shared" si="66"/>
        <v>,"Month":4</v>
      </c>
      <c r="R234" t="str">
        <f t="shared" si="79"/>
        <v xml:space="preserve">,"Series":"TOS" </v>
      </c>
      <c r="S234" t="str">
        <f t="shared" si="67"/>
        <v xml:space="preserve">,"BookCode":"" </v>
      </c>
      <c r="T234" t="str">
        <f t="shared" si="68"/>
        <v xml:space="preserve">,"ISBN":"" </v>
      </c>
      <c r="U234" t="str">
        <f t="shared" si="69"/>
        <v xml:space="preserve">,"Edition":"" </v>
      </c>
      <c r="V234" t="str">
        <f t="shared" si="70"/>
        <v/>
      </c>
      <c r="W234" t="str">
        <f t="shared" si="71"/>
        <v>{"CollectableType":"HomeCollector.Models.BookBase, HomeCollector, Version=1.0.0.0, Culture=neutral, PublicKeyToken=null"</v>
      </c>
      <c r="X234" t="str">
        <f t="shared" si="72"/>
        <v xml:space="preserve">,"ItemDetails":"Copies=" </v>
      </c>
      <c r="Y234" t="str">
        <f t="shared" si="73"/>
        <v xml:space="preserve">,"IsFavorite":false </v>
      </c>
      <c r="Z234" t="str">
        <f t="shared" si="74"/>
        <v xml:space="preserve">,"EstimatedValue":0 </v>
      </c>
      <c r="AA234" t="str">
        <f t="shared" si="75"/>
        <v xml:space="preserve">,"Condition":"UNDEFINED" </v>
      </c>
      <c r="AB234" t="str">
        <f t="shared" si="76"/>
        <v>}</v>
      </c>
      <c r="AC234" t="str">
        <f t="shared" si="77"/>
        <v>,{"CollectableType":"HomeCollector.Models.BookBase, HomeCollector, Version=1.0.0.0, Culture=neutral, PublicKeyToken=null","DisplayName":"Crisis of Consciousness" ,"Description":"" ,"Title":"Crisis of Consciousness" ,"Author":"Dave Galanter" ,"Publisher":"Pocket Books" ,"Year":2015 ,"Month":4,"Series":"TOS" ,"BookCode":"" ,"ISBN":"" ,"Edition":"" }</v>
      </c>
    </row>
    <row r="235" spans="1:29" ht="26.4" x14ac:dyDescent="0.25">
      <c r="A235" s="34" t="s">
        <v>672</v>
      </c>
      <c r="B235" s="15">
        <v>2006</v>
      </c>
      <c r="C235" s="17"/>
      <c r="D235" s="4"/>
      <c r="E235" s="15">
        <v>8</v>
      </c>
      <c r="F235" s="12"/>
      <c r="G235" s="18" t="s">
        <v>77</v>
      </c>
      <c r="H235" s="12" t="s">
        <v>673</v>
      </c>
      <c r="I235" s="12" t="s">
        <v>648</v>
      </c>
      <c r="J235" t="str">
        <f t="shared" si="78"/>
        <v>,{"CollectableType":"HomeCollector.Models.BookBase, HomeCollector, Version=1.0.0.0, Culture=neutral, PublicKeyToken=null"</v>
      </c>
      <c r="K235" t="str">
        <f t="shared" si="60"/>
        <v xml:space="preserve">,"DisplayName":"Mere Anarchy - Things Fall Apart" </v>
      </c>
      <c r="L235" t="str">
        <f t="shared" si="61"/>
        <v xml:space="preserve">,"Description":"e-Book" </v>
      </c>
      <c r="M235" t="str">
        <f t="shared" si="62"/>
        <v xml:space="preserve">,"Title":"Mere Anarchy - Things Fall Apart" </v>
      </c>
      <c r="N235" t="str">
        <f t="shared" si="63"/>
        <v xml:space="preserve">,"Author":"Dayton Ward &amp; Kevin Dilmore" </v>
      </c>
      <c r="O235" t="str">
        <f t="shared" si="64"/>
        <v xml:space="preserve">,"Publisher":"Pocket Books" </v>
      </c>
      <c r="P235" t="str">
        <f t="shared" si="65"/>
        <v xml:space="preserve">,"Year":2006 </v>
      </c>
      <c r="Q235" t="str">
        <f t="shared" si="66"/>
        <v>,"Month":8</v>
      </c>
      <c r="R235" t="str">
        <f t="shared" si="79"/>
        <v xml:space="preserve">,"Series":"TOS" </v>
      </c>
      <c r="S235" t="str">
        <f t="shared" si="67"/>
        <v xml:space="preserve">,"BookCode":"" </v>
      </c>
      <c r="T235" t="str">
        <f t="shared" si="68"/>
        <v xml:space="preserve">,"ISBN":"" </v>
      </c>
      <c r="U235" t="str">
        <f t="shared" si="69"/>
        <v xml:space="preserve">,"Edition":"" </v>
      </c>
      <c r="V235" t="str">
        <f t="shared" si="70"/>
        <v/>
      </c>
      <c r="W235" t="str">
        <f t="shared" si="71"/>
        <v>{"CollectableType":"HomeCollector.Models.BookBase, HomeCollector, Version=1.0.0.0, Culture=neutral, PublicKeyToken=null"</v>
      </c>
      <c r="X235" t="str">
        <f t="shared" si="72"/>
        <v xml:space="preserve">,"ItemDetails":"Copies=" </v>
      </c>
      <c r="Y235" t="str">
        <f t="shared" si="73"/>
        <v xml:space="preserve">,"IsFavorite":false </v>
      </c>
      <c r="Z235" t="str">
        <f t="shared" si="74"/>
        <v xml:space="preserve">,"EstimatedValue":0 </v>
      </c>
      <c r="AA235" t="str">
        <f t="shared" si="75"/>
        <v xml:space="preserve">,"Condition":"UNDEFINED" </v>
      </c>
      <c r="AB235" t="str">
        <f t="shared" si="76"/>
        <v>}</v>
      </c>
      <c r="AC235" t="str">
        <f t="shared" si="77"/>
        <v>,{"CollectableType":"HomeCollector.Models.BookBase, HomeCollector, Version=1.0.0.0, Culture=neutral, PublicKeyToken=null","DisplayName":"Mere Anarchy - Things Fall Apart" ,"Description":"e-Book" ,"Title":"Mere Anarchy - Things Fall Apart" ,"Author":"Dayton Ward &amp; Kevin Dilmore" ,"Publisher":"Pocket Books" ,"Year":2006 ,"Month":8,"Series":"TOS" ,"BookCode":"" ,"ISBN":"" ,"Edition":"" }</v>
      </c>
    </row>
    <row r="236" spans="1:29" ht="13.2" x14ac:dyDescent="0.25">
      <c r="A236" s="34" t="s">
        <v>674</v>
      </c>
      <c r="B236" s="15">
        <v>2006</v>
      </c>
      <c r="C236" s="17"/>
      <c r="D236" s="4"/>
      <c r="E236" s="15">
        <v>9</v>
      </c>
      <c r="F236" s="12"/>
      <c r="G236" s="18" t="s">
        <v>77</v>
      </c>
      <c r="H236" s="12" t="s">
        <v>513</v>
      </c>
      <c r="I236" s="12" t="s">
        <v>648</v>
      </c>
      <c r="J236" t="str">
        <f t="shared" si="78"/>
        <v>,{"CollectableType":"HomeCollector.Models.BookBase, HomeCollector, Version=1.0.0.0, Culture=neutral, PublicKeyToken=null"</v>
      </c>
      <c r="K236" t="str">
        <f t="shared" si="60"/>
        <v xml:space="preserve">,"DisplayName":"Mere Anarchy - The Centre Cannot Hold" </v>
      </c>
      <c r="L236" t="str">
        <f t="shared" si="61"/>
        <v xml:space="preserve">,"Description":"e-Book" </v>
      </c>
      <c r="M236" t="str">
        <f t="shared" si="62"/>
        <v xml:space="preserve">,"Title":"Mere Anarchy - The Centre Cannot Hold" </v>
      </c>
      <c r="N236" t="str">
        <f t="shared" si="63"/>
        <v xml:space="preserve">,"Author":"Mike W. Barr" </v>
      </c>
      <c r="O236" t="str">
        <f t="shared" si="64"/>
        <v xml:space="preserve">,"Publisher":"Pocket Books" </v>
      </c>
      <c r="P236" t="str">
        <f t="shared" si="65"/>
        <v xml:space="preserve">,"Year":2006 </v>
      </c>
      <c r="Q236" t="str">
        <f t="shared" si="66"/>
        <v>,"Month":9</v>
      </c>
      <c r="R236" t="str">
        <f t="shared" si="79"/>
        <v xml:space="preserve">,"Series":"TOS" </v>
      </c>
      <c r="S236" t="str">
        <f t="shared" si="67"/>
        <v xml:space="preserve">,"BookCode":"" </v>
      </c>
      <c r="T236" t="str">
        <f t="shared" si="68"/>
        <v xml:space="preserve">,"ISBN":"" </v>
      </c>
      <c r="U236" t="str">
        <f t="shared" si="69"/>
        <v xml:space="preserve">,"Edition":"" </v>
      </c>
      <c r="V236" t="str">
        <f t="shared" si="70"/>
        <v/>
      </c>
      <c r="W236" t="str">
        <f t="shared" si="71"/>
        <v>{"CollectableType":"HomeCollector.Models.BookBase, HomeCollector, Version=1.0.0.0, Culture=neutral, PublicKeyToken=null"</v>
      </c>
      <c r="X236" t="str">
        <f t="shared" si="72"/>
        <v xml:space="preserve">,"ItemDetails":"Copies=" </v>
      </c>
      <c r="Y236" t="str">
        <f t="shared" si="73"/>
        <v xml:space="preserve">,"IsFavorite":false </v>
      </c>
      <c r="Z236" t="str">
        <f t="shared" si="74"/>
        <v xml:space="preserve">,"EstimatedValue":0 </v>
      </c>
      <c r="AA236" t="str">
        <f t="shared" si="75"/>
        <v xml:space="preserve">,"Condition":"UNDEFINED" </v>
      </c>
      <c r="AB236" t="str">
        <f t="shared" si="76"/>
        <v>}</v>
      </c>
      <c r="AC236" t="str">
        <f t="shared" si="77"/>
        <v>,{"CollectableType":"HomeCollector.Models.BookBase, HomeCollector, Version=1.0.0.0, Culture=neutral, PublicKeyToken=null","DisplayName":"Mere Anarchy - The Centre Cannot Hold" ,"Description":"e-Book" ,"Title":"Mere Anarchy - The Centre Cannot Hold" ,"Author":"Mike W. Barr" ,"Publisher":"Pocket Books" ,"Year":2006 ,"Month":9,"Series":"TOS" ,"BookCode":"" ,"ISBN":"" ,"Edition":"" }</v>
      </c>
    </row>
    <row r="237" spans="1:29" ht="13.2" x14ac:dyDescent="0.25">
      <c r="A237" s="34" t="s">
        <v>676</v>
      </c>
      <c r="B237" s="15">
        <v>2006</v>
      </c>
      <c r="C237" s="17"/>
      <c r="D237" s="4"/>
      <c r="E237" s="15">
        <v>10</v>
      </c>
      <c r="F237" s="12"/>
      <c r="G237" s="18" t="s">
        <v>77</v>
      </c>
      <c r="H237" s="12" t="s">
        <v>592</v>
      </c>
      <c r="I237" s="12" t="s">
        <v>648</v>
      </c>
      <c r="J237" t="str">
        <f t="shared" si="78"/>
        <v>,{"CollectableType":"HomeCollector.Models.BookBase, HomeCollector, Version=1.0.0.0, Culture=neutral, PublicKeyToken=null"</v>
      </c>
      <c r="K237" t="str">
        <f t="shared" si="60"/>
        <v xml:space="preserve">,"DisplayName":"Mere Anarchy - Shadows of the Indignant" </v>
      </c>
      <c r="L237" t="str">
        <f t="shared" si="61"/>
        <v xml:space="preserve">,"Description":"e-Book" </v>
      </c>
      <c r="M237" t="str">
        <f t="shared" si="62"/>
        <v xml:space="preserve">,"Title":"Mere Anarchy - Shadows of the Indignant" </v>
      </c>
      <c r="N237" t="str">
        <f t="shared" si="63"/>
        <v xml:space="preserve">,"Author":"Dave Galanter" </v>
      </c>
      <c r="O237" t="str">
        <f t="shared" si="64"/>
        <v xml:space="preserve">,"Publisher":"Pocket Books" </v>
      </c>
      <c r="P237" t="str">
        <f t="shared" si="65"/>
        <v xml:space="preserve">,"Year":2006 </v>
      </c>
      <c r="Q237" t="str">
        <f t="shared" si="66"/>
        <v>,"Month":10</v>
      </c>
      <c r="R237" t="str">
        <f t="shared" si="79"/>
        <v xml:space="preserve">,"Series":"TOS" </v>
      </c>
      <c r="S237" t="str">
        <f t="shared" si="67"/>
        <v xml:space="preserve">,"BookCode":"" </v>
      </c>
      <c r="T237" t="str">
        <f t="shared" si="68"/>
        <v xml:space="preserve">,"ISBN":"" </v>
      </c>
      <c r="U237" t="str">
        <f t="shared" si="69"/>
        <v xml:space="preserve">,"Edition":"" </v>
      </c>
      <c r="V237" t="str">
        <f t="shared" si="70"/>
        <v/>
      </c>
      <c r="W237" t="str">
        <f t="shared" si="71"/>
        <v>{"CollectableType":"HomeCollector.Models.BookBase, HomeCollector, Version=1.0.0.0, Culture=neutral, PublicKeyToken=null"</v>
      </c>
      <c r="X237" t="str">
        <f t="shared" si="72"/>
        <v xml:space="preserve">,"ItemDetails":"Copies=" </v>
      </c>
      <c r="Y237" t="str">
        <f t="shared" si="73"/>
        <v xml:space="preserve">,"IsFavorite":false </v>
      </c>
      <c r="Z237" t="str">
        <f t="shared" si="74"/>
        <v xml:space="preserve">,"EstimatedValue":0 </v>
      </c>
      <c r="AA237" t="str">
        <f t="shared" si="75"/>
        <v xml:space="preserve">,"Condition":"UNDEFINED" </v>
      </c>
      <c r="AB237" t="str">
        <f t="shared" si="76"/>
        <v>}</v>
      </c>
      <c r="AC237" t="str">
        <f t="shared" si="77"/>
        <v>,{"CollectableType":"HomeCollector.Models.BookBase, HomeCollector, Version=1.0.0.0, Culture=neutral, PublicKeyToken=null","DisplayName":"Mere Anarchy - Shadows of the Indignant" ,"Description":"e-Book" ,"Title":"Mere Anarchy - Shadows of the Indignant" ,"Author":"Dave Galanter" ,"Publisher":"Pocket Books" ,"Year":2006 ,"Month":10,"Series":"TOS" ,"BookCode":"" ,"ISBN":"" ,"Edition":"" }</v>
      </c>
    </row>
    <row r="238" spans="1:29" ht="13.2" x14ac:dyDescent="0.25">
      <c r="A238" s="34" t="s">
        <v>679</v>
      </c>
      <c r="B238" s="15">
        <v>2007</v>
      </c>
      <c r="C238" s="17"/>
      <c r="D238" s="4"/>
      <c r="E238" s="15">
        <v>2</v>
      </c>
      <c r="F238" s="12"/>
      <c r="G238" s="18" t="s">
        <v>77</v>
      </c>
      <c r="H238" s="12" t="s">
        <v>532</v>
      </c>
      <c r="I238" s="12" t="s">
        <v>648</v>
      </c>
      <c r="J238" t="str">
        <f t="shared" si="78"/>
        <v>,{"CollectableType":"HomeCollector.Models.BookBase, HomeCollector, Version=1.0.0.0, Culture=neutral, PublicKeyToken=null"</v>
      </c>
      <c r="K238" t="str">
        <f t="shared" si="60"/>
        <v xml:space="preserve">,"DisplayName":"Mere Anarchy - The Darkness Drops Again" </v>
      </c>
      <c r="L238" t="str">
        <f t="shared" si="61"/>
        <v xml:space="preserve">,"Description":"e-Book" </v>
      </c>
      <c r="M238" t="str">
        <f t="shared" si="62"/>
        <v xml:space="preserve">,"Title":"Mere Anarchy - The Darkness Drops Again" </v>
      </c>
      <c r="N238" t="str">
        <f t="shared" si="63"/>
        <v xml:space="preserve">,"Author":"Christopher L. Bennett" </v>
      </c>
      <c r="O238" t="str">
        <f t="shared" si="64"/>
        <v xml:space="preserve">,"Publisher":"Pocket Books" </v>
      </c>
      <c r="P238" t="str">
        <f t="shared" si="65"/>
        <v xml:space="preserve">,"Year":2007 </v>
      </c>
      <c r="Q238" t="str">
        <f t="shared" si="66"/>
        <v>,"Month":2</v>
      </c>
      <c r="R238" t="str">
        <f t="shared" si="79"/>
        <v xml:space="preserve">,"Series":"TOS" </v>
      </c>
      <c r="S238" t="str">
        <f t="shared" si="67"/>
        <v xml:space="preserve">,"BookCode":"" </v>
      </c>
      <c r="T238" t="str">
        <f t="shared" si="68"/>
        <v xml:space="preserve">,"ISBN":"" </v>
      </c>
      <c r="U238" t="str">
        <f t="shared" si="69"/>
        <v xml:space="preserve">,"Edition":"" </v>
      </c>
      <c r="V238" t="str">
        <f t="shared" si="70"/>
        <v/>
      </c>
      <c r="W238" t="str">
        <f t="shared" si="71"/>
        <v>{"CollectableType":"HomeCollector.Models.BookBase, HomeCollector, Version=1.0.0.0, Culture=neutral, PublicKeyToken=null"</v>
      </c>
      <c r="X238" t="str">
        <f t="shared" si="72"/>
        <v xml:space="preserve">,"ItemDetails":"Copies=" </v>
      </c>
      <c r="Y238" t="str">
        <f t="shared" si="73"/>
        <v xml:space="preserve">,"IsFavorite":false </v>
      </c>
      <c r="Z238" t="str">
        <f t="shared" si="74"/>
        <v xml:space="preserve">,"EstimatedValue":0 </v>
      </c>
      <c r="AA238" t="str">
        <f t="shared" si="75"/>
        <v xml:space="preserve">,"Condition":"UNDEFINED" </v>
      </c>
      <c r="AB238" t="str">
        <f t="shared" si="76"/>
        <v>}</v>
      </c>
      <c r="AC238" t="str">
        <f t="shared" si="77"/>
        <v>,{"CollectableType":"HomeCollector.Models.BookBase, HomeCollector, Version=1.0.0.0, Culture=neutral, PublicKeyToken=null","DisplayName":"Mere Anarchy - The Darkness Drops Again" ,"Description":"e-Book" ,"Title":"Mere Anarchy - The Darkness Drops Again" ,"Author":"Christopher L. Bennett" ,"Publisher":"Pocket Books" ,"Year":2007 ,"Month":2,"Series":"TOS" ,"BookCode":"" ,"ISBN":"" ,"Edition":"" }</v>
      </c>
    </row>
    <row r="239" spans="1:29" ht="13.2" x14ac:dyDescent="0.25">
      <c r="A239" s="34" t="s">
        <v>682</v>
      </c>
      <c r="B239" s="15">
        <v>2007</v>
      </c>
      <c r="C239" s="17"/>
      <c r="D239" s="4"/>
      <c r="E239" s="15">
        <v>3</v>
      </c>
      <c r="F239" s="12"/>
      <c r="G239" s="18" t="s">
        <v>77</v>
      </c>
      <c r="H239" s="12" t="s">
        <v>146</v>
      </c>
      <c r="I239" s="12" t="s">
        <v>648</v>
      </c>
      <c r="J239" t="str">
        <f t="shared" si="78"/>
        <v>,{"CollectableType":"HomeCollector.Models.BookBase, HomeCollector, Version=1.0.0.0, Culture=neutral, PublicKeyToken=null"</v>
      </c>
      <c r="K239" t="str">
        <f t="shared" si="60"/>
        <v xml:space="preserve">,"DisplayName":"Mere Anarchy - The Blood-Dimmed Tide" </v>
      </c>
      <c r="L239" t="str">
        <f t="shared" si="61"/>
        <v xml:space="preserve">,"Description":"e-Book" </v>
      </c>
      <c r="M239" t="str">
        <f t="shared" si="62"/>
        <v xml:space="preserve">,"Title":"Mere Anarchy - The Blood-Dimmed Tide" </v>
      </c>
      <c r="N239" t="str">
        <f t="shared" si="63"/>
        <v xml:space="preserve">,"Author":"Howard Weinstein" </v>
      </c>
      <c r="O239" t="str">
        <f t="shared" si="64"/>
        <v xml:space="preserve">,"Publisher":"Pocket Books" </v>
      </c>
      <c r="P239" t="str">
        <f t="shared" si="65"/>
        <v xml:space="preserve">,"Year":2007 </v>
      </c>
      <c r="Q239" t="str">
        <f t="shared" si="66"/>
        <v>,"Month":3</v>
      </c>
      <c r="R239" t="str">
        <f t="shared" si="79"/>
        <v xml:space="preserve">,"Series":"TOS" </v>
      </c>
      <c r="S239" t="str">
        <f t="shared" si="67"/>
        <v xml:space="preserve">,"BookCode":"" </v>
      </c>
      <c r="T239" t="str">
        <f t="shared" si="68"/>
        <v xml:space="preserve">,"ISBN":"" </v>
      </c>
      <c r="U239" t="str">
        <f t="shared" si="69"/>
        <v xml:space="preserve">,"Edition":"" </v>
      </c>
      <c r="V239" t="str">
        <f t="shared" si="70"/>
        <v/>
      </c>
      <c r="W239" t="str">
        <f t="shared" si="71"/>
        <v>{"CollectableType":"HomeCollector.Models.BookBase, HomeCollector, Version=1.0.0.0, Culture=neutral, PublicKeyToken=null"</v>
      </c>
      <c r="X239" t="str">
        <f t="shared" si="72"/>
        <v xml:space="preserve">,"ItemDetails":"Copies=" </v>
      </c>
      <c r="Y239" t="str">
        <f t="shared" si="73"/>
        <v xml:space="preserve">,"IsFavorite":false </v>
      </c>
      <c r="Z239" t="str">
        <f t="shared" si="74"/>
        <v xml:space="preserve">,"EstimatedValue":0 </v>
      </c>
      <c r="AA239" t="str">
        <f t="shared" si="75"/>
        <v xml:space="preserve">,"Condition":"UNDEFINED" </v>
      </c>
      <c r="AB239" t="str">
        <f t="shared" si="76"/>
        <v>}</v>
      </c>
      <c r="AC239" t="str">
        <f t="shared" si="77"/>
        <v>,{"CollectableType":"HomeCollector.Models.BookBase, HomeCollector, Version=1.0.0.0, Culture=neutral, PublicKeyToken=null","DisplayName":"Mere Anarchy - The Blood-Dimmed Tide" ,"Description":"e-Book" ,"Title":"Mere Anarchy - The Blood-Dimmed Tide" ,"Author":"Howard Weinstein" ,"Publisher":"Pocket Books" ,"Year":2007 ,"Month":3,"Series":"TOS" ,"BookCode":"" ,"ISBN":"" ,"Edition":"" }</v>
      </c>
    </row>
    <row r="240" spans="1:29" ht="26.4" x14ac:dyDescent="0.25">
      <c r="A240" s="34" t="s">
        <v>683</v>
      </c>
      <c r="B240" s="15">
        <v>2007</v>
      </c>
      <c r="C240" s="17"/>
      <c r="D240" s="4"/>
      <c r="E240" s="15">
        <v>4</v>
      </c>
      <c r="F240" s="12"/>
      <c r="G240" s="18" t="s">
        <v>77</v>
      </c>
      <c r="H240" s="12" t="s">
        <v>212</v>
      </c>
      <c r="I240" s="12" t="s">
        <v>648</v>
      </c>
      <c r="J240" t="str">
        <f t="shared" si="78"/>
        <v>,{"CollectableType":"HomeCollector.Models.BookBase, HomeCollector, Version=1.0.0.0, Culture=neutral, PublicKeyToken=null"</v>
      </c>
      <c r="K240" t="str">
        <f t="shared" si="60"/>
        <v xml:space="preserve">,"DisplayName":"Mere Anarchy - Its Hour Come Round" </v>
      </c>
      <c r="L240" t="str">
        <f t="shared" si="61"/>
        <v xml:space="preserve">,"Description":"e-Book" </v>
      </c>
      <c r="M240" t="str">
        <f t="shared" si="62"/>
        <v xml:space="preserve">,"Title":"Mere Anarchy - Its Hour Come Round" </v>
      </c>
      <c r="N240" t="str">
        <f t="shared" si="63"/>
        <v xml:space="preserve">,"Author":"Margaret Wander Bonanno" </v>
      </c>
      <c r="O240" t="str">
        <f t="shared" si="64"/>
        <v xml:space="preserve">,"Publisher":"Pocket Books" </v>
      </c>
      <c r="P240" t="str">
        <f t="shared" si="65"/>
        <v xml:space="preserve">,"Year":2007 </v>
      </c>
      <c r="Q240" t="str">
        <f t="shared" si="66"/>
        <v>,"Month":4</v>
      </c>
      <c r="R240" t="str">
        <f t="shared" si="79"/>
        <v xml:space="preserve">,"Series":"TOS" </v>
      </c>
      <c r="S240" t="str">
        <f t="shared" si="67"/>
        <v xml:space="preserve">,"BookCode":"" </v>
      </c>
      <c r="T240" t="str">
        <f t="shared" si="68"/>
        <v xml:space="preserve">,"ISBN":"" </v>
      </c>
      <c r="U240" t="str">
        <f t="shared" si="69"/>
        <v xml:space="preserve">,"Edition":"" </v>
      </c>
      <c r="V240" t="str">
        <f t="shared" si="70"/>
        <v/>
      </c>
      <c r="W240" t="str">
        <f t="shared" si="71"/>
        <v>{"CollectableType":"HomeCollector.Models.BookBase, HomeCollector, Version=1.0.0.0, Culture=neutral, PublicKeyToken=null"</v>
      </c>
      <c r="X240" t="str">
        <f t="shared" si="72"/>
        <v xml:space="preserve">,"ItemDetails":"Copies=" </v>
      </c>
      <c r="Y240" t="str">
        <f t="shared" si="73"/>
        <v xml:space="preserve">,"IsFavorite":false </v>
      </c>
      <c r="Z240" t="str">
        <f t="shared" si="74"/>
        <v xml:space="preserve">,"EstimatedValue":0 </v>
      </c>
      <c r="AA240" t="str">
        <f t="shared" si="75"/>
        <v xml:space="preserve">,"Condition":"UNDEFINED" </v>
      </c>
      <c r="AB240" t="str">
        <f t="shared" si="76"/>
        <v>}</v>
      </c>
      <c r="AC240" t="str">
        <f t="shared" si="77"/>
        <v>,{"CollectableType":"HomeCollector.Models.BookBase, HomeCollector, Version=1.0.0.0, Culture=neutral, PublicKeyToken=null","DisplayName":"Mere Anarchy - Its Hour Come Round" ,"Description":"e-Book" ,"Title":"Mere Anarchy - Its Hour Come Round" ,"Author":"Margaret Wander Bonanno" ,"Publisher":"Pocket Books" ,"Year":2007 ,"Month":4,"Series":"TOS" ,"BookCode":"" ,"ISBN":"" ,"Edition":"" }</v>
      </c>
    </row>
    <row r="241" spans="1:29" ht="40.200000000000003" x14ac:dyDescent="0.3">
      <c r="A241" s="36" t="s">
        <v>684</v>
      </c>
      <c r="B241" s="15">
        <v>2009</v>
      </c>
      <c r="C241" s="17" t="s">
        <v>15</v>
      </c>
      <c r="D241" s="4"/>
      <c r="E241" s="15">
        <v>3</v>
      </c>
      <c r="F241" s="4"/>
      <c r="G241" s="18" t="s">
        <v>77</v>
      </c>
      <c r="H241" s="12" t="s">
        <v>686</v>
      </c>
      <c r="I241" s="12" t="s">
        <v>687</v>
      </c>
      <c r="J241" t="str">
        <f t="shared" si="78"/>
        <v>,{"CollectableType":"HomeCollector.Models.BookBase, HomeCollector, Version=1.0.0.0, Culture=neutral, PublicKeyToken=null"</v>
      </c>
      <c r="K241" t="str">
        <f t="shared" si="60"/>
        <v xml:space="preserve">,"DisplayName":"Mere Anarchy" </v>
      </c>
      <c r="L241" t="str">
        <f t="shared" si="61"/>
        <v xml:space="preserve">,"Description":"The complete 6-part saga, from e-Books" </v>
      </c>
      <c r="M241" t="str">
        <f t="shared" si="62"/>
        <v xml:space="preserve">,"Title":"Mere Anarchy" </v>
      </c>
      <c r="N241" t="str">
        <f t="shared" si="63"/>
        <v xml:space="preserve">,"Author":"Ward, Dilmore, Barr, Galanter, Bennett, Weinstein, Bonanno" </v>
      </c>
      <c r="O241" t="str">
        <f t="shared" si="64"/>
        <v xml:space="preserve">,"Publisher":"Pocket Books" </v>
      </c>
      <c r="P241" t="str">
        <f t="shared" si="65"/>
        <v xml:space="preserve">,"Year":2009 </v>
      </c>
      <c r="Q241" t="str">
        <f t="shared" si="66"/>
        <v>,"Month":3</v>
      </c>
      <c r="R241" t="str">
        <f t="shared" si="79"/>
        <v xml:space="preserve">,"Series":"TOS" </v>
      </c>
      <c r="S241" t="str">
        <f t="shared" si="67"/>
        <v xml:space="preserve">,"BookCode":"" </v>
      </c>
      <c r="T241" t="str">
        <f t="shared" si="68"/>
        <v xml:space="preserve">,"ISBN":"" </v>
      </c>
      <c r="U241" t="str">
        <f t="shared" si="69"/>
        <v xml:space="preserve">,"Edition":"" </v>
      </c>
      <c r="V241" t="str">
        <f t="shared" si="70"/>
        <v>,"ItemInstances":[</v>
      </c>
      <c r="W241" t="str">
        <f t="shared" si="71"/>
        <v>{"CollectableType":"HomeCollector.Models.BookBase, HomeCollector, Version=1.0.0.0, Culture=neutral, PublicKeyToken=null"</v>
      </c>
      <c r="X241" t="str">
        <f t="shared" si="72"/>
        <v xml:space="preserve">,"ItemDetails":"Copies=" </v>
      </c>
      <c r="Y241" t="str">
        <f t="shared" si="73"/>
        <v xml:space="preserve">,"IsFavorite":false </v>
      </c>
      <c r="Z241" t="str">
        <f t="shared" si="74"/>
        <v xml:space="preserve">,"EstimatedValue":0 </v>
      </c>
      <c r="AA241" t="str">
        <f t="shared" si="75"/>
        <v xml:space="preserve">,"Condition":"UNDEFINED" </v>
      </c>
      <c r="AB24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1" t="str">
        <f t="shared" si="77"/>
        <v>,{"CollectableType":"HomeCollector.Models.BookBase, HomeCollector, Version=1.0.0.0, Culture=neutral, PublicKeyToken=null","DisplayName":"Mere Anarchy" ,"Description":"The complete 6-part saga, from e-Books" ,"Title":"Mere Anarchy" ,"Author":"Ward, Dilmore, Barr, Galanter, Bennett, Weinstein, Bonanno" ,"Publisher":"Pocket Books" ,"Year":2009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2" spans="1:29" ht="14.4" x14ac:dyDescent="0.3">
      <c r="A242" s="36" t="s">
        <v>688</v>
      </c>
      <c r="B242" s="15">
        <v>2015</v>
      </c>
      <c r="C242" s="17"/>
      <c r="D242" s="4"/>
      <c r="E242" s="15">
        <v>11</v>
      </c>
      <c r="F242" s="4"/>
      <c r="G242" s="18"/>
      <c r="H242" s="12" t="s">
        <v>412</v>
      </c>
      <c r="I242" s="4"/>
      <c r="J242" t="str">
        <f t="shared" si="78"/>
        <v>,{"CollectableType":"HomeCollector.Models.BookBase, HomeCollector, Version=1.0.0.0, Culture=neutral, PublicKeyToken=null"</v>
      </c>
      <c r="K242" t="str">
        <f t="shared" si="60"/>
        <v xml:space="preserve">,"DisplayName":"Child of Two Worlds" </v>
      </c>
      <c r="L242" t="str">
        <f t="shared" si="61"/>
        <v xml:space="preserve">,"Description":"" </v>
      </c>
      <c r="M242" t="str">
        <f t="shared" si="62"/>
        <v xml:space="preserve">,"Title":"Child of Two Worlds" </v>
      </c>
      <c r="N242" t="str">
        <f t="shared" si="63"/>
        <v xml:space="preserve">,"Author":"Greg Cox" </v>
      </c>
      <c r="O242" t="str">
        <f t="shared" si="64"/>
        <v xml:space="preserve">,"Publisher":"" </v>
      </c>
      <c r="P242" t="str">
        <f t="shared" si="65"/>
        <v xml:space="preserve">,"Year":2015 </v>
      </c>
      <c r="Q242" t="str">
        <f t="shared" si="66"/>
        <v>,"Month":11</v>
      </c>
      <c r="R242" t="str">
        <f t="shared" si="79"/>
        <v xml:space="preserve">,"Series":"TOS" </v>
      </c>
      <c r="S242" t="str">
        <f t="shared" si="67"/>
        <v xml:space="preserve">,"BookCode":"" </v>
      </c>
      <c r="T242" t="str">
        <f t="shared" si="68"/>
        <v xml:space="preserve">,"ISBN":"" </v>
      </c>
      <c r="U242" t="str">
        <f t="shared" si="69"/>
        <v xml:space="preserve">,"Edition":"" </v>
      </c>
      <c r="V242" t="str">
        <f t="shared" si="70"/>
        <v/>
      </c>
      <c r="W242" t="str">
        <f t="shared" si="71"/>
        <v>{"CollectableType":"HomeCollector.Models.BookBase, HomeCollector, Version=1.0.0.0, Culture=neutral, PublicKeyToken=null"</v>
      </c>
      <c r="X242" t="str">
        <f t="shared" si="72"/>
        <v xml:space="preserve">,"ItemDetails":"Copies=" </v>
      </c>
      <c r="Y242" t="str">
        <f t="shared" si="73"/>
        <v xml:space="preserve">,"IsFavorite":false </v>
      </c>
      <c r="Z242" t="str">
        <f t="shared" si="74"/>
        <v xml:space="preserve">,"EstimatedValue":0 </v>
      </c>
      <c r="AA242" t="str">
        <f t="shared" si="75"/>
        <v xml:space="preserve">,"Condition":"UNDEFINED" </v>
      </c>
      <c r="AB242" t="str">
        <f t="shared" si="76"/>
        <v>}</v>
      </c>
      <c r="AC242" t="str">
        <f t="shared" si="77"/>
        <v>,{"CollectableType":"HomeCollector.Models.BookBase, HomeCollector, Version=1.0.0.0, Culture=neutral, PublicKeyToken=null","DisplayName":"Child of Two Worlds" ,"Description":"" ,"Title":"Child of Two Worlds" ,"Author":"Greg Cox" ,"Publisher":"" ,"Year":2015 ,"Month":11,"Series":"TOS" ,"BookCode":"" ,"ISBN":"" ,"Edition":"" }</v>
      </c>
    </row>
    <row r="243" spans="1:29" ht="14.4" x14ac:dyDescent="0.3">
      <c r="A243" s="36" t="s">
        <v>692</v>
      </c>
      <c r="B243" s="15">
        <v>2016</v>
      </c>
      <c r="C243" s="17"/>
      <c r="D243" s="4"/>
      <c r="E243" s="15">
        <v>2</v>
      </c>
      <c r="F243" s="4"/>
      <c r="G243" s="18"/>
      <c r="H243" s="12" t="s">
        <v>412</v>
      </c>
      <c r="I243" s="12" t="s">
        <v>693</v>
      </c>
      <c r="J243" t="str">
        <f t="shared" si="78"/>
        <v>,{"CollectableType":"HomeCollector.Models.BookBase, HomeCollector, Version=1.0.0.0, Culture=neutral, PublicKeyToken=null"</v>
      </c>
      <c r="K243" t="str">
        <f t="shared" si="60"/>
        <v xml:space="preserve">,"DisplayName":"Miasma" </v>
      </c>
      <c r="L243" t="str">
        <f t="shared" si="61"/>
        <v xml:space="preserve">,"Description":"e-book" </v>
      </c>
      <c r="M243" t="str">
        <f t="shared" si="62"/>
        <v xml:space="preserve">,"Title":"Miasma" </v>
      </c>
      <c r="N243" t="str">
        <f t="shared" si="63"/>
        <v xml:space="preserve">,"Author":"Greg Cox" </v>
      </c>
      <c r="O243" t="str">
        <f t="shared" si="64"/>
        <v xml:space="preserve">,"Publisher":"" </v>
      </c>
      <c r="P243" t="str">
        <f t="shared" si="65"/>
        <v xml:space="preserve">,"Year":2016 </v>
      </c>
      <c r="Q243" t="str">
        <f t="shared" si="66"/>
        <v>,"Month":2</v>
      </c>
      <c r="R243" t="str">
        <f t="shared" si="79"/>
        <v xml:space="preserve">,"Series":"TOS" </v>
      </c>
      <c r="S243" t="str">
        <f t="shared" si="67"/>
        <v xml:space="preserve">,"BookCode":"" </v>
      </c>
      <c r="T243" t="str">
        <f t="shared" si="68"/>
        <v xml:space="preserve">,"ISBN":"" </v>
      </c>
      <c r="U243" t="str">
        <f t="shared" si="69"/>
        <v xml:space="preserve">,"Edition":"" </v>
      </c>
      <c r="V243" t="str">
        <f t="shared" si="70"/>
        <v/>
      </c>
      <c r="W243" t="str">
        <f t="shared" si="71"/>
        <v>{"CollectableType":"HomeCollector.Models.BookBase, HomeCollector, Version=1.0.0.0, Culture=neutral, PublicKeyToken=null"</v>
      </c>
      <c r="X243" t="str">
        <f t="shared" si="72"/>
        <v xml:space="preserve">,"ItemDetails":"Copies=" </v>
      </c>
      <c r="Y243" t="str">
        <f t="shared" si="73"/>
        <v xml:space="preserve">,"IsFavorite":false </v>
      </c>
      <c r="Z243" t="str">
        <f t="shared" si="74"/>
        <v xml:space="preserve">,"EstimatedValue":0 </v>
      </c>
      <c r="AA243" t="str">
        <f t="shared" si="75"/>
        <v xml:space="preserve">,"Condition":"UNDEFINED" </v>
      </c>
      <c r="AB243" t="str">
        <f t="shared" si="76"/>
        <v>}</v>
      </c>
      <c r="AC243" t="str">
        <f t="shared" si="77"/>
        <v>,{"CollectableType":"HomeCollector.Models.BookBase, HomeCollector, Version=1.0.0.0, Culture=neutral, PublicKeyToken=null","DisplayName":"Miasma" ,"Description":"e-book" ,"Title":"Miasma" ,"Author":"Greg Cox" ,"Publisher":"" ,"Year":2016 ,"Month":2,"Series":"TOS" ,"BookCode":"" ,"ISBN":"" ,"Edition":"" }</v>
      </c>
    </row>
    <row r="244" spans="1:29" ht="14.4" x14ac:dyDescent="0.3">
      <c r="A244" s="36" t="s">
        <v>695</v>
      </c>
      <c r="B244" s="15">
        <v>2016</v>
      </c>
      <c r="C244" s="17"/>
      <c r="D244" s="4"/>
      <c r="E244" s="15">
        <v>2</v>
      </c>
      <c r="F244" s="4"/>
      <c r="G244" s="18"/>
      <c r="H244" s="12" t="s">
        <v>607</v>
      </c>
      <c r="I244" s="4"/>
      <c r="J244" t="str">
        <f t="shared" si="78"/>
        <v>,{"CollectableType":"HomeCollector.Models.BookBase, HomeCollector, Version=1.0.0.0, Culture=neutral, PublicKeyToken=null"</v>
      </c>
      <c r="K244" t="str">
        <f t="shared" si="60"/>
        <v xml:space="preserve">,"DisplayName":"The Latter Fire" </v>
      </c>
      <c r="L244" t="str">
        <f t="shared" si="61"/>
        <v xml:space="preserve">,"Description":"" </v>
      </c>
      <c r="M244" t="str">
        <f t="shared" si="62"/>
        <v xml:space="preserve">,"Title":"The Latter Fire" </v>
      </c>
      <c r="N244" t="str">
        <f t="shared" si="63"/>
        <v xml:space="preserve">,"Author":"James Swallow" </v>
      </c>
      <c r="O244" t="str">
        <f t="shared" si="64"/>
        <v xml:space="preserve">,"Publisher":"" </v>
      </c>
      <c r="P244" t="str">
        <f t="shared" si="65"/>
        <v xml:space="preserve">,"Year":2016 </v>
      </c>
      <c r="Q244" t="str">
        <f t="shared" si="66"/>
        <v>,"Month":2</v>
      </c>
      <c r="R244" t="str">
        <f t="shared" si="79"/>
        <v xml:space="preserve">,"Series":"TOS" </v>
      </c>
      <c r="S244" t="str">
        <f t="shared" si="67"/>
        <v xml:space="preserve">,"BookCode":"" </v>
      </c>
      <c r="T244" t="str">
        <f t="shared" si="68"/>
        <v xml:space="preserve">,"ISBN":"" </v>
      </c>
      <c r="U244" t="str">
        <f t="shared" si="69"/>
        <v xml:space="preserve">,"Edition":"" </v>
      </c>
      <c r="V244" t="str">
        <f t="shared" si="70"/>
        <v/>
      </c>
      <c r="W244" t="str">
        <f t="shared" si="71"/>
        <v>{"CollectableType":"HomeCollector.Models.BookBase, HomeCollector, Version=1.0.0.0, Culture=neutral, PublicKeyToken=null"</v>
      </c>
      <c r="X244" t="str">
        <f t="shared" si="72"/>
        <v xml:space="preserve">,"ItemDetails":"Copies=" </v>
      </c>
      <c r="Y244" t="str">
        <f t="shared" si="73"/>
        <v xml:space="preserve">,"IsFavorite":false </v>
      </c>
      <c r="Z244" t="str">
        <f t="shared" si="74"/>
        <v xml:space="preserve">,"EstimatedValue":0 </v>
      </c>
      <c r="AA244" t="str">
        <f t="shared" si="75"/>
        <v xml:space="preserve">,"Condition":"UNDEFINED" </v>
      </c>
      <c r="AB244" t="str">
        <f t="shared" si="76"/>
        <v>}</v>
      </c>
      <c r="AC244" t="str">
        <f t="shared" si="77"/>
        <v>,{"CollectableType":"HomeCollector.Models.BookBase, HomeCollector, Version=1.0.0.0, Culture=neutral, PublicKeyToken=null","DisplayName":"The Latter Fire" ,"Description":"" ,"Title":"The Latter Fire" ,"Author":"James Swallow" ,"Publisher":"" ,"Year":2016 ,"Month":2,"Series":"TOS" ,"BookCode":"" ,"ISBN":"" ,"Edition":"" }</v>
      </c>
    </row>
    <row r="245" spans="1:29" ht="14.4" x14ac:dyDescent="0.3">
      <c r="A245" s="36" t="s">
        <v>696</v>
      </c>
      <c r="B245" s="15">
        <v>2016</v>
      </c>
      <c r="C245" s="17" t="s">
        <v>15</v>
      </c>
      <c r="D245" s="4"/>
      <c r="E245" s="15">
        <v>4</v>
      </c>
      <c r="F245" s="4"/>
      <c r="G245" s="18"/>
      <c r="H245" s="12" t="s">
        <v>463</v>
      </c>
      <c r="I245" s="4"/>
      <c r="J245" t="str">
        <f t="shared" si="78"/>
        <v>,{"CollectableType":"HomeCollector.Models.BookBase, HomeCollector, Version=1.0.0.0, Culture=neutral, PublicKeyToken=null"</v>
      </c>
      <c r="K245" t="str">
        <f t="shared" si="60"/>
        <v xml:space="preserve">,"DisplayName":"Elusive Salvation" </v>
      </c>
      <c r="L245" t="str">
        <f t="shared" si="61"/>
        <v xml:space="preserve">,"Description":"" </v>
      </c>
      <c r="M245" t="str">
        <f t="shared" si="62"/>
        <v xml:space="preserve">,"Title":"Elusive Salvation" </v>
      </c>
      <c r="N245" t="str">
        <f t="shared" si="63"/>
        <v xml:space="preserve">,"Author":"Dayton Ward" </v>
      </c>
      <c r="O245" t="str">
        <f t="shared" si="64"/>
        <v xml:space="preserve">,"Publisher":"" </v>
      </c>
      <c r="P245" t="str">
        <f t="shared" si="65"/>
        <v xml:space="preserve">,"Year":2016 </v>
      </c>
      <c r="Q245" t="str">
        <f t="shared" si="66"/>
        <v>,"Month":4</v>
      </c>
      <c r="R245" t="str">
        <f t="shared" si="79"/>
        <v xml:space="preserve">,"Series":"TOS" </v>
      </c>
      <c r="S245" t="str">
        <f t="shared" si="67"/>
        <v xml:space="preserve">,"BookCode":"" </v>
      </c>
      <c r="T245" t="str">
        <f t="shared" si="68"/>
        <v xml:space="preserve">,"ISBN":"" </v>
      </c>
      <c r="U245" t="str">
        <f t="shared" si="69"/>
        <v xml:space="preserve">,"Edition":"" </v>
      </c>
      <c r="V245" t="str">
        <f t="shared" si="70"/>
        <v>,"ItemInstances":[</v>
      </c>
      <c r="W245" t="str">
        <f t="shared" si="71"/>
        <v>{"CollectableType":"HomeCollector.Models.BookBase, HomeCollector, Version=1.0.0.0, Culture=neutral, PublicKeyToken=null"</v>
      </c>
      <c r="X245" t="str">
        <f t="shared" si="72"/>
        <v xml:space="preserve">,"ItemDetails":"Copies=" </v>
      </c>
      <c r="Y245" t="str">
        <f t="shared" si="73"/>
        <v xml:space="preserve">,"IsFavorite":false </v>
      </c>
      <c r="Z245" t="str">
        <f t="shared" si="74"/>
        <v xml:space="preserve">,"EstimatedValue":0 </v>
      </c>
      <c r="AA245" t="str">
        <f t="shared" si="75"/>
        <v xml:space="preserve">,"Condition":"UNDEFINED" </v>
      </c>
      <c r="AB24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5" t="str">
        <f t="shared" si="77"/>
        <v>,{"CollectableType":"HomeCollector.Models.BookBase, HomeCollector, Version=1.0.0.0, Culture=neutral, PublicKeyToken=null","DisplayName":"Elusive Salvation" ,"Description":"" ,"Title":"Elusive Salvation" ,"Author":"Dayton Ward" ,"Publisher":"" ,"Year":2016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6" spans="1:29" ht="14.4" x14ac:dyDescent="0.3">
      <c r="A246" s="36" t="s">
        <v>699</v>
      </c>
      <c r="B246" s="15">
        <v>2016</v>
      </c>
      <c r="C246" s="17"/>
      <c r="D246" s="4"/>
      <c r="E246" s="15">
        <v>6</v>
      </c>
      <c r="F246" s="12" t="s">
        <v>702</v>
      </c>
      <c r="G246" s="18"/>
      <c r="H246" s="12" t="s">
        <v>412</v>
      </c>
      <c r="I246" s="12" t="s">
        <v>703</v>
      </c>
      <c r="J246" t="str">
        <f t="shared" si="78"/>
        <v>,{"CollectableType":"HomeCollector.Models.BookBase, HomeCollector, Version=1.0.0.0, Culture=neutral, PublicKeyToken=null"</v>
      </c>
      <c r="K246" t="str">
        <f t="shared" si="60"/>
        <v xml:space="preserve">,"DisplayName":"Captain to Captain, Legacies, Book I" </v>
      </c>
      <c r="L246" t="str">
        <f t="shared" si="61"/>
        <v xml:space="preserve">,"Description":"Legacies, Book I" </v>
      </c>
      <c r="M246" t="str">
        <f t="shared" si="62"/>
        <v xml:space="preserve">,"Title":"Captain to Captain, Legacies, Book I" </v>
      </c>
      <c r="N246" t="str">
        <f t="shared" si="63"/>
        <v xml:space="preserve">,"Author":"Greg Cox" </v>
      </c>
      <c r="O246" t="str">
        <f t="shared" si="64"/>
        <v xml:space="preserve">,"Publisher":"" </v>
      </c>
      <c r="P246" t="str">
        <f t="shared" si="65"/>
        <v xml:space="preserve">,"Year":2016 </v>
      </c>
      <c r="Q246" t="str">
        <f t="shared" si="66"/>
        <v>,"Month":6</v>
      </c>
      <c r="R246" t="str">
        <f t="shared" si="79"/>
        <v xml:space="preserve">,"Series":"TOS" </v>
      </c>
      <c r="S246" t="str">
        <f t="shared" si="67"/>
        <v xml:space="preserve">,"BookCode":"TOSLEG1" </v>
      </c>
      <c r="T246" t="str">
        <f t="shared" si="68"/>
        <v xml:space="preserve">,"ISBN":"" </v>
      </c>
      <c r="U246" t="str">
        <f t="shared" si="69"/>
        <v xml:space="preserve">,"Edition":"" </v>
      </c>
      <c r="V246" t="str">
        <f t="shared" si="70"/>
        <v/>
      </c>
      <c r="W246" t="str">
        <f t="shared" si="71"/>
        <v>{"CollectableType":"HomeCollector.Models.BookBase, HomeCollector, Version=1.0.0.0, Culture=neutral, PublicKeyToken=null"</v>
      </c>
      <c r="X246" t="str">
        <f t="shared" si="72"/>
        <v xml:space="preserve">,"ItemDetails":"Copies=" </v>
      </c>
      <c r="Y246" t="str">
        <f t="shared" si="73"/>
        <v xml:space="preserve">,"IsFavorite":false </v>
      </c>
      <c r="Z246" t="str">
        <f t="shared" si="74"/>
        <v xml:space="preserve">,"EstimatedValue":0 </v>
      </c>
      <c r="AA246" t="str">
        <f t="shared" si="75"/>
        <v xml:space="preserve">,"Condition":"UNDEFINED" </v>
      </c>
      <c r="AB246" t="str">
        <f t="shared" si="76"/>
        <v>}</v>
      </c>
      <c r="AC246" t="str">
        <f t="shared" si="77"/>
        <v>,{"CollectableType":"HomeCollector.Models.BookBase, HomeCollector, Version=1.0.0.0, Culture=neutral, PublicKeyToken=null","DisplayName":"Captain to Captain, Legacies, Book I" ,"Description":"Legacies, Book I" ,"Title":"Captain to Captain, Legacies, Book I" ,"Author":"Greg Cox" ,"Publisher":"" ,"Year":2016 ,"Month":6,"Series":"TOS" ,"BookCode":"TOSLEG1" ,"ISBN":"" ,"Edition":"" }</v>
      </c>
    </row>
    <row r="247" spans="1:29" ht="14.4" x14ac:dyDescent="0.3">
      <c r="A247" s="36" t="s">
        <v>705</v>
      </c>
      <c r="B247" s="15">
        <v>2016</v>
      </c>
      <c r="C247" s="17"/>
      <c r="D247" s="4"/>
      <c r="E247" s="15">
        <v>7</v>
      </c>
      <c r="F247" s="12" t="s">
        <v>708</v>
      </c>
      <c r="H247" s="12" t="s">
        <v>709</v>
      </c>
      <c r="I247" s="12" t="s">
        <v>710</v>
      </c>
      <c r="J247" t="str">
        <f t="shared" si="78"/>
        <v>,{"CollectableType":"HomeCollector.Models.BookBase, HomeCollector, Version=1.0.0.0, Culture=neutral, PublicKeyToken=null"</v>
      </c>
      <c r="K247" t="str">
        <f t="shared" si="60"/>
        <v xml:space="preserve">,"DisplayName":"Best Defense, Legacies, Book II" </v>
      </c>
      <c r="L247" t="str">
        <f t="shared" si="61"/>
        <v xml:space="preserve">,"Description":"Legacies, Book II" </v>
      </c>
      <c r="M247" t="str">
        <f t="shared" si="62"/>
        <v xml:space="preserve">,"Title":"Best Defense, Legacies, Book II" </v>
      </c>
      <c r="N247" t="str">
        <f t="shared" si="63"/>
        <v xml:space="preserve">,"Author":"David Mack" </v>
      </c>
      <c r="O247" t="str">
        <f t="shared" si="64"/>
        <v xml:space="preserve">,"Publisher":"" </v>
      </c>
      <c r="P247" t="str">
        <f t="shared" si="65"/>
        <v xml:space="preserve">,"Year":2016 </v>
      </c>
      <c r="Q247" t="str">
        <f t="shared" si="66"/>
        <v>,"Month":7</v>
      </c>
      <c r="R247" t="str">
        <f t="shared" si="79"/>
        <v xml:space="preserve">,"Series":"TOS" </v>
      </c>
      <c r="S247" t="str">
        <f t="shared" si="67"/>
        <v xml:space="preserve">,"BookCode":"TOSLEG2" </v>
      </c>
      <c r="T247" t="str">
        <f t="shared" si="68"/>
        <v xml:space="preserve">,"ISBN":"" </v>
      </c>
      <c r="U247" t="str">
        <f t="shared" si="69"/>
        <v xml:space="preserve">,"Edition":"" </v>
      </c>
      <c r="V247" t="str">
        <f t="shared" si="70"/>
        <v/>
      </c>
      <c r="W247" t="str">
        <f t="shared" si="71"/>
        <v>{"CollectableType":"HomeCollector.Models.BookBase, HomeCollector, Version=1.0.0.0, Culture=neutral, PublicKeyToken=null"</v>
      </c>
      <c r="X247" t="str">
        <f t="shared" si="72"/>
        <v xml:space="preserve">,"ItemDetails":"Copies=" </v>
      </c>
      <c r="Y247" t="str">
        <f t="shared" si="73"/>
        <v xml:space="preserve">,"IsFavorite":false </v>
      </c>
      <c r="Z247" t="str">
        <f t="shared" si="74"/>
        <v xml:space="preserve">,"EstimatedValue":0 </v>
      </c>
      <c r="AA247" t="str">
        <f t="shared" si="75"/>
        <v xml:space="preserve">,"Condition":"UNDEFINED" </v>
      </c>
      <c r="AB247" t="str">
        <f t="shared" si="76"/>
        <v>}</v>
      </c>
      <c r="AC247" t="str">
        <f t="shared" si="77"/>
        <v>,{"CollectableType":"HomeCollector.Models.BookBase, HomeCollector, Version=1.0.0.0, Culture=neutral, PublicKeyToken=null","DisplayName":"Best Defense, Legacies, Book II" ,"Description":"Legacies, Book II" ,"Title":"Best Defense, Legacies, Book II" ,"Author":"David Mack" ,"Publisher":"" ,"Year":2016 ,"Month":7,"Series":"TOS" ,"BookCode":"TOSLEG2" ,"ISBN":"" ,"Edition":"" }</v>
      </c>
    </row>
    <row r="248" spans="1:29" ht="27" x14ac:dyDescent="0.3">
      <c r="A248" s="36" t="s">
        <v>712</v>
      </c>
      <c r="B248" s="15">
        <v>2016</v>
      </c>
      <c r="C248" s="17"/>
      <c r="D248" s="4"/>
      <c r="E248" s="15">
        <v>8</v>
      </c>
      <c r="F248" s="12" t="s">
        <v>715</v>
      </c>
      <c r="H248" s="12" t="s">
        <v>716</v>
      </c>
      <c r="I248" s="12" t="s">
        <v>717</v>
      </c>
      <c r="J248" t="str">
        <f t="shared" si="78"/>
        <v>,{"CollectableType":"HomeCollector.Models.BookBase, HomeCollector, Version=1.0.0.0, Culture=neutral, PublicKeyToken=null"</v>
      </c>
      <c r="K248" t="str">
        <f t="shared" si="60"/>
        <v xml:space="preserve">,"DisplayName":"Purgatory's Key, Legacies, Book III" </v>
      </c>
      <c r="L248" t="str">
        <f t="shared" si="61"/>
        <v xml:space="preserve">,"Description":"Legacies, Book III" </v>
      </c>
      <c r="M248" t="str">
        <f t="shared" si="62"/>
        <v xml:space="preserve">,"Title":"Purgatory's Key, Legacies, Book III" </v>
      </c>
      <c r="N248" t="str">
        <f t="shared" si="63"/>
        <v xml:space="preserve">,"Author":"Dayton Ward, Kevin Dilmore" </v>
      </c>
      <c r="O248" t="str">
        <f t="shared" si="64"/>
        <v xml:space="preserve">,"Publisher":"" </v>
      </c>
      <c r="P248" t="str">
        <f t="shared" si="65"/>
        <v xml:space="preserve">,"Year":2016 </v>
      </c>
      <c r="Q248" t="str">
        <f t="shared" si="66"/>
        <v>,"Month":8</v>
      </c>
      <c r="R248" t="str">
        <f t="shared" si="79"/>
        <v xml:space="preserve">,"Series":"TOS" </v>
      </c>
      <c r="S248" t="str">
        <f t="shared" si="67"/>
        <v xml:space="preserve">,"BookCode":"TOSLEG3" </v>
      </c>
      <c r="T248" t="str">
        <f t="shared" si="68"/>
        <v xml:space="preserve">,"ISBN":"" </v>
      </c>
      <c r="U248" t="str">
        <f t="shared" si="69"/>
        <v xml:space="preserve">,"Edition":"" </v>
      </c>
      <c r="V248" t="str">
        <f t="shared" si="70"/>
        <v/>
      </c>
      <c r="W248" t="str">
        <f t="shared" si="71"/>
        <v>{"CollectableType":"HomeCollector.Models.BookBase, HomeCollector, Version=1.0.0.0, Culture=neutral, PublicKeyToken=null"</v>
      </c>
      <c r="X248" t="str">
        <f t="shared" si="72"/>
        <v xml:space="preserve">,"ItemDetails":"Copies=" </v>
      </c>
      <c r="Y248" t="str">
        <f t="shared" si="73"/>
        <v xml:space="preserve">,"IsFavorite":false </v>
      </c>
      <c r="Z248" t="str">
        <f t="shared" si="74"/>
        <v xml:space="preserve">,"EstimatedValue":0 </v>
      </c>
      <c r="AA248" t="str">
        <f t="shared" si="75"/>
        <v xml:space="preserve">,"Condition":"UNDEFINED" </v>
      </c>
      <c r="AB248" t="str">
        <f t="shared" si="76"/>
        <v>}</v>
      </c>
      <c r="AC248" t="str">
        <f t="shared" si="77"/>
        <v>,{"CollectableType":"HomeCollector.Models.BookBase, HomeCollector, Version=1.0.0.0, Culture=neutral, PublicKeyToken=null","DisplayName":"Purgatory's Key, Legacies, Book III" ,"Description":"Legacies, Book III" ,"Title":"Purgatory's Key, Legacies, Book III" ,"Author":"Dayton Ward, Kevin Dilmore" ,"Publisher":"" ,"Year":2016 ,"Month":8,"Series":"TOS" ,"BookCode":"TOSLEG3" ,"ISBN":"" ,"Edition":"" }</v>
      </c>
    </row>
    <row r="249" spans="1:29" ht="14.4" x14ac:dyDescent="0.3">
      <c r="A249" s="36" t="s">
        <v>718</v>
      </c>
      <c r="B249" s="15">
        <v>2016</v>
      </c>
      <c r="C249" s="17"/>
      <c r="D249" s="4"/>
      <c r="E249" s="15">
        <v>12</v>
      </c>
      <c r="F249" s="4"/>
      <c r="H249" s="12" t="s">
        <v>532</v>
      </c>
      <c r="I249" s="4"/>
      <c r="J249" t="str">
        <f t="shared" si="78"/>
        <v>,{"CollectableType":"HomeCollector.Models.BookBase, HomeCollector, Version=1.0.0.0, Culture=neutral, PublicKeyToken=null"</v>
      </c>
      <c r="K249" t="str">
        <f t="shared" si="60"/>
        <v xml:space="preserve">,"DisplayName":"The Face of the Unknown" </v>
      </c>
      <c r="L249" t="str">
        <f t="shared" si="61"/>
        <v xml:space="preserve">,"Description":"" </v>
      </c>
      <c r="M249" t="str">
        <f t="shared" si="62"/>
        <v xml:space="preserve">,"Title":"The Face of the Unknown" </v>
      </c>
      <c r="N249" t="str">
        <f t="shared" si="63"/>
        <v xml:space="preserve">,"Author":"Christopher L. Bennett" </v>
      </c>
      <c r="O249" t="str">
        <f t="shared" si="64"/>
        <v xml:space="preserve">,"Publisher":"" </v>
      </c>
      <c r="P249" t="str">
        <f t="shared" si="65"/>
        <v xml:space="preserve">,"Year":2016 </v>
      </c>
      <c r="Q249" t="str">
        <f t="shared" si="66"/>
        <v>,"Month":12</v>
      </c>
      <c r="R249" t="str">
        <f t="shared" si="79"/>
        <v xml:space="preserve">,"Series":"TOS" </v>
      </c>
      <c r="S249" t="str">
        <f t="shared" si="67"/>
        <v xml:space="preserve">,"BookCode":"" </v>
      </c>
      <c r="T249" t="str">
        <f t="shared" si="68"/>
        <v xml:space="preserve">,"ISBN":"" </v>
      </c>
      <c r="U249" t="str">
        <f t="shared" si="69"/>
        <v xml:space="preserve">,"Edition":"" </v>
      </c>
      <c r="V249" t="str">
        <f t="shared" si="70"/>
        <v/>
      </c>
      <c r="W249" t="str">
        <f t="shared" si="71"/>
        <v>{"CollectableType":"HomeCollector.Models.BookBase, HomeCollector, Version=1.0.0.0, Culture=neutral, PublicKeyToken=null"</v>
      </c>
      <c r="X249" t="str">
        <f t="shared" si="72"/>
        <v xml:space="preserve">,"ItemDetails":"Copies=" </v>
      </c>
      <c r="Y249" t="str">
        <f t="shared" si="73"/>
        <v xml:space="preserve">,"IsFavorite":false </v>
      </c>
      <c r="Z249" t="str">
        <f t="shared" si="74"/>
        <v xml:space="preserve">,"EstimatedValue":0 </v>
      </c>
      <c r="AA249" t="str">
        <f t="shared" si="75"/>
        <v xml:space="preserve">,"Condition":"UNDEFINED" </v>
      </c>
      <c r="AB249" t="str">
        <f t="shared" si="76"/>
        <v>}</v>
      </c>
      <c r="AC249" t="str">
        <f t="shared" si="77"/>
        <v>,{"CollectableType":"HomeCollector.Models.BookBase, HomeCollector, Version=1.0.0.0, Culture=neutral, PublicKeyToken=null","DisplayName":"The Face of the Unknown" ,"Description":"" ,"Title":"The Face of the Unknown" ,"Author":"Christopher L. Bennett" ,"Publisher":"" ,"Year":2016 ,"Month":12,"Series":"TOS" ,"BookCode":"" ,"ISBN":"" ,"Edition":"" }</v>
      </c>
    </row>
    <row r="250" spans="1:29" ht="13.2" x14ac:dyDescent="0.25">
      <c r="A250" s="12"/>
      <c r="B250" s="15"/>
      <c r="C250" s="17"/>
      <c r="D250" s="4"/>
      <c r="E250" s="2"/>
      <c r="F250" s="4"/>
      <c r="H250" s="4"/>
      <c r="I250" s="4"/>
      <c r="J250" s="38"/>
    </row>
    <row r="251" spans="1:29" ht="13.2" x14ac:dyDescent="0.25">
      <c r="A251" s="12"/>
      <c r="B251" s="15"/>
      <c r="C251" s="3"/>
      <c r="D251" s="4"/>
      <c r="E251" s="2"/>
      <c r="F251" s="4"/>
      <c r="H251" s="4"/>
      <c r="I251" s="4"/>
      <c r="J251" s="38"/>
    </row>
    <row r="252" spans="1:29" ht="13.2" x14ac:dyDescent="0.25">
      <c r="A252" s="67"/>
      <c r="B252" s="15"/>
      <c r="C252" s="3"/>
      <c r="D252" s="4"/>
      <c r="E252" s="2"/>
      <c r="F252" s="4"/>
      <c r="H252" s="4"/>
      <c r="I252" s="4"/>
      <c r="J252" s="38"/>
    </row>
    <row r="253" spans="1:29" ht="13.2" x14ac:dyDescent="0.25">
      <c r="A253" s="4"/>
      <c r="B253" s="2"/>
      <c r="C253" s="3"/>
      <c r="D253" s="4"/>
      <c r="E253" s="2"/>
      <c r="F253" s="4"/>
      <c r="H253" s="4"/>
      <c r="I253" s="4"/>
      <c r="J253" s="38"/>
    </row>
    <row r="254" spans="1:29" ht="13.2" x14ac:dyDescent="0.25">
      <c r="A254" s="4"/>
      <c r="B254" s="2"/>
      <c r="C254" s="3"/>
      <c r="D254" s="4"/>
      <c r="E254" s="2"/>
      <c r="F254" s="4"/>
      <c r="H254" s="4"/>
      <c r="I254" s="4"/>
      <c r="J254" s="38"/>
    </row>
    <row r="255" spans="1:29" ht="13.2" x14ac:dyDescent="0.25">
      <c r="A255" s="4"/>
      <c r="B255" s="2"/>
      <c r="C255" s="3"/>
      <c r="D255" s="4"/>
      <c r="E255" s="2"/>
      <c r="F255" s="4"/>
      <c r="H255" s="4"/>
      <c r="I255" s="4"/>
      <c r="J255" s="38"/>
    </row>
    <row r="256" spans="1:29" ht="13.2" x14ac:dyDescent="0.25">
      <c r="A256" s="4"/>
      <c r="B256" s="2"/>
      <c r="C256" s="3"/>
      <c r="D256" s="4"/>
      <c r="E256" s="2"/>
      <c r="F256" s="4"/>
      <c r="H256" s="4"/>
      <c r="I256" s="4"/>
      <c r="J256" s="38"/>
    </row>
    <row r="257" spans="1:10" ht="13.2" x14ac:dyDescent="0.25">
      <c r="A257" s="4"/>
      <c r="B257" s="2"/>
      <c r="C257" s="3"/>
      <c r="D257" s="4"/>
      <c r="E257" s="2"/>
      <c r="F257" s="4"/>
      <c r="H257" s="4"/>
      <c r="I257" s="4"/>
      <c r="J257" s="38"/>
    </row>
    <row r="258" spans="1:10" ht="13.2" x14ac:dyDescent="0.25">
      <c r="A258" s="4"/>
      <c r="B258" s="2"/>
      <c r="C258" s="3"/>
      <c r="D258" s="4"/>
      <c r="E258" s="2"/>
      <c r="F258" s="4"/>
      <c r="H258" s="4"/>
      <c r="I258" s="4"/>
      <c r="J258" s="38"/>
    </row>
    <row r="259" spans="1:10" ht="13.2" x14ac:dyDescent="0.25">
      <c r="A259" s="4"/>
      <c r="B259" s="2"/>
      <c r="C259" s="3"/>
      <c r="D259" s="4"/>
      <c r="E259" s="2"/>
      <c r="F259" s="4"/>
      <c r="H259" s="4"/>
      <c r="I259" s="4"/>
      <c r="J259" s="38"/>
    </row>
    <row r="260" spans="1:10" ht="13.2" x14ac:dyDescent="0.25">
      <c r="A260" s="4"/>
      <c r="B260" s="2"/>
      <c r="C260" s="3"/>
      <c r="D260" s="4"/>
      <c r="E260" s="2"/>
      <c r="F260" s="4"/>
      <c r="H260" s="4"/>
      <c r="I260" s="4"/>
      <c r="J260" s="38"/>
    </row>
    <row r="261" spans="1:10" ht="13.2" x14ac:dyDescent="0.25">
      <c r="A261" s="4"/>
      <c r="B261" s="2"/>
      <c r="C261" s="3"/>
      <c r="D261" s="4"/>
      <c r="E261" s="2"/>
      <c r="F261" s="4"/>
      <c r="H261" s="4"/>
      <c r="I261" s="4"/>
      <c r="J261" s="38"/>
    </row>
    <row r="262" spans="1:10" ht="13.2" x14ac:dyDescent="0.25">
      <c r="A262" s="4"/>
      <c r="B262" s="2"/>
      <c r="C262" s="3"/>
      <c r="D262" s="4"/>
      <c r="E262" s="2"/>
      <c r="F262" s="4"/>
      <c r="H262" s="4"/>
      <c r="I262" s="4"/>
      <c r="J262" s="38"/>
    </row>
    <row r="263" spans="1:10" ht="13.2" x14ac:dyDescent="0.25">
      <c r="A263" s="4"/>
      <c r="B263" s="2"/>
      <c r="C263" s="3"/>
      <c r="D263" s="4"/>
      <c r="E263" s="2"/>
      <c r="F263" s="4"/>
      <c r="H263" s="4"/>
      <c r="I263" s="4"/>
      <c r="J263" s="38"/>
    </row>
    <row r="264" spans="1:10" ht="13.2" x14ac:dyDescent="0.25">
      <c r="A264" s="4"/>
      <c r="B264" s="2"/>
      <c r="C264" s="3"/>
      <c r="D264" s="4"/>
      <c r="E264" s="2"/>
      <c r="F264" s="4"/>
      <c r="H264" s="4"/>
      <c r="I264" s="4"/>
      <c r="J264" s="38"/>
    </row>
    <row r="265" spans="1:10" ht="13.2" x14ac:dyDescent="0.25">
      <c r="A265" s="4"/>
      <c r="B265" s="2"/>
      <c r="C265" s="3"/>
      <c r="D265" s="4"/>
      <c r="E265" s="2"/>
      <c r="F265" s="4"/>
      <c r="H265" s="4"/>
      <c r="I265" s="4"/>
      <c r="J265" s="38"/>
    </row>
    <row r="266" spans="1:10" ht="13.2" x14ac:dyDescent="0.25">
      <c r="A266" s="4"/>
      <c r="B266" s="2"/>
      <c r="C266" s="3"/>
      <c r="D266" s="4"/>
      <c r="E266" s="2"/>
      <c r="F266" s="4"/>
      <c r="H266" s="4"/>
      <c r="I266" s="4"/>
      <c r="J266" s="38"/>
    </row>
    <row r="267" spans="1:10" ht="13.2" x14ac:dyDescent="0.25">
      <c r="A267" s="4"/>
      <c r="B267" s="2"/>
      <c r="C267" s="3"/>
      <c r="D267" s="4"/>
      <c r="E267" s="2"/>
      <c r="F267" s="4"/>
      <c r="H267" s="4"/>
      <c r="I267" s="4"/>
      <c r="J267" s="38"/>
    </row>
    <row r="268" spans="1:10" ht="13.2" x14ac:dyDescent="0.25">
      <c r="A268" s="4"/>
      <c r="B268" s="2"/>
      <c r="C268" s="3"/>
      <c r="D268" s="4"/>
      <c r="E268" s="2"/>
      <c r="F268" s="4"/>
      <c r="H268" s="4"/>
      <c r="I268" s="4"/>
      <c r="J268" s="38"/>
    </row>
    <row r="269" spans="1:10" ht="13.2" x14ac:dyDescent="0.25">
      <c r="A269" s="4"/>
      <c r="B269" s="2"/>
      <c r="C269" s="3"/>
      <c r="D269" s="4"/>
      <c r="E269" s="2"/>
      <c r="F269" s="4"/>
      <c r="H269" s="4"/>
      <c r="I269" s="4"/>
      <c r="J269" s="38"/>
    </row>
    <row r="270" spans="1:10" ht="13.2" x14ac:dyDescent="0.25">
      <c r="A270" s="4"/>
      <c r="B270" s="2"/>
      <c r="C270" s="3"/>
      <c r="D270" s="4"/>
      <c r="E270" s="2"/>
      <c r="F270" s="4"/>
      <c r="H270" s="4"/>
      <c r="I270" s="4"/>
      <c r="J270" s="38"/>
    </row>
    <row r="271" spans="1:10" ht="13.2" x14ac:dyDescent="0.25">
      <c r="A271" s="4"/>
      <c r="B271" s="2"/>
      <c r="C271" s="3"/>
      <c r="D271" s="4"/>
      <c r="E271" s="2"/>
      <c r="F271" s="4"/>
      <c r="H271" s="4"/>
      <c r="I271" s="4"/>
      <c r="J271" s="38"/>
    </row>
    <row r="272" spans="1:10" ht="13.2" x14ac:dyDescent="0.25">
      <c r="A272" s="4"/>
      <c r="B272" s="2"/>
      <c r="C272" s="3"/>
      <c r="D272" s="4"/>
      <c r="E272" s="2"/>
      <c r="F272" s="4"/>
      <c r="H272" s="4"/>
      <c r="I272" s="4"/>
      <c r="J272" s="38"/>
    </row>
    <row r="273" spans="1:10" ht="13.2" x14ac:dyDescent="0.25">
      <c r="A273" s="4"/>
      <c r="B273" s="2"/>
      <c r="C273" s="3"/>
      <c r="D273" s="4"/>
      <c r="E273" s="2"/>
      <c r="F273" s="4"/>
      <c r="H273" s="4"/>
      <c r="I273" s="4"/>
      <c r="J273" s="38"/>
    </row>
    <row r="274" spans="1:10" ht="13.2" x14ac:dyDescent="0.25">
      <c r="A274" s="4"/>
      <c r="B274" s="2"/>
      <c r="C274" s="3"/>
      <c r="D274" s="4"/>
      <c r="E274" s="2"/>
      <c r="F274" s="4"/>
      <c r="H274" s="4"/>
      <c r="I274" s="4"/>
      <c r="J274" s="38"/>
    </row>
    <row r="275" spans="1:10" ht="13.2" x14ac:dyDescent="0.25">
      <c r="A275" s="4"/>
      <c r="B275" s="2"/>
      <c r="C275" s="3"/>
      <c r="D275" s="4"/>
      <c r="E275" s="2"/>
      <c r="F275" s="4"/>
      <c r="H275" s="4"/>
      <c r="I275" s="4"/>
      <c r="J275" s="38"/>
    </row>
    <row r="276" spans="1:10" ht="13.2" x14ac:dyDescent="0.25">
      <c r="A276" s="4"/>
      <c r="B276" s="2"/>
      <c r="C276" s="3"/>
      <c r="D276" s="4"/>
      <c r="E276" s="2"/>
      <c r="F276" s="4"/>
      <c r="H276" s="4"/>
      <c r="I276" s="4"/>
      <c r="J276" s="38"/>
    </row>
    <row r="277" spans="1:10" ht="13.2" x14ac:dyDescent="0.25">
      <c r="A277" s="4"/>
      <c r="B277" s="2"/>
      <c r="C277" s="3"/>
      <c r="D277" s="4"/>
      <c r="E277" s="2"/>
      <c r="F277" s="4"/>
      <c r="H277" s="4"/>
      <c r="I277" s="4"/>
      <c r="J277" s="38"/>
    </row>
    <row r="278" spans="1:10" ht="13.2" x14ac:dyDescent="0.25">
      <c r="A278" s="4"/>
      <c r="B278" s="2"/>
      <c r="C278" s="3"/>
      <c r="D278" s="4"/>
      <c r="E278" s="2"/>
      <c r="F278" s="4"/>
      <c r="H278" s="4"/>
      <c r="I278" s="4"/>
      <c r="J278" s="38"/>
    </row>
    <row r="279" spans="1:10" ht="13.2" x14ac:dyDescent="0.25">
      <c r="A279" s="4"/>
      <c r="B279" s="2"/>
      <c r="C279" s="3"/>
      <c r="D279" s="4"/>
      <c r="E279" s="2"/>
      <c r="F279" s="4"/>
      <c r="H279" s="4"/>
      <c r="I279" s="4"/>
      <c r="J279" s="38"/>
    </row>
    <row r="280" spans="1:10" ht="13.2" x14ac:dyDescent="0.25">
      <c r="A280" s="4"/>
      <c r="B280" s="2"/>
      <c r="C280" s="3"/>
      <c r="D280" s="4"/>
      <c r="E280" s="2"/>
      <c r="F280" s="4"/>
      <c r="H280" s="4"/>
      <c r="I280" s="4"/>
      <c r="J280" s="38"/>
    </row>
    <row r="281" spans="1:10" ht="13.2" x14ac:dyDescent="0.25">
      <c r="A281" s="4"/>
      <c r="B281" s="2"/>
      <c r="C281" s="3"/>
      <c r="D281" s="4"/>
      <c r="E281" s="2"/>
      <c r="F281" s="4"/>
      <c r="H281" s="4"/>
      <c r="I281" s="4"/>
      <c r="J281" s="38"/>
    </row>
    <row r="282" spans="1:10" ht="13.2" x14ac:dyDescent="0.25">
      <c r="A282" s="4"/>
      <c r="B282" s="2"/>
      <c r="C282" s="3"/>
      <c r="D282" s="4"/>
      <c r="E282" s="2"/>
      <c r="F282" s="4"/>
      <c r="H282" s="4"/>
      <c r="I282" s="4"/>
      <c r="J282" s="38"/>
    </row>
    <row r="283" spans="1:10" ht="13.2" x14ac:dyDescent="0.25">
      <c r="A283" s="4"/>
      <c r="B283" s="2"/>
      <c r="C283" s="3"/>
      <c r="D283" s="4"/>
      <c r="E283" s="2"/>
      <c r="F283" s="4"/>
      <c r="H283" s="4"/>
      <c r="I283" s="4"/>
      <c r="J283" s="38"/>
    </row>
    <row r="284" spans="1:10" ht="13.2" x14ac:dyDescent="0.25">
      <c r="A284" s="4"/>
      <c r="B284" s="2"/>
      <c r="C284" s="3"/>
      <c r="D284" s="4"/>
      <c r="E284" s="2"/>
      <c r="F284" s="4"/>
      <c r="H284" s="4"/>
      <c r="I284" s="4"/>
      <c r="J284" s="38"/>
    </row>
    <row r="285" spans="1:10" ht="13.2" x14ac:dyDescent="0.25">
      <c r="A285" s="4"/>
      <c r="B285" s="2"/>
      <c r="C285" s="3"/>
      <c r="D285" s="4"/>
      <c r="E285" s="2"/>
      <c r="F285" s="4"/>
      <c r="H285" s="4"/>
      <c r="I285" s="4"/>
      <c r="J285" s="38"/>
    </row>
    <row r="286" spans="1:10" ht="13.2" x14ac:dyDescent="0.25">
      <c r="A286" s="4"/>
      <c r="B286" s="2"/>
      <c r="C286" s="3"/>
      <c r="D286" s="4"/>
      <c r="E286" s="2"/>
      <c r="F286" s="4"/>
      <c r="H286" s="4"/>
      <c r="I286" s="4"/>
      <c r="J286" s="38"/>
    </row>
    <row r="287" spans="1:10" ht="13.2" x14ac:dyDescent="0.25">
      <c r="A287" s="4"/>
      <c r="B287" s="2"/>
      <c r="C287" s="3"/>
      <c r="D287" s="4"/>
      <c r="E287" s="2"/>
      <c r="F287" s="4"/>
      <c r="H287" s="4"/>
      <c r="I287" s="4"/>
      <c r="J287" s="38"/>
    </row>
    <row r="288" spans="1:10" ht="13.2" x14ac:dyDescent="0.25">
      <c r="A288" s="4"/>
      <c r="B288" s="2"/>
      <c r="C288" s="3"/>
      <c r="D288" s="4"/>
      <c r="E288" s="2"/>
      <c r="F288" s="4"/>
      <c r="H288" s="4"/>
      <c r="I288" s="4"/>
      <c r="J288" s="38"/>
    </row>
    <row r="289" spans="1:10" ht="13.2" x14ac:dyDescent="0.25">
      <c r="A289" s="4"/>
      <c r="B289" s="2"/>
      <c r="C289" s="3"/>
      <c r="D289" s="4"/>
      <c r="E289" s="2"/>
      <c r="F289" s="4"/>
      <c r="H289" s="4"/>
      <c r="I289" s="4"/>
      <c r="J289" s="38"/>
    </row>
    <row r="290" spans="1:10" ht="13.2" x14ac:dyDescent="0.25">
      <c r="A290" s="4"/>
      <c r="B290" s="2"/>
      <c r="C290" s="3"/>
      <c r="D290" s="4"/>
      <c r="E290" s="2"/>
      <c r="F290" s="4"/>
      <c r="H290" s="4"/>
      <c r="I290" s="4"/>
      <c r="J290" s="38"/>
    </row>
    <row r="291" spans="1:10" ht="13.2" x14ac:dyDescent="0.25">
      <c r="A291" s="4"/>
      <c r="B291" s="2"/>
      <c r="C291" s="3"/>
      <c r="D291" s="4"/>
      <c r="E291" s="2"/>
      <c r="F291" s="4"/>
      <c r="H291" s="4"/>
      <c r="I291" s="4"/>
      <c r="J291" s="38"/>
    </row>
    <row r="292" spans="1:10" ht="13.2" x14ac:dyDescent="0.25">
      <c r="A292" s="4"/>
      <c r="B292" s="2"/>
      <c r="C292" s="3"/>
      <c r="D292" s="4"/>
      <c r="E292" s="2"/>
      <c r="F292" s="4"/>
      <c r="H292" s="4"/>
      <c r="I292" s="4"/>
      <c r="J292" s="38"/>
    </row>
    <row r="293" spans="1:10" ht="13.2" x14ac:dyDescent="0.25">
      <c r="A293" s="4"/>
      <c r="B293" s="2"/>
      <c r="C293" s="3"/>
      <c r="D293" s="4"/>
      <c r="E293" s="2"/>
      <c r="F293" s="4"/>
      <c r="H293" s="4"/>
      <c r="I293" s="4"/>
      <c r="J293" s="38"/>
    </row>
    <row r="294" spans="1:10" ht="13.2" x14ac:dyDescent="0.25">
      <c r="A294" s="4"/>
      <c r="B294" s="2"/>
      <c r="C294" s="3"/>
      <c r="D294" s="4"/>
      <c r="E294" s="2"/>
      <c r="F294" s="4"/>
      <c r="H294" s="4"/>
      <c r="I294" s="4"/>
      <c r="J294" s="38"/>
    </row>
    <row r="295" spans="1:10" ht="13.2" x14ac:dyDescent="0.25">
      <c r="A295" s="4"/>
      <c r="B295" s="2"/>
      <c r="C295" s="3"/>
      <c r="D295" s="4"/>
      <c r="E295" s="2"/>
      <c r="F295" s="4"/>
      <c r="H295" s="4"/>
      <c r="I295" s="4"/>
      <c r="J295" s="38"/>
    </row>
    <row r="296" spans="1:10" ht="13.2" x14ac:dyDescent="0.25">
      <c r="A296" s="4"/>
      <c r="B296" s="2"/>
      <c r="C296" s="3"/>
      <c r="D296" s="4"/>
      <c r="E296" s="2"/>
      <c r="F296" s="4"/>
      <c r="H296" s="4"/>
      <c r="I296" s="4"/>
      <c r="J296" s="38"/>
    </row>
    <row r="297" spans="1:10" ht="13.2" x14ac:dyDescent="0.25">
      <c r="A297" s="4"/>
      <c r="B297" s="2"/>
      <c r="C297" s="3"/>
      <c r="D297" s="4"/>
      <c r="E297" s="2"/>
      <c r="F297" s="4"/>
      <c r="H297" s="4"/>
      <c r="I297" s="4"/>
      <c r="J297" s="38"/>
    </row>
    <row r="298" spans="1:10" ht="13.2" x14ac:dyDescent="0.25">
      <c r="A298" s="4"/>
      <c r="B298" s="2"/>
      <c r="C298" s="3"/>
      <c r="D298" s="4"/>
      <c r="E298" s="2"/>
      <c r="F298" s="4"/>
      <c r="H298" s="4"/>
      <c r="I298" s="4"/>
      <c r="J298" s="38"/>
    </row>
    <row r="299" spans="1:10" ht="13.2" x14ac:dyDescent="0.25">
      <c r="A299" s="4"/>
      <c r="B299" s="2"/>
      <c r="C299" s="3"/>
      <c r="D299" s="4"/>
      <c r="E299" s="2"/>
      <c r="F299" s="4"/>
      <c r="H299" s="4"/>
      <c r="I299" s="4"/>
      <c r="J299" s="38"/>
    </row>
    <row r="300" spans="1:10" ht="13.2" x14ac:dyDescent="0.25">
      <c r="A300" s="4"/>
      <c r="B300" s="2"/>
      <c r="C300" s="3"/>
      <c r="D300" s="4"/>
      <c r="E300" s="2"/>
      <c r="F300" s="4"/>
      <c r="H300" s="4"/>
      <c r="I300" s="4"/>
      <c r="J300" s="38"/>
    </row>
    <row r="301" spans="1:10" ht="13.2" x14ac:dyDescent="0.25">
      <c r="A301" s="4"/>
      <c r="B301" s="2"/>
      <c r="C301" s="3"/>
      <c r="D301" s="4"/>
      <c r="E301" s="2"/>
      <c r="F301" s="4"/>
      <c r="H301" s="4"/>
      <c r="I301" s="4"/>
      <c r="J301" s="38"/>
    </row>
    <row r="302" spans="1:10" ht="13.2" x14ac:dyDescent="0.25">
      <c r="A302" s="4"/>
      <c r="B302" s="2"/>
      <c r="C302" s="3"/>
      <c r="D302" s="4"/>
      <c r="E302" s="2"/>
      <c r="F302" s="4"/>
      <c r="H302" s="4"/>
      <c r="I302" s="4"/>
      <c r="J302" s="38"/>
    </row>
    <row r="303" spans="1:10" ht="13.2" x14ac:dyDescent="0.25">
      <c r="A303" s="4"/>
      <c r="B303" s="2"/>
      <c r="C303" s="3"/>
      <c r="D303" s="4"/>
      <c r="E303" s="2"/>
      <c r="F303" s="4"/>
      <c r="H303" s="4"/>
      <c r="I303" s="4"/>
      <c r="J303" s="38"/>
    </row>
    <row r="304" spans="1:10" ht="13.2" x14ac:dyDescent="0.25">
      <c r="A304" s="4"/>
      <c r="B304" s="2"/>
      <c r="C304" s="3"/>
      <c r="D304" s="4"/>
      <c r="E304" s="2"/>
      <c r="F304" s="4"/>
      <c r="H304" s="4"/>
      <c r="I304" s="4"/>
      <c r="J304" s="38"/>
    </row>
    <row r="305" spans="1:10" ht="13.2" x14ac:dyDescent="0.25">
      <c r="A305" s="4"/>
      <c r="B305" s="2"/>
      <c r="C305" s="3"/>
      <c r="D305" s="4"/>
      <c r="E305" s="2"/>
      <c r="F305" s="4"/>
      <c r="H305" s="4"/>
      <c r="I305" s="4"/>
      <c r="J305" s="38"/>
    </row>
    <row r="306" spans="1:10" ht="13.2" x14ac:dyDescent="0.25">
      <c r="A306" s="4"/>
      <c r="B306" s="2"/>
      <c r="C306" s="3"/>
      <c r="D306" s="4"/>
      <c r="E306" s="2"/>
      <c r="F306" s="4"/>
      <c r="H306" s="4"/>
      <c r="I306" s="4"/>
      <c r="J306" s="38"/>
    </row>
    <row r="307" spans="1:10" ht="13.2" x14ac:dyDescent="0.25">
      <c r="A307" s="4"/>
      <c r="B307" s="2"/>
      <c r="C307" s="3"/>
      <c r="D307" s="4"/>
      <c r="E307" s="2"/>
      <c r="F307" s="4"/>
      <c r="H307" s="4"/>
      <c r="I307" s="4"/>
      <c r="J307" s="38"/>
    </row>
    <row r="308" spans="1:10" ht="13.2" x14ac:dyDescent="0.25">
      <c r="A308" s="4"/>
      <c r="B308" s="2"/>
      <c r="C308" s="3"/>
      <c r="D308" s="4"/>
      <c r="E308" s="2"/>
      <c r="F308" s="4"/>
      <c r="H308" s="4"/>
      <c r="I308" s="4"/>
      <c r="J308" s="38"/>
    </row>
    <row r="309" spans="1:10" ht="13.2" x14ac:dyDescent="0.25">
      <c r="A309" s="4"/>
      <c r="B309" s="2"/>
      <c r="C309" s="3"/>
      <c r="D309" s="4"/>
      <c r="E309" s="2"/>
      <c r="F309" s="4"/>
      <c r="H309" s="4"/>
      <c r="I309" s="4"/>
      <c r="J309" s="38"/>
    </row>
    <row r="310" spans="1:10" ht="13.2" x14ac:dyDescent="0.25">
      <c r="A310" s="4"/>
      <c r="B310" s="2"/>
      <c r="C310" s="3"/>
      <c r="D310" s="4"/>
      <c r="E310" s="2"/>
      <c r="F310" s="4"/>
      <c r="H310" s="4"/>
      <c r="I310" s="4"/>
      <c r="J310" s="38"/>
    </row>
    <row r="311" spans="1:10" ht="13.2" x14ac:dyDescent="0.25">
      <c r="A311" s="4"/>
      <c r="B311" s="2"/>
      <c r="C311" s="3"/>
      <c r="D311" s="4"/>
      <c r="E311" s="2"/>
      <c r="F311" s="4"/>
      <c r="H311" s="4"/>
      <c r="I311" s="4"/>
      <c r="J311" s="38"/>
    </row>
    <row r="312" spans="1:10" ht="13.2" x14ac:dyDescent="0.25">
      <c r="A312" s="4"/>
      <c r="B312" s="2"/>
      <c r="C312" s="3"/>
      <c r="D312" s="4"/>
      <c r="E312" s="2"/>
      <c r="F312" s="4"/>
      <c r="H312" s="4"/>
      <c r="I312" s="4"/>
      <c r="J312" s="38"/>
    </row>
    <row r="313" spans="1:10" ht="13.2" x14ac:dyDescent="0.25">
      <c r="A313" s="4"/>
      <c r="B313" s="2"/>
      <c r="C313" s="3"/>
      <c r="D313" s="4"/>
      <c r="E313" s="2"/>
      <c r="F313" s="4"/>
      <c r="H313" s="4"/>
      <c r="I313" s="4"/>
      <c r="J313" s="38"/>
    </row>
    <row r="314" spans="1:10" ht="13.2" x14ac:dyDescent="0.25">
      <c r="A314" s="4"/>
      <c r="B314" s="2"/>
      <c r="C314" s="3"/>
      <c r="D314" s="4"/>
      <c r="E314" s="2"/>
      <c r="F314" s="4"/>
      <c r="H314" s="4"/>
      <c r="I314" s="4"/>
      <c r="J314" s="38"/>
    </row>
    <row r="315" spans="1:10" ht="13.2" x14ac:dyDescent="0.25">
      <c r="A315" s="4"/>
      <c r="B315" s="2"/>
      <c r="C315" s="3"/>
      <c r="D315" s="4"/>
      <c r="E315" s="2"/>
      <c r="F315" s="4"/>
      <c r="H315" s="4"/>
      <c r="I315" s="4"/>
      <c r="J315" s="38"/>
    </row>
    <row r="316" spans="1:10" ht="13.2" x14ac:dyDescent="0.25">
      <c r="A316" s="4"/>
      <c r="B316" s="2"/>
      <c r="C316" s="3"/>
      <c r="D316" s="4"/>
      <c r="E316" s="2"/>
      <c r="F316" s="4"/>
      <c r="H316" s="4"/>
      <c r="I316" s="4"/>
      <c r="J316" s="38"/>
    </row>
    <row r="317" spans="1:10" ht="13.2" x14ac:dyDescent="0.25">
      <c r="A317" s="4"/>
      <c r="B317" s="2"/>
      <c r="C317" s="3"/>
      <c r="D317" s="4"/>
      <c r="E317" s="2"/>
      <c r="F317" s="4"/>
      <c r="H317" s="4"/>
      <c r="I317" s="4"/>
      <c r="J317" s="38"/>
    </row>
    <row r="318" spans="1:10" ht="13.2" x14ac:dyDescent="0.25">
      <c r="A318" s="4"/>
      <c r="B318" s="2"/>
      <c r="C318" s="3"/>
      <c r="D318" s="4"/>
      <c r="E318" s="2"/>
      <c r="F318" s="4"/>
      <c r="H318" s="4"/>
      <c r="I318" s="4"/>
      <c r="J318" s="38"/>
    </row>
    <row r="319" spans="1:10" ht="13.2" x14ac:dyDescent="0.25">
      <c r="A319" s="4"/>
      <c r="B319" s="2"/>
      <c r="C319" s="3"/>
      <c r="D319" s="4"/>
      <c r="E319" s="2"/>
      <c r="F319" s="4"/>
      <c r="H319" s="4"/>
      <c r="I319" s="4"/>
      <c r="J319" s="38"/>
    </row>
    <row r="320" spans="1:10" ht="13.2" x14ac:dyDescent="0.25">
      <c r="A320" s="4"/>
      <c r="B320" s="2"/>
      <c r="C320" s="3"/>
      <c r="D320" s="4"/>
      <c r="E320" s="2"/>
      <c r="F320" s="4"/>
      <c r="H320" s="4"/>
      <c r="I320" s="4"/>
      <c r="J320" s="38"/>
    </row>
    <row r="321" spans="1:10" ht="13.2" x14ac:dyDescent="0.25">
      <c r="A321" s="4"/>
      <c r="B321" s="2"/>
      <c r="C321" s="3"/>
      <c r="D321" s="4"/>
      <c r="E321" s="2"/>
      <c r="F321" s="4"/>
      <c r="H321" s="4"/>
      <c r="I321" s="4"/>
      <c r="J321" s="38"/>
    </row>
    <row r="322" spans="1:10" ht="13.2" x14ac:dyDescent="0.25">
      <c r="A322" s="4"/>
      <c r="B322" s="2"/>
      <c r="C322" s="3"/>
      <c r="D322" s="4"/>
      <c r="E322" s="2"/>
      <c r="F322" s="4"/>
      <c r="H322" s="4"/>
      <c r="I322" s="4"/>
      <c r="J322" s="38"/>
    </row>
    <row r="323" spans="1:10" ht="13.2" x14ac:dyDescent="0.25">
      <c r="A323" s="4"/>
      <c r="B323" s="2"/>
      <c r="C323" s="3"/>
      <c r="D323" s="4"/>
      <c r="E323" s="2"/>
      <c r="F323" s="4"/>
      <c r="H323" s="4"/>
      <c r="I323" s="4"/>
      <c r="J323" s="38"/>
    </row>
    <row r="324" spans="1:10" ht="13.2" x14ac:dyDescent="0.25">
      <c r="A324" s="4"/>
      <c r="B324" s="2"/>
      <c r="C324" s="3"/>
      <c r="D324" s="4"/>
      <c r="E324" s="2"/>
      <c r="F324" s="4"/>
      <c r="H324" s="4"/>
      <c r="I324" s="4"/>
      <c r="J324" s="38"/>
    </row>
    <row r="325" spans="1:10" ht="13.2" x14ac:dyDescent="0.25">
      <c r="A325" s="4"/>
      <c r="B325" s="2"/>
      <c r="C325" s="3"/>
      <c r="D325" s="4"/>
      <c r="E325" s="2"/>
      <c r="F325" s="4"/>
      <c r="H325" s="4"/>
      <c r="I325" s="4"/>
      <c r="J325" s="38"/>
    </row>
    <row r="326" spans="1:10" ht="13.2" x14ac:dyDescent="0.25">
      <c r="A326" s="4"/>
      <c r="B326" s="2"/>
      <c r="C326" s="3"/>
      <c r="D326" s="4"/>
      <c r="E326" s="2"/>
      <c r="F326" s="4"/>
      <c r="H326" s="4"/>
      <c r="I326" s="4"/>
      <c r="J326" s="38"/>
    </row>
    <row r="327" spans="1:10" ht="13.2" x14ac:dyDescent="0.25">
      <c r="A327" s="4"/>
      <c r="B327" s="2"/>
      <c r="C327" s="3"/>
      <c r="D327" s="4"/>
      <c r="E327" s="2"/>
      <c r="F327" s="4"/>
      <c r="H327" s="4"/>
      <c r="I327" s="4"/>
      <c r="J327" s="38"/>
    </row>
    <row r="328" spans="1:10" ht="13.2" x14ac:dyDescent="0.25">
      <c r="A328" s="4"/>
      <c r="B328" s="2"/>
      <c r="C328" s="3"/>
      <c r="D328" s="4"/>
      <c r="E328" s="2"/>
      <c r="F328" s="4"/>
      <c r="H328" s="4"/>
      <c r="I328" s="4"/>
      <c r="J328" s="38"/>
    </row>
    <row r="329" spans="1:10" ht="13.2" x14ac:dyDescent="0.25">
      <c r="A329" s="4"/>
      <c r="B329" s="2"/>
      <c r="C329" s="3"/>
      <c r="D329" s="4"/>
      <c r="E329" s="2"/>
      <c r="F329" s="4"/>
      <c r="H329" s="4"/>
      <c r="I329" s="4"/>
      <c r="J329" s="38"/>
    </row>
    <row r="330" spans="1:10" ht="13.2" x14ac:dyDescent="0.25">
      <c r="A330" s="4"/>
      <c r="B330" s="2"/>
      <c r="C330" s="3"/>
      <c r="D330" s="4"/>
      <c r="E330" s="2"/>
      <c r="F330" s="4"/>
      <c r="H330" s="4"/>
      <c r="I330" s="4"/>
      <c r="J330" s="38"/>
    </row>
    <row r="331" spans="1:10" ht="13.2" x14ac:dyDescent="0.25">
      <c r="A331" s="4"/>
      <c r="B331" s="2"/>
      <c r="C331" s="3"/>
      <c r="D331" s="4"/>
      <c r="E331" s="2"/>
      <c r="F331" s="4"/>
      <c r="H331" s="4"/>
      <c r="I331" s="4"/>
      <c r="J331" s="38"/>
    </row>
    <row r="332" spans="1:10" ht="13.2" x14ac:dyDescent="0.25">
      <c r="A332" s="4"/>
      <c r="B332" s="2"/>
      <c r="C332" s="3"/>
      <c r="D332" s="4"/>
      <c r="E332" s="2"/>
      <c r="F332" s="4"/>
      <c r="H332" s="4"/>
      <c r="I332" s="4"/>
      <c r="J332" s="38"/>
    </row>
    <row r="333" spans="1:10" ht="13.2" x14ac:dyDescent="0.25">
      <c r="A333" s="4"/>
      <c r="B333" s="2"/>
      <c r="C333" s="3"/>
      <c r="D333" s="4"/>
      <c r="E333" s="2"/>
      <c r="F333" s="4"/>
      <c r="H333" s="4"/>
      <c r="I333" s="4"/>
      <c r="J333" s="38"/>
    </row>
    <row r="334" spans="1:10" ht="13.2" x14ac:dyDescent="0.25">
      <c r="A334" s="4"/>
      <c r="B334" s="2"/>
      <c r="C334" s="3"/>
      <c r="D334" s="4"/>
      <c r="E334" s="2"/>
      <c r="F334" s="4"/>
      <c r="H334" s="4"/>
      <c r="I334" s="4"/>
      <c r="J334" s="38"/>
    </row>
    <row r="335" spans="1:10" ht="13.2" x14ac:dyDescent="0.25">
      <c r="A335" s="4"/>
      <c r="B335" s="2"/>
      <c r="C335" s="3"/>
      <c r="D335" s="4"/>
      <c r="E335" s="2"/>
      <c r="F335" s="4"/>
      <c r="H335" s="4"/>
      <c r="I335" s="4"/>
      <c r="J335" s="38"/>
    </row>
    <row r="336" spans="1:10" ht="13.2" x14ac:dyDescent="0.25">
      <c r="A336" s="4"/>
      <c r="B336" s="2"/>
      <c r="C336" s="3"/>
      <c r="D336" s="4"/>
      <c r="E336" s="2"/>
      <c r="F336" s="4"/>
      <c r="H336" s="4"/>
      <c r="I336" s="4"/>
      <c r="J336" s="38"/>
    </row>
    <row r="337" spans="1:10" ht="13.2" x14ac:dyDescent="0.25">
      <c r="A337" s="4"/>
      <c r="B337" s="2"/>
      <c r="C337" s="3"/>
      <c r="D337" s="4"/>
      <c r="E337" s="2"/>
      <c r="F337" s="4"/>
      <c r="H337" s="4"/>
      <c r="I337" s="4"/>
      <c r="J337" s="38"/>
    </row>
    <row r="338" spans="1:10" ht="13.2" x14ac:dyDescent="0.25">
      <c r="A338" s="4"/>
      <c r="B338" s="2"/>
      <c r="C338" s="3"/>
      <c r="D338" s="4"/>
      <c r="E338" s="2"/>
      <c r="F338" s="4"/>
      <c r="H338" s="4"/>
      <c r="I338" s="4"/>
      <c r="J338" s="38"/>
    </row>
    <row r="339" spans="1:10" ht="13.2" x14ac:dyDescent="0.25">
      <c r="A339" s="4"/>
      <c r="B339" s="2"/>
      <c r="C339" s="3"/>
      <c r="D339" s="4"/>
      <c r="E339" s="2"/>
      <c r="F339" s="4"/>
      <c r="H339" s="4"/>
      <c r="I339" s="4"/>
      <c r="J339" s="38"/>
    </row>
    <row r="340" spans="1:10" ht="13.2" x14ac:dyDescent="0.25">
      <c r="A340" s="4"/>
      <c r="B340" s="2"/>
      <c r="C340" s="3"/>
      <c r="D340" s="4"/>
      <c r="E340" s="2"/>
      <c r="F340" s="4"/>
      <c r="H340" s="4"/>
      <c r="I340" s="4"/>
      <c r="J340" s="38"/>
    </row>
    <row r="341" spans="1:10" ht="13.2" x14ac:dyDescent="0.25">
      <c r="A341" s="4"/>
      <c r="B341" s="2"/>
      <c r="C341" s="3"/>
      <c r="D341" s="4"/>
      <c r="E341" s="2"/>
      <c r="F341" s="4"/>
      <c r="H341" s="4"/>
      <c r="I341" s="4"/>
      <c r="J341" s="38"/>
    </row>
    <row r="342" spans="1:10" ht="13.2" x14ac:dyDescent="0.25">
      <c r="A342" s="4"/>
      <c r="B342" s="2"/>
      <c r="C342" s="3"/>
      <c r="D342" s="4"/>
      <c r="E342" s="2"/>
      <c r="F342" s="4"/>
      <c r="H342" s="4"/>
      <c r="I342" s="4"/>
      <c r="J342" s="38"/>
    </row>
    <row r="343" spans="1:10" ht="13.2" x14ac:dyDescent="0.25">
      <c r="A343" s="4"/>
      <c r="B343" s="2"/>
      <c r="C343" s="3"/>
      <c r="D343" s="4"/>
      <c r="E343" s="2"/>
      <c r="F343" s="4"/>
      <c r="H343" s="4"/>
      <c r="I343" s="4"/>
      <c r="J343" s="38"/>
    </row>
    <row r="344" spans="1:10" ht="13.2" x14ac:dyDescent="0.25">
      <c r="A344" s="4"/>
      <c r="B344" s="2"/>
      <c r="C344" s="3"/>
      <c r="D344" s="4"/>
      <c r="E344" s="2"/>
      <c r="F344" s="4"/>
      <c r="H344" s="4"/>
      <c r="I344" s="4"/>
      <c r="J344" s="38"/>
    </row>
    <row r="345" spans="1:10" ht="13.2" x14ac:dyDescent="0.25">
      <c r="A345" s="4"/>
      <c r="B345" s="2"/>
      <c r="C345" s="3"/>
      <c r="D345" s="4"/>
      <c r="E345" s="2"/>
      <c r="F345" s="4"/>
      <c r="H345" s="4"/>
      <c r="I345" s="4"/>
      <c r="J345" s="38"/>
    </row>
    <row r="346" spans="1:10" ht="13.2" x14ac:dyDescent="0.25">
      <c r="A346" s="4"/>
      <c r="B346" s="2"/>
      <c r="C346" s="3"/>
      <c r="D346" s="4"/>
      <c r="E346" s="2"/>
      <c r="F346" s="4"/>
      <c r="H346" s="4"/>
      <c r="I346" s="4"/>
      <c r="J346" s="38"/>
    </row>
    <row r="347" spans="1:10" ht="13.2" x14ac:dyDescent="0.25">
      <c r="A347" s="4"/>
      <c r="B347" s="2"/>
      <c r="C347" s="3"/>
      <c r="D347" s="4"/>
      <c r="E347" s="2"/>
      <c r="F347" s="4"/>
      <c r="H347" s="4"/>
      <c r="I347" s="4"/>
      <c r="J347" s="38"/>
    </row>
    <row r="348" spans="1:10" ht="13.2" x14ac:dyDescent="0.25">
      <c r="A348" s="4"/>
      <c r="B348" s="2"/>
      <c r="C348" s="3"/>
      <c r="D348" s="4"/>
      <c r="E348" s="2"/>
      <c r="F348" s="4"/>
      <c r="H348" s="4"/>
      <c r="I348" s="4"/>
      <c r="J348" s="38"/>
    </row>
    <row r="349" spans="1:10" ht="13.2" x14ac:dyDescent="0.25">
      <c r="A349" s="4"/>
      <c r="B349" s="2"/>
      <c r="C349" s="3"/>
      <c r="D349" s="4"/>
      <c r="E349" s="2"/>
      <c r="F349" s="4"/>
      <c r="H349" s="4"/>
      <c r="I349" s="4"/>
      <c r="J349" s="38"/>
    </row>
    <row r="350" spans="1:10" ht="13.2" x14ac:dyDescent="0.25">
      <c r="A350" s="4"/>
      <c r="B350" s="2"/>
      <c r="C350" s="3"/>
      <c r="D350" s="4"/>
      <c r="E350" s="2"/>
      <c r="F350" s="4"/>
      <c r="H350" s="4"/>
      <c r="I350" s="4"/>
      <c r="J350" s="38"/>
    </row>
    <row r="351" spans="1:10" ht="13.2" x14ac:dyDescent="0.25">
      <c r="A351" s="4"/>
      <c r="B351" s="2"/>
      <c r="C351" s="3"/>
      <c r="D351" s="4"/>
      <c r="E351" s="2"/>
      <c r="F351" s="4"/>
      <c r="H351" s="4"/>
      <c r="I351" s="4"/>
      <c r="J351" s="38"/>
    </row>
    <row r="352" spans="1:10" ht="13.2" x14ac:dyDescent="0.25">
      <c r="A352" s="4"/>
      <c r="B352" s="2"/>
      <c r="C352" s="3"/>
      <c r="D352" s="4"/>
      <c r="E352" s="2"/>
      <c r="F352" s="4"/>
      <c r="H352" s="4"/>
      <c r="I352" s="4"/>
      <c r="J352" s="38"/>
    </row>
    <row r="353" spans="1:10" ht="13.2" x14ac:dyDescent="0.25">
      <c r="A353" s="4"/>
      <c r="B353" s="2"/>
      <c r="C353" s="3"/>
      <c r="D353" s="4"/>
      <c r="E353" s="2"/>
      <c r="F353" s="4"/>
      <c r="H353" s="4"/>
      <c r="I353" s="4"/>
      <c r="J353" s="38"/>
    </row>
    <row r="354" spans="1:10" ht="13.2" x14ac:dyDescent="0.25">
      <c r="A354" s="4"/>
      <c r="B354" s="2"/>
      <c r="C354" s="3"/>
      <c r="D354" s="4"/>
      <c r="E354" s="2"/>
      <c r="F354" s="4"/>
      <c r="H354" s="4"/>
      <c r="I354" s="4"/>
      <c r="J354" s="38"/>
    </row>
    <row r="355" spans="1:10" ht="13.2" x14ac:dyDescent="0.25">
      <c r="A355" s="4"/>
      <c r="B355" s="2"/>
      <c r="C355" s="3"/>
      <c r="D355" s="4"/>
      <c r="E355" s="2"/>
      <c r="F355" s="4"/>
      <c r="H355" s="4"/>
      <c r="I355" s="4"/>
      <c r="J355" s="38"/>
    </row>
    <row r="356" spans="1:10" ht="13.2" x14ac:dyDescent="0.25">
      <c r="A356" s="4"/>
      <c r="B356" s="2"/>
      <c r="C356" s="3"/>
      <c r="D356" s="4"/>
      <c r="E356" s="2"/>
      <c r="F356" s="4"/>
      <c r="H356" s="4"/>
      <c r="I356" s="4"/>
      <c r="J356" s="38"/>
    </row>
    <row r="357" spans="1:10" ht="13.2" x14ac:dyDescent="0.25">
      <c r="A357" s="4"/>
      <c r="B357" s="2"/>
      <c r="C357" s="3"/>
      <c r="D357" s="4"/>
      <c r="E357" s="2"/>
      <c r="F357" s="4"/>
      <c r="H357" s="4"/>
      <c r="I357" s="4"/>
      <c r="J357" s="38"/>
    </row>
    <row r="358" spans="1:10" ht="13.2" x14ac:dyDescent="0.25">
      <c r="A358" s="4"/>
      <c r="B358" s="2"/>
      <c r="C358" s="3"/>
      <c r="D358" s="4"/>
      <c r="E358" s="2"/>
      <c r="F358" s="4"/>
      <c r="H358" s="4"/>
      <c r="I358" s="4"/>
      <c r="J358" s="38"/>
    </row>
    <row r="359" spans="1:10" ht="13.2" x14ac:dyDescent="0.25">
      <c r="A359" s="4"/>
      <c r="B359" s="2"/>
      <c r="C359" s="3"/>
      <c r="D359" s="4"/>
      <c r="E359" s="2"/>
      <c r="F359" s="4"/>
      <c r="H359" s="4"/>
      <c r="I359" s="4"/>
      <c r="J359" s="38"/>
    </row>
    <row r="360" spans="1:10" ht="13.2" x14ac:dyDescent="0.25">
      <c r="A360" s="4"/>
      <c r="B360" s="2"/>
      <c r="C360" s="3"/>
      <c r="D360" s="4"/>
      <c r="E360" s="2"/>
      <c r="F360" s="4"/>
      <c r="H360" s="4"/>
      <c r="I360" s="4"/>
      <c r="J360" s="38"/>
    </row>
    <row r="361" spans="1:10" ht="13.2" x14ac:dyDescent="0.25">
      <c r="A361" s="4"/>
      <c r="B361" s="2"/>
      <c r="C361" s="3"/>
      <c r="D361" s="4"/>
      <c r="E361" s="2"/>
      <c r="F361" s="4"/>
      <c r="H361" s="4"/>
      <c r="I361" s="4"/>
      <c r="J361" s="38"/>
    </row>
    <row r="362" spans="1:10" ht="13.2" x14ac:dyDescent="0.25">
      <c r="A362" s="4"/>
      <c r="B362" s="2"/>
      <c r="C362" s="3"/>
      <c r="D362" s="4"/>
      <c r="E362" s="2"/>
      <c r="F362" s="4"/>
      <c r="H362" s="4"/>
      <c r="I362" s="4"/>
      <c r="J362" s="38"/>
    </row>
    <row r="363" spans="1:10" ht="13.2" x14ac:dyDescent="0.25">
      <c r="A363" s="4"/>
      <c r="B363" s="2"/>
      <c r="C363" s="3"/>
      <c r="D363" s="4"/>
      <c r="E363" s="2"/>
      <c r="F363" s="4"/>
      <c r="H363" s="4"/>
      <c r="I363" s="4"/>
      <c r="J363" s="38"/>
    </row>
    <row r="364" spans="1:10" ht="13.2" x14ac:dyDescent="0.25">
      <c r="A364" s="4"/>
      <c r="B364" s="2"/>
      <c r="C364" s="3"/>
      <c r="D364" s="4"/>
      <c r="E364" s="2"/>
      <c r="F364" s="4"/>
      <c r="H364" s="4"/>
      <c r="I364" s="4"/>
      <c r="J364" s="38"/>
    </row>
    <row r="365" spans="1:10" ht="13.2" x14ac:dyDescent="0.25">
      <c r="A365" s="4"/>
      <c r="B365" s="2"/>
      <c r="C365" s="3"/>
      <c r="D365" s="4"/>
      <c r="E365" s="2"/>
      <c r="F365" s="4"/>
      <c r="H365" s="4"/>
      <c r="I365" s="4"/>
      <c r="J365" s="38"/>
    </row>
    <row r="366" spans="1:10" ht="13.2" x14ac:dyDescent="0.25">
      <c r="A366" s="4"/>
      <c r="B366" s="2"/>
      <c r="C366" s="3"/>
      <c r="D366" s="4"/>
      <c r="E366" s="2"/>
      <c r="F366" s="4"/>
      <c r="H366" s="4"/>
      <c r="I366" s="4"/>
      <c r="J366" s="38"/>
    </row>
    <row r="367" spans="1:10" ht="13.2" x14ac:dyDescent="0.25">
      <c r="A367" s="4"/>
      <c r="B367" s="2"/>
      <c r="C367" s="3"/>
      <c r="D367" s="4"/>
      <c r="E367" s="2"/>
      <c r="F367" s="4"/>
      <c r="H367" s="4"/>
      <c r="I367" s="4"/>
      <c r="J367" s="38"/>
    </row>
    <row r="368" spans="1:10" ht="13.2" x14ac:dyDescent="0.25">
      <c r="A368" s="4"/>
      <c r="B368" s="2"/>
      <c r="C368" s="3"/>
      <c r="D368" s="4"/>
      <c r="E368" s="2"/>
      <c r="F368" s="4"/>
      <c r="H368" s="4"/>
      <c r="I368" s="4"/>
      <c r="J368" s="38"/>
    </row>
    <row r="369" spans="1:10" ht="13.2" x14ac:dyDescent="0.25">
      <c r="A369" s="4"/>
      <c r="B369" s="2"/>
      <c r="C369" s="3"/>
      <c r="D369" s="4"/>
      <c r="E369" s="2"/>
      <c r="F369" s="4"/>
      <c r="H369" s="4"/>
      <c r="I369" s="4"/>
      <c r="J369" s="38"/>
    </row>
    <row r="370" spans="1:10" ht="13.2" x14ac:dyDescent="0.25">
      <c r="A370" s="4"/>
      <c r="B370" s="2"/>
      <c r="C370" s="3"/>
      <c r="D370" s="4"/>
      <c r="E370" s="2"/>
      <c r="F370" s="4"/>
      <c r="H370" s="4"/>
      <c r="I370" s="4"/>
      <c r="J370" s="38"/>
    </row>
    <row r="371" spans="1:10" ht="13.2" x14ac:dyDescent="0.25">
      <c r="A371" s="4"/>
      <c r="B371" s="2"/>
      <c r="C371" s="3"/>
      <c r="D371" s="4"/>
      <c r="E371" s="2"/>
      <c r="F371" s="4"/>
      <c r="H371" s="4"/>
      <c r="I371" s="4"/>
      <c r="J371" s="38"/>
    </row>
    <row r="372" spans="1:10" ht="13.2" x14ac:dyDescent="0.25">
      <c r="A372" s="4"/>
      <c r="B372" s="2"/>
      <c r="C372" s="3"/>
      <c r="D372" s="4"/>
      <c r="E372" s="2"/>
      <c r="F372" s="4"/>
      <c r="H372" s="4"/>
      <c r="I372" s="4"/>
      <c r="J372" s="38"/>
    </row>
    <row r="373" spans="1:10" ht="13.2" x14ac:dyDescent="0.25">
      <c r="A373" s="4"/>
      <c r="B373" s="2"/>
      <c r="C373" s="3"/>
      <c r="D373" s="4"/>
      <c r="E373" s="2"/>
      <c r="F373" s="4"/>
      <c r="H373" s="4"/>
      <c r="I373" s="4"/>
      <c r="J373" s="38"/>
    </row>
    <row r="374" spans="1:10" ht="13.2" x14ac:dyDescent="0.25">
      <c r="A374" s="4"/>
      <c r="B374" s="2"/>
      <c r="C374" s="3"/>
      <c r="D374" s="4"/>
      <c r="E374" s="2"/>
      <c r="F374" s="4"/>
      <c r="H374" s="4"/>
      <c r="I374" s="4"/>
      <c r="J374" s="38"/>
    </row>
    <row r="375" spans="1:10" ht="13.2" x14ac:dyDescent="0.25">
      <c r="A375" s="4"/>
      <c r="B375" s="2"/>
      <c r="C375" s="3"/>
      <c r="D375" s="4"/>
      <c r="E375" s="2"/>
      <c r="F375" s="4"/>
      <c r="H375" s="4"/>
      <c r="I375" s="4"/>
      <c r="J375" s="38"/>
    </row>
    <row r="376" spans="1:10" ht="13.2" x14ac:dyDescent="0.25">
      <c r="A376" s="4"/>
      <c r="B376" s="2"/>
      <c r="C376" s="3"/>
      <c r="D376" s="4"/>
      <c r="E376" s="2"/>
      <c r="F376" s="4"/>
      <c r="H376" s="4"/>
      <c r="I376" s="4"/>
      <c r="J376" s="38"/>
    </row>
    <row r="377" spans="1:10" ht="13.2" x14ac:dyDescent="0.25">
      <c r="A377" s="4"/>
      <c r="B377" s="2"/>
      <c r="C377" s="3"/>
      <c r="D377" s="4"/>
      <c r="E377" s="2"/>
      <c r="F377" s="4"/>
      <c r="H377" s="4"/>
      <c r="I377" s="4"/>
      <c r="J377" s="38"/>
    </row>
    <row r="378" spans="1:10" ht="13.2" x14ac:dyDescent="0.25">
      <c r="A378" s="4"/>
      <c r="B378" s="2"/>
      <c r="C378" s="3"/>
      <c r="D378" s="4"/>
      <c r="E378" s="2"/>
      <c r="F378" s="4"/>
      <c r="H378" s="4"/>
      <c r="I378" s="4"/>
      <c r="J378" s="38"/>
    </row>
    <row r="379" spans="1:10" ht="13.2" x14ac:dyDescent="0.25">
      <c r="A379" s="4"/>
      <c r="B379" s="2"/>
      <c r="C379" s="3"/>
      <c r="D379" s="4"/>
      <c r="E379" s="2"/>
      <c r="F379" s="4"/>
      <c r="H379" s="4"/>
      <c r="I379" s="4"/>
      <c r="J379" s="38"/>
    </row>
    <row r="380" spans="1:10" ht="13.2" x14ac:dyDescent="0.25">
      <c r="A380" s="4"/>
      <c r="B380" s="2"/>
      <c r="C380" s="3"/>
      <c r="D380" s="4"/>
      <c r="E380" s="2"/>
      <c r="F380" s="4"/>
      <c r="H380" s="4"/>
      <c r="I380" s="4"/>
      <c r="J380" s="38"/>
    </row>
    <row r="381" spans="1:10" ht="13.2" x14ac:dyDescent="0.25">
      <c r="A381" s="4"/>
      <c r="B381" s="2"/>
      <c r="C381" s="3"/>
      <c r="D381" s="4"/>
      <c r="E381" s="2"/>
      <c r="F381" s="4"/>
      <c r="H381" s="4"/>
      <c r="I381" s="4"/>
      <c r="J381" s="38"/>
    </row>
    <row r="382" spans="1:10" ht="13.2" x14ac:dyDescent="0.25">
      <c r="A382" s="4"/>
      <c r="B382" s="2"/>
      <c r="C382" s="3"/>
      <c r="D382" s="4"/>
      <c r="E382" s="2"/>
      <c r="F382" s="4"/>
      <c r="H382" s="4"/>
      <c r="I382" s="4"/>
      <c r="J382" s="38"/>
    </row>
    <row r="383" spans="1:10" ht="13.2" x14ac:dyDescent="0.25">
      <c r="A383" s="4"/>
      <c r="B383" s="2"/>
      <c r="C383" s="3"/>
      <c r="D383" s="4"/>
      <c r="E383" s="2"/>
      <c r="F383" s="4"/>
      <c r="H383" s="4"/>
      <c r="I383" s="4"/>
      <c r="J383" s="38"/>
    </row>
    <row r="384" spans="1:10" ht="13.2" x14ac:dyDescent="0.25">
      <c r="A384" s="4"/>
      <c r="B384" s="2"/>
      <c r="C384" s="3"/>
      <c r="D384" s="4"/>
      <c r="E384" s="2"/>
      <c r="F384" s="4"/>
      <c r="H384" s="4"/>
      <c r="I384" s="4"/>
      <c r="J384" s="38"/>
    </row>
    <row r="385" spans="1:10" ht="13.2" x14ac:dyDescent="0.25">
      <c r="A385" s="4"/>
      <c r="B385" s="2"/>
      <c r="C385" s="3"/>
      <c r="D385" s="4"/>
      <c r="E385" s="2"/>
      <c r="F385" s="4"/>
      <c r="H385" s="4"/>
      <c r="I385" s="4"/>
      <c r="J385" s="38"/>
    </row>
    <row r="386" spans="1:10" ht="13.2" x14ac:dyDescent="0.25">
      <c r="A386" s="4"/>
      <c r="B386" s="2"/>
      <c r="C386" s="3"/>
      <c r="D386" s="4"/>
      <c r="E386" s="2"/>
      <c r="F386" s="4"/>
      <c r="H386" s="4"/>
      <c r="I386" s="4"/>
      <c r="J386" s="38"/>
    </row>
    <row r="387" spans="1:10" ht="13.2" x14ac:dyDescent="0.25">
      <c r="A387" s="4"/>
      <c r="B387" s="2"/>
      <c r="C387" s="3"/>
      <c r="D387" s="4"/>
      <c r="E387" s="2"/>
      <c r="F387" s="4"/>
      <c r="H387" s="4"/>
      <c r="I387" s="4"/>
      <c r="J387" s="38"/>
    </row>
    <row r="388" spans="1:10" ht="13.2" x14ac:dyDescent="0.25">
      <c r="A388" s="4"/>
      <c r="B388" s="2"/>
      <c r="C388" s="3"/>
      <c r="D388" s="4"/>
      <c r="E388" s="2"/>
      <c r="F388" s="4"/>
      <c r="H388" s="4"/>
      <c r="I388" s="4"/>
      <c r="J388" s="38"/>
    </row>
    <row r="389" spans="1:10" ht="13.2" x14ac:dyDescent="0.25">
      <c r="A389" s="4"/>
      <c r="B389" s="2"/>
      <c r="C389" s="3"/>
      <c r="D389" s="4"/>
      <c r="E389" s="2"/>
      <c r="F389" s="4"/>
      <c r="H389" s="4"/>
      <c r="I389" s="4"/>
      <c r="J389" s="38"/>
    </row>
    <row r="390" spans="1:10" ht="13.2" x14ac:dyDescent="0.25">
      <c r="A390" s="4"/>
      <c r="B390" s="2"/>
      <c r="C390" s="3"/>
      <c r="D390" s="4"/>
      <c r="E390" s="2"/>
      <c r="F390" s="4"/>
      <c r="H390" s="4"/>
      <c r="I390" s="4"/>
      <c r="J390" s="38"/>
    </row>
    <row r="391" spans="1:10" ht="13.2" x14ac:dyDescent="0.25">
      <c r="A391" s="4"/>
      <c r="B391" s="2"/>
      <c r="C391" s="3"/>
      <c r="D391" s="4"/>
      <c r="E391" s="2"/>
      <c r="F391" s="4"/>
      <c r="H391" s="4"/>
      <c r="I391" s="4"/>
      <c r="J391" s="38"/>
    </row>
    <row r="392" spans="1:10" ht="13.2" x14ac:dyDescent="0.25">
      <c r="A392" s="4"/>
      <c r="B392" s="2"/>
      <c r="C392" s="3"/>
      <c r="D392" s="4"/>
      <c r="E392" s="2"/>
      <c r="F392" s="4"/>
      <c r="H392" s="4"/>
      <c r="I392" s="4"/>
      <c r="J392" s="38"/>
    </row>
    <row r="393" spans="1:10" ht="13.2" x14ac:dyDescent="0.25">
      <c r="A393" s="4"/>
      <c r="B393" s="2"/>
      <c r="C393" s="3"/>
      <c r="D393" s="4"/>
      <c r="E393" s="2"/>
      <c r="F393" s="4"/>
      <c r="H393" s="4"/>
      <c r="I393" s="4"/>
      <c r="J393" s="38"/>
    </row>
    <row r="394" spans="1:10" ht="13.2" x14ac:dyDescent="0.25">
      <c r="A394" s="4"/>
      <c r="B394" s="2"/>
      <c r="C394" s="3"/>
      <c r="D394" s="4"/>
      <c r="E394" s="2"/>
      <c r="F394" s="4"/>
      <c r="H394" s="4"/>
      <c r="I394" s="4"/>
      <c r="J394" s="38"/>
    </row>
    <row r="395" spans="1:10" ht="13.2" x14ac:dyDescent="0.25">
      <c r="A395" s="4"/>
      <c r="B395" s="2"/>
      <c r="C395" s="3"/>
      <c r="D395" s="4"/>
      <c r="E395" s="2"/>
      <c r="F395" s="4"/>
      <c r="H395" s="4"/>
      <c r="I395" s="4"/>
      <c r="J395" s="38"/>
    </row>
    <row r="396" spans="1:10" ht="13.2" x14ac:dyDescent="0.25">
      <c r="A396" s="4"/>
      <c r="B396" s="2"/>
      <c r="C396" s="3"/>
      <c r="D396" s="4"/>
      <c r="E396" s="2"/>
      <c r="F396" s="4"/>
      <c r="H396" s="4"/>
      <c r="I396" s="4"/>
      <c r="J396" s="38"/>
    </row>
    <row r="397" spans="1:10" ht="13.2" x14ac:dyDescent="0.25">
      <c r="A397" s="4"/>
      <c r="B397" s="2"/>
      <c r="C397" s="3"/>
      <c r="D397" s="4"/>
      <c r="E397" s="2"/>
      <c r="F397" s="4"/>
      <c r="H397" s="4"/>
      <c r="I397" s="4"/>
      <c r="J397" s="38"/>
    </row>
    <row r="398" spans="1:10" ht="13.2" x14ac:dyDescent="0.25">
      <c r="A398" s="4"/>
      <c r="B398" s="2"/>
      <c r="C398" s="3"/>
      <c r="D398" s="4"/>
      <c r="E398" s="2"/>
      <c r="F398" s="4"/>
      <c r="H398" s="4"/>
      <c r="I398" s="4"/>
      <c r="J398" s="38"/>
    </row>
    <row r="399" spans="1:10" ht="13.2" x14ac:dyDescent="0.25">
      <c r="A399" s="4"/>
      <c r="B399" s="2"/>
      <c r="C399" s="3"/>
      <c r="D399" s="4"/>
      <c r="E399" s="2"/>
      <c r="F399" s="4"/>
      <c r="H399" s="4"/>
      <c r="I399" s="4"/>
      <c r="J399" s="38"/>
    </row>
    <row r="400" spans="1:10" ht="13.2" x14ac:dyDescent="0.25">
      <c r="A400" s="4"/>
      <c r="B400" s="2"/>
      <c r="C400" s="3"/>
      <c r="D400" s="4"/>
      <c r="E400" s="2"/>
      <c r="F400" s="4"/>
      <c r="H400" s="4"/>
      <c r="I400" s="4"/>
      <c r="J400" s="38"/>
    </row>
    <row r="401" spans="1:10" ht="13.2" x14ac:dyDescent="0.25">
      <c r="A401" s="4"/>
      <c r="B401" s="2"/>
      <c r="C401" s="3"/>
      <c r="D401" s="4"/>
      <c r="E401" s="2"/>
      <c r="F401" s="4"/>
      <c r="H401" s="4"/>
      <c r="I401" s="4"/>
      <c r="J401" s="38"/>
    </row>
    <row r="402" spans="1:10" ht="13.2" x14ac:dyDescent="0.25">
      <c r="A402" s="4"/>
      <c r="B402" s="2"/>
      <c r="C402" s="3"/>
      <c r="D402" s="4"/>
      <c r="E402" s="2"/>
      <c r="F402" s="4"/>
      <c r="H402" s="4"/>
      <c r="I402" s="4"/>
      <c r="J402" s="38"/>
    </row>
    <row r="403" spans="1:10" ht="13.2" x14ac:dyDescent="0.25">
      <c r="A403" s="4"/>
      <c r="B403" s="2"/>
      <c r="C403" s="3"/>
      <c r="D403" s="4"/>
      <c r="E403" s="2"/>
      <c r="F403" s="4"/>
      <c r="H403" s="4"/>
      <c r="I403" s="4"/>
      <c r="J403" s="38"/>
    </row>
    <row r="404" spans="1:10" ht="13.2" x14ac:dyDescent="0.25">
      <c r="A404" s="4"/>
      <c r="B404" s="2"/>
      <c r="C404" s="3"/>
      <c r="D404" s="4"/>
      <c r="E404" s="2"/>
      <c r="F404" s="4"/>
      <c r="H404" s="4"/>
      <c r="I404" s="4"/>
      <c r="J404" s="38"/>
    </row>
    <row r="405" spans="1:10" ht="13.2" x14ac:dyDescent="0.25">
      <c r="A405" s="4"/>
      <c r="B405" s="2"/>
      <c r="C405" s="3"/>
      <c r="D405" s="4"/>
      <c r="E405" s="2"/>
      <c r="F405" s="4"/>
      <c r="H405" s="4"/>
      <c r="I405" s="4"/>
      <c r="J405" s="38"/>
    </row>
    <row r="406" spans="1:10" ht="13.2" x14ac:dyDescent="0.25">
      <c r="A406" s="4"/>
      <c r="B406" s="2"/>
      <c r="C406" s="3"/>
      <c r="D406" s="4"/>
      <c r="E406" s="2"/>
      <c r="F406" s="4"/>
      <c r="H406" s="4"/>
      <c r="I406" s="4"/>
      <c r="J406" s="38"/>
    </row>
    <row r="407" spans="1:10" ht="13.2" x14ac:dyDescent="0.25">
      <c r="A407" s="4"/>
      <c r="B407" s="2"/>
      <c r="C407" s="3"/>
      <c r="D407" s="4"/>
      <c r="E407" s="2"/>
      <c r="F407" s="4"/>
      <c r="H407" s="4"/>
      <c r="I407" s="4"/>
      <c r="J407" s="38"/>
    </row>
    <row r="408" spans="1:10" ht="13.2" x14ac:dyDescent="0.25">
      <c r="A408" s="4"/>
      <c r="B408" s="2"/>
      <c r="C408" s="3"/>
      <c r="D408" s="4"/>
      <c r="E408" s="2"/>
      <c r="F408" s="4"/>
      <c r="H408" s="4"/>
      <c r="I408" s="4"/>
      <c r="J408" s="38"/>
    </row>
    <row r="409" spans="1:10" ht="13.2" x14ac:dyDescent="0.25">
      <c r="A409" s="4"/>
      <c r="B409" s="2"/>
      <c r="C409" s="3"/>
      <c r="D409" s="4"/>
      <c r="E409" s="2"/>
      <c r="F409" s="4"/>
      <c r="H409" s="4"/>
      <c r="I409" s="4"/>
      <c r="J409" s="38"/>
    </row>
    <row r="410" spans="1:10" ht="13.2" x14ac:dyDescent="0.25">
      <c r="A410" s="4"/>
      <c r="B410" s="2"/>
      <c r="C410" s="3"/>
      <c r="D410" s="4"/>
      <c r="E410" s="2"/>
      <c r="F410" s="4"/>
      <c r="H410" s="4"/>
      <c r="I410" s="4"/>
      <c r="J410" s="38"/>
    </row>
    <row r="411" spans="1:10" ht="13.2" x14ac:dyDescent="0.25">
      <c r="A411" s="4"/>
      <c r="B411" s="2"/>
      <c r="C411" s="3"/>
      <c r="D411" s="4"/>
      <c r="E411" s="2"/>
      <c r="F411" s="4"/>
      <c r="H411" s="4"/>
      <c r="I411" s="4"/>
      <c r="J411" s="38"/>
    </row>
    <row r="412" spans="1:10" ht="13.2" x14ac:dyDescent="0.25">
      <c r="A412" s="4"/>
      <c r="B412" s="2"/>
      <c r="C412" s="3"/>
      <c r="D412" s="4"/>
      <c r="E412" s="2"/>
      <c r="F412" s="4"/>
      <c r="H412" s="4"/>
      <c r="I412" s="4"/>
      <c r="J412" s="38"/>
    </row>
    <row r="413" spans="1:10" ht="13.2" x14ac:dyDescent="0.25">
      <c r="A413" s="4"/>
      <c r="B413" s="2"/>
      <c r="C413" s="3"/>
      <c r="D413" s="4"/>
      <c r="E413" s="2"/>
      <c r="F413" s="4"/>
      <c r="H413" s="4"/>
      <c r="I413" s="4"/>
      <c r="J413" s="38"/>
    </row>
    <row r="414" spans="1:10" ht="13.2" x14ac:dyDescent="0.25">
      <c r="A414" s="4"/>
      <c r="B414" s="2"/>
      <c r="C414" s="3"/>
      <c r="D414" s="4"/>
      <c r="E414" s="2"/>
      <c r="F414" s="4"/>
      <c r="H414" s="4"/>
      <c r="I414" s="4"/>
      <c r="J414" s="38"/>
    </row>
    <row r="415" spans="1:10" ht="13.2" x14ac:dyDescent="0.25">
      <c r="A415" s="4"/>
      <c r="B415" s="2"/>
      <c r="C415" s="3"/>
      <c r="D415" s="4"/>
      <c r="E415" s="2"/>
      <c r="F415" s="4"/>
      <c r="H415" s="4"/>
      <c r="I415" s="4"/>
      <c r="J415" s="38"/>
    </row>
    <row r="416" spans="1:10" ht="13.2" x14ac:dyDescent="0.25">
      <c r="A416" s="4"/>
      <c r="B416" s="2"/>
      <c r="C416" s="3"/>
      <c r="D416" s="4"/>
      <c r="E416" s="2"/>
      <c r="F416" s="4"/>
      <c r="H416" s="4"/>
      <c r="I416" s="4"/>
      <c r="J416" s="38"/>
    </row>
    <row r="417" spans="1:10" ht="13.2" x14ac:dyDescent="0.25">
      <c r="A417" s="4"/>
      <c r="B417" s="2"/>
      <c r="C417" s="3"/>
      <c r="D417" s="4"/>
      <c r="E417" s="2"/>
      <c r="F417" s="4"/>
      <c r="H417" s="4"/>
      <c r="I417" s="4"/>
      <c r="J417" s="38"/>
    </row>
    <row r="418" spans="1:10" ht="13.2" x14ac:dyDescent="0.25">
      <c r="A418" s="4"/>
      <c r="B418" s="2"/>
      <c r="C418" s="3"/>
      <c r="D418" s="4"/>
      <c r="E418" s="2"/>
      <c r="F418" s="4"/>
      <c r="H418" s="4"/>
      <c r="I418" s="4"/>
      <c r="J418" s="38"/>
    </row>
    <row r="419" spans="1:10" ht="13.2" x14ac:dyDescent="0.25">
      <c r="A419" s="4"/>
      <c r="B419" s="2"/>
      <c r="C419" s="3"/>
      <c r="D419" s="4"/>
      <c r="E419" s="2"/>
      <c r="F419" s="4"/>
      <c r="H419" s="4"/>
      <c r="I419" s="4"/>
      <c r="J419" s="38"/>
    </row>
    <row r="420" spans="1:10" ht="13.2" x14ac:dyDescent="0.25">
      <c r="A420" s="4"/>
      <c r="B420" s="2"/>
      <c r="C420" s="3"/>
      <c r="D420" s="4"/>
      <c r="E420" s="2"/>
      <c r="F420" s="4"/>
      <c r="H420" s="4"/>
      <c r="I420" s="4"/>
      <c r="J420" s="38"/>
    </row>
    <row r="421" spans="1:10" ht="13.2" x14ac:dyDescent="0.25">
      <c r="A421" s="4"/>
      <c r="B421" s="2"/>
      <c r="C421" s="3"/>
      <c r="D421" s="4"/>
      <c r="E421" s="2"/>
      <c r="F421" s="4"/>
      <c r="H421" s="4"/>
      <c r="I421" s="4"/>
      <c r="J421" s="38"/>
    </row>
    <row r="422" spans="1:10" ht="13.2" x14ac:dyDescent="0.25">
      <c r="A422" s="4"/>
      <c r="B422" s="2"/>
      <c r="C422" s="3"/>
      <c r="D422" s="4"/>
      <c r="E422" s="2"/>
      <c r="F422" s="4"/>
      <c r="H422" s="4"/>
      <c r="I422" s="4"/>
      <c r="J422" s="38"/>
    </row>
    <row r="423" spans="1:10" ht="13.2" x14ac:dyDescent="0.25">
      <c r="A423" s="4"/>
      <c r="B423" s="2"/>
      <c r="C423" s="3"/>
      <c r="D423" s="4"/>
      <c r="E423" s="2"/>
      <c r="F423" s="4"/>
      <c r="H423" s="4"/>
      <c r="I423" s="4"/>
      <c r="J423" s="38"/>
    </row>
    <row r="424" spans="1:10" ht="13.2" x14ac:dyDescent="0.25">
      <c r="A424" s="4"/>
      <c r="B424" s="2"/>
      <c r="C424" s="3"/>
      <c r="D424" s="4"/>
      <c r="E424" s="2"/>
      <c r="F424" s="4"/>
      <c r="H424" s="4"/>
      <c r="I424" s="4"/>
      <c r="J424" s="38"/>
    </row>
    <row r="425" spans="1:10" ht="13.2" x14ac:dyDescent="0.25">
      <c r="A425" s="4"/>
      <c r="B425" s="2"/>
      <c r="C425" s="3"/>
      <c r="D425" s="4"/>
      <c r="E425" s="2"/>
      <c r="F425" s="4"/>
      <c r="H425" s="4"/>
      <c r="I425" s="4"/>
      <c r="J425" s="38"/>
    </row>
    <row r="426" spans="1:10" ht="13.2" x14ac:dyDescent="0.25">
      <c r="A426" s="4"/>
      <c r="B426" s="2"/>
      <c r="C426" s="3"/>
      <c r="D426" s="4"/>
      <c r="E426" s="2"/>
      <c r="F426" s="4"/>
      <c r="H426" s="4"/>
      <c r="I426" s="4"/>
      <c r="J426" s="38"/>
    </row>
    <row r="427" spans="1:10" ht="13.2" x14ac:dyDescent="0.25">
      <c r="A427" s="4"/>
      <c r="B427" s="2"/>
      <c r="C427" s="3"/>
      <c r="D427" s="4"/>
      <c r="E427" s="2"/>
      <c r="F427" s="4"/>
      <c r="H427" s="4"/>
      <c r="I427" s="4"/>
      <c r="J427" s="38"/>
    </row>
    <row r="428" spans="1:10" ht="13.2" x14ac:dyDescent="0.25">
      <c r="A428" s="4"/>
      <c r="B428" s="2"/>
      <c r="C428" s="3"/>
      <c r="D428" s="4"/>
      <c r="E428" s="2"/>
      <c r="F428" s="4"/>
      <c r="H428" s="4"/>
      <c r="I428" s="4"/>
      <c r="J428" s="38"/>
    </row>
    <row r="429" spans="1:10" ht="13.2" x14ac:dyDescent="0.25">
      <c r="A429" s="4"/>
      <c r="B429" s="2"/>
      <c r="C429" s="3"/>
      <c r="D429" s="4"/>
      <c r="E429" s="2"/>
      <c r="F429" s="4"/>
      <c r="H429" s="4"/>
      <c r="I429" s="4"/>
      <c r="J429" s="38"/>
    </row>
    <row r="430" spans="1:10" ht="13.2" x14ac:dyDescent="0.25">
      <c r="A430" s="4"/>
      <c r="B430" s="2"/>
      <c r="C430" s="3"/>
      <c r="D430" s="4"/>
      <c r="E430" s="2"/>
      <c r="F430" s="4"/>
      <c r="H430" s="4"/>
      <c r="I430" s="4"/>
      <c r="J430" s="38"/>
    </row>
    <row r="431" spans="1:10" ht="13.2" x14ac:dyDescent="0.25">
      <c r="A431" s="4"/>
      <c r="B431" s="2"/>
      <c r="C431" s="3"/>
      <c r="D431" s="4"/>
      <c r="E431" s="2"/>
      <c r="F431" s="4"/>
      <c r="H431" s="4"/>
      <c r="I431" s="4"/>
      <c r="J431" s="38"/>
    </row>
    <row r="432" spans="1:10" ht="13.2" x14ac:dyDescent="0.25">
      <c r="A432" s="4"/>
      <c r="B432" s="2"/>
      <c r="C432" s="3"/>
      <c r="D432" s="4"/>
      <c r="E432" s="2"/>
      <c r="F432" s="4"/>
      <c r="H432" s="4"/>
      <c r="I432" s="4"/>
      <c r="J432" s="38"/>
    </row>
    <row r="433" spans="1:10" ht="13.2" x14ac:dyDescent="0.25">
      <c r="A433" s="4"/>
      <c r="B433" s="2"/>
      <c r="C433" s="3"/>
      <c r="D433" s="4"/>
      <c r="E433" s="2"/>
      <c r="F433" s="4"/>
      <c r="H433" s="4"/>
      <c r="I433" s="4"/>
      <c r="J433" s="38"/>
    </row>
    <row r="434" spans="1:10" ht="13.2" x14ac:dyDescent="0.25">
      <c r="A434" s="4"/>
      <c r="B434" s="2"/>
      <c r="C434" s="3"/>
      <c r="D434" s="4"/>
      <c r="E434" s="2"/>
      <c r="F434" s="4"/>
      <c r="H434" s="4"/>
      <c r="I434" s="4"/>
      <c r="J434" s="38"/>
    </row>
    <row r="435" spans="1:10" ht="13.2" x14ac:dyDescent="0.25">
      <c r="A435" s="4"/>
      <c r="B435" s="2"/>
      <c r="C435" s="3"/>
      <c r="D435" s="4"/>
      <c r="E435" s="2"/>
      <c r="F435" s="4"/>
      <c r="H435" s="4"/>
      <c r="I435" s="4"/>
      <c r="J435" s="38"/>
    </row>
    <row r="436" spans="1:10" ht="13.2" x14ac:dyDescent="0.25">
      <c r="A436" s="4"/>
      <c r="B436" s="2"/>
      <c r="C436" s="3"/>
      <c r="D436" s="4"/>
      <c r="E436" s="2"/>
      <c r="F436" s="4"/>
      <c r="H436" s="4"/>
      <c r="I436" s="4"/>
      <c r="J436" s="38"/>
    </row>
    <row r="437" spans="1:10" ht="13.2" x14ac:dyDescent="0.25">
      <c r="A437" s="4"/>
      <c r="B437" s="2"/>
      <c r="C437" s="3"/>
      <c r="D437" s="4"/>
      <c r="E437" s="2"/>
      <c r="F437" s="4"/>
      <c r="H437" s="4"/>
      <c r="I437" s="4"/>
      <c r="J437" s="38"/>
    </row>
    <row r="438" spans="1:10" ht="13.2" x14ac:dyDescent="0.25">
      <c r="A438" s="4"/>
      <c r="B438" s="2"/>
      <c r="C438" s="3"/>
      <c r="D438" s="4"/>
      <c r="E438" s="2"/>
      <c r="F438" s="4"/>
      <c r="H438" s="4"/>
      <c r="I438" s="4"/>
      <c r="J438" s="38"/>
    </row>
    <row r="439" spans="1:10" ht="13.2" x14ac:dyDescent="0.25">
      <c r="A439" s="4"/>
      <c r="B439" s="2"/>
      <c r="C439" s="3"/>
      <c r="D439" s="4"/>
      <c r="E439" s="2"/>
      <c r="F439" s="4"/>
      <c r="H439" s="4"/>
      <c r="I439" s="4"/>
      <c r="J439" s="38"/>
    </row>
    <row r="440" spans="1:10" ht="13.2" x14ac:dyDescent="0.25">
      <c r="A440" s="4"/>
      <c r="B440" s="2"/>
      <c r="C440" s="3"/>
      <c r="D440" s="4"/>
      <c r="E440" s="2"/>
      <c r="F440" s="4"/>
      <c r="H440" s="4"/>
      <c r="I440" s="4"/>
      <c r="J440" s="38"/>
    </row>
    <row r="441" spans="1:10" ht="13.2" x14ac:dyDescent="0.25">
      <c r="A441" s="4"/>
      <c r="B441" s="2"/>
      <c r="C441" s="3"/>
      <c r="D441" s="4"/>
      <c r="E441" s="2"/>
      <c r="F441" s="4"/>
      <c r="H441" s="4"/>
      <c r="I441" s="4"/>
      <c r="J441" s="38"/>
    </row>
    <row r="442" spans="1:10" ht="13.2" x14ac:dyDescent="0.25">
      <c r="A442" s="4"/>
      <c r="B442" s="2"/>
      <c r="C442" s="3"/>
      <c r="D442" s="4"/>
      <c r="E442" s="2"/>
      <c r="F442" s="4"/>
      <c r="H442" s="4"/>
      <c r="I442" s="4"/>
      <c r="J442" s="38"/>
    </row>
    <row r="443" spans="1:10" ht="13.2" x14ac:dyDescent="0.25">
      <c r="A443" s="4"/>
      <c r="B443" s="2"/>
      <c r="C443" s="3"/>
      <c r="D443" s="4"/>
      <c r="E443" s="2"/>
      <c r="F443" s="4"/>
      <c r="H443" s="4"/>
      <c r="I443" s="4"/>
      <c r="J443" s="38"/>
    </row>
    <row r="444" spans="1:10" ht="13.2" x14ac:dyDescent="0.25">
      <c r="A444" s="4"/>
      <c r="B444" s="2"/>
      <c r="C444" s="3"/>
      <c r="D444" s="4"/>
      <c r="E444" s="2"/>
      <c r="F444" s="4"/>
      <c r="H444" s="4"/>
      <c r="I444" s="4"/>
      <c r="J444" s="38"/>
    </row>
    <row r="445" spans="1:10" ht="13.2" x14ac:dyDescent="0.25">
      <c r="A445" s="4"/>
      <c r="B445" s="2"/>
      <c r="C445" s="3"/>
      <c r="D445" s="4"/>
      <c r="E445" s="2"/>
      <c r="F445" s="4"/>
      <c r="H445" s="4"/>
      <c r="I445" s="4"/>
      <c r="J445" s="38"/>
    </row>
    <row r="446" spans="1:10" ht="13.2" x14ac:dyDescent="0.25">
      <c r="A446" s="4"/>
      <c r="B446" s="2"/>
      <c r="C446" s="3"/>
      <c r="D446" s="4"/>
      <c r="E446" s="2"/>
      <c r="F446" s="4"/>
      <c r="H446" s="4"/>
      <c r="I446" s="4"/>
      <c r="J446" s="38"/>
    </row>
    <row r="447" spans="1:10" ht="13.2" x14ac:dyDescent="0.25">
      <c r="A447" s="4"/>
      <c r="B447" s="2"/>
      <c r="C447" s="3"/>
      <c r="D447" s="4"/>
      <c r="E447" s="2"/>
      <c r="F447" s="4"/>
      <c r="H447" s="4"/>
      <c r="I447" s="4"/>
      <c r="J447" s="38"/>
    </row>
    <row r="448" spans="1:10" ht="13.2" x14ac:dyDescent="0.25">
      <c r="A448" s="4"/>
      <c r="B448" s="2"/>
      <c r="C448" s="3"/>
      <c r="D448" s="4"/>
      <c r="E448" s="2"/>
      <c r="F448" s="4"/>
      <c r="H448" s="4"/>
      <c r="I448" s="4"/>
      <c r="J448" s="38"/>
    </row>
    <row r="449" spans="1:10" ht="13.2" x14ac:dyDescent="0.25">
      <c r="A449" s="4"/>
      <c r="B449" s="2"/>
      <c r="C449" s="3"/>
      <c r="D449" s="4"/>
      <c r="E449" s="2"/>
      <c r="F449" s="4"/>
      <c r="H449" s="4"/>
      <c r="I449" s="4"/>
      <c r="J449" s="38"/>
    </row>
    <row r="450" spans="1:10" ht="13.2" x14ac:dyDescent="0.25">
      <c r="A450" s="4"/>
      <c r="B450" s="2"/>
      <c r="C450" s="3"/>
      <c r="D450" s="4"/>
      <c r="E450" s="2"/>
      <c r="F450" s="4"/>
      <c r="H450" s="4"/>
      <c r="I450" s="4"/>
      <c r="J450" s="38"/>
    </row>
    <row r="451" spans="1:10" ht="13.2" x14ac:dyDescent="0.25">
      <c r="A451" s="4"/>
      <c r="B451" s="2"/>
      <c r="C451" s="3"/>
      <c r="D451" s="4"/>
      <c r="E451" s="2"/>
      <c r="F451" s="4"/>
      <c r="H451" s="4"/>
      <c r="I451" s="4"/>
      <c r="J451" s="38"/>
    </row>
    <row r="452" spans="1:10" ht="13.2" x14ac:dyDescent="0.25">
      <c r="A452" s="4"/>
      <c r="B452" s="2"/>
      <c r="C452" s="3"/>
      <c r="D452" s="4"/>
      <c r="E452" s="2"/>
      <c r="F452" s="4"/>
      <c r="H452" s="4"/>
      <c r="I452" s="4"/>
      <c r="J452" s="38"/>
    </row>
    <row r="453" spans="1:10" ht="13.2" x14ac:dyDescent="0.25">
      <c r="A453" s="4"/>
      <c r="B453" s="2"/>
      <c r="C453" s="3"/>
      <c r="D453" s="4"/>
      <c r="E453" s="2"/>
      <c r="F453" s="4"/>
      <c r="H453" s="4"/>
      <c r="I453" s="4"/>
      <c r="J453" s="38"/>
    </row>
    <row r="454" spans="1:10" ht="13.2" x14ac:dyDescent="0.25">
      <c r="A454" s="4"/>
      <c r="B454" s="2"/>
      <c r="C454" s="3"/>
      <c r="D454" s="4"/>
      <c r="E454" s="2"/>
      <c r="F454" s="4"/>
      <c r="H454" s="4"/>
      <c r="I454" s="4"/>
      <c r="J454" s="38"/>
    </row>
    <row r="455" spans="1:10" ht="13.2" x14ac:dyDescent="0.25">
      <c r="A455" s="4"/>
      <c r="B455" s="2"/>
      <c r="C455" s="3"/>
      <c r="D455" s="4"/>
      <c r="E455" s="2"/>
      <c r="F455" s="4"/>
      <c r="H455" s="4"/>
      <c r="I455" s="4"/>
      <c r="J455" s="38"/>
    </row>
    <row r="456" spans="1:10" ht="13.2" x14ac:dyDescent="0.25">
      <c r="A456" s="4"/>
      <c r="B456" s="2"/>
      <c r="C456" s="3"/>
      <c r="D456" s="4"/>
      <c r="E456" s="2"/>
      <c r="F456" s="4"/>
      <c r="H456" s="4"/>
      <c r="I456" s="4"/>
      <c r="J456" s="38"/>
    </row>
    <row r="457" spans="1:10" ht="13.2" x14ac:dyDescent="0.25">
      <c r="A457" s="4"/>
      <c r="B457" s="2"/>
      <c r="C457" s="3"/>
      <c r="D457" s="4"/>
      <c r="E457" s="2"/>
      <c r="F457" s="4"/>
      <c r="H457" s="4"/>
      <c r="I457" s="4"/>
      <c r="J457" s="38"/>
    </row>
    <row r="458" spans="1:10" ht="13.2" x14ac:dyDescent="0.25">
      <c r="A458" s="4"/>
      <c r="B458" s="2"/>
      <c r="C458" s="3"/>
      <c r="D458" s="4"/>
      <c r="E458" s="2"/>
      <c r="F458" s="4"/>
      <c r="H458" s="4"/>
      <c r="I458" s="4"/>
      <c r="J458" s="38"/>
    </row>
    <row r="459" spans="1:10" ht="13.2" x14ac:dyDescent="0.25">
      <c r="A459" s="4"/>
      <c r="B459" s="2"/>
      <c r="C459" s="3"/>
      <c r="D459" s="4"/>
      <c r="E459" s="2"/>
      <c r="F459" s="4"/>
      <c r="H459" s="4"/>
      <c r="I459" s="4"/>
      <c r="J459" s="38"/>
    </row>
    <row r="460" spans="1:10" ht="13.2" x14ac:dyDescent="0.25">
      <c r="A460" s="4"/>
      <c r="B460" s="2"/>
      <c r="C460" s="3"/>
      <c r="D460" s="4"/>
      <c r="E460" s="2"/>
      <c r="F460" s="4"/>
      <c r="H460" s="4"/>
      <c r="I460" s="4"/>
      <c r="J460" s="38"/>
    </row>
    <row r="461" spans="1:10" ht="13.2" x14ac:dyDescent="0.25">
      <c r="A461" s="4"/>
      <c r="B461" s="2"/>
      <c r="C461" s="3"/>
      <c r="D461" s="4"/>
      <c r="E461" s="2"/>
      <c r="F461" s="4"/>
      <c r="H461" s="4"/>
      <c r="I461" s="4"/>
      <c r="J461" s="38"/>
    </row>
    <row r="462" spans="1:10" ht="13.2" x14ac:dyDescent="0.25">
      <c r="A462" s="4"/>
      <c r="B462" s="2"/>
      <c r="C462" s="3"/>
      <c r="D462" s="4"/>
      <c r="E462" s="2"/>
      <c r="F462" s="4"/>
      <c r="H462" s="4"/>
      <c r="I462" s="4"/>
      <c r="J462" s="38"/>
    </row>
    <row r="463" spans="1:10" ht="13.2" x14ac:dyDescent="0.25">
      <c r="A463" s="4"/>
      <c r="B463" s="2"/>
      <c r="C463" s="3"/>
      <c r="D463" s="4"/>
      <c r="E463" s="2"/>
      <c r="F463" s="4"/>
      <c r="H463" s="4"/>
      <c r="I463" s="4"/>
      <c r="J463" s="38"/>
    </row>
    <row r="464" spans="1:10" ht="13.2" x14ac:dyDescent="0.25">
      <c r="A464" s="4"/>
      <c r="B464" s="2"/>
      <c r="C464" s="3"/>
      <c r="D464" s="4"/>
      <c r="E464" s="2"/>
      <c r="F464" s="4"/>
      <c r="H464" s="4"/>
      <c r="I464" s="4"/>
      <c r="J464" s="38"/>
    </row>
    <row r="465" spans="1:10" ht="13.2" x14ac:dyDescent="0.25">
      <c r="A465" s="4"/>
      <c r="B465" s="2"/>
      <c r="C465" s="3"/>
      <c r="D465" s="4"/>
      <c r="E465" s="2"/>
      <c r="F465" s="4"/>
      <c r="H465" s="4"/>
      <c r="I465" s="4"/>
      <c r="J465" s="38"/>
    </row>
    <row r="466" spans="1:10" ht="13.2" x14ac:dyDescent="0.25">
      <c r="A466" s="4"/>
      <c r="B466" s="2"/>
      <c r="C466" s="3"/>
      <c r="D466" s="4"/>
      <c r="E466" s="2"/>
      <c r="F466" s="4"/>
      <c r="H466" s="4"/>
      <c r="I466" s="4"/>
      <c r="J466" s="38"/>
    </row>
    <row r="467" spans="1:10" ht="13.2" x14ac:dyDescent="0.25">
      <c r="A467" s="4"/>
      <c r="B467" s="2"/>
      <c r="C467" s="3"/>
      <c r="D467" s="4"/>
      <c r="E467" s="2"/>
      <c r="F467" s="4"/>
      <c r="H467" s="4"/>
      <c r="I467" s="4"/>
      <c r="J467" s="38"/>
    </row>
    <row r="468" spans="1:10" ht="13.2" x14ac:dyDescent="0.25">
      <c r="A468" s="4"/>
      <c r="B468" s="2"/>
      <c r="C468" s="3"/>
      <c r="D468" s="4"/>
      <c r="E468" s="2"/>
      <c r="F468" s="4"/>
      <c r="H468" s="4"/>
      <c r="I468" s="4"/>
      <c r="J468" s="38"/>
    </row>
    <row r="469" spans="1:10" ht="13.2" x14ac:dyDescent="0.25">
      <c r="A469" s="4"/>
      <c r="B469" s="2"/>
      <c r="C469" s="3"/>
      <c r="D469" s="4"/>
      <c r="E469" s="2"/>
      <c r="F469" s="4"/>
      <c r="H469" s="4"/>
      <c r="I469" s="4"/>
      <c r="J469" s="38"/>
    </row>
    <row r="470" spans="1:10" ht="13.2" x14ac:dyDescent="0.25">
      <c r="A470" s="4"/>
      <c r="B470" s="2"/>
      <c r="C470" s="3"/>
      <c r="D470" s="4"/>
      <c r="E470" s="2"/>
      <c r="F470" s="4"/>
      <c r="H470" s="4"/>
      <c r="I470" s="4"/>
      <c r="J470" s="38"/>
    </row>
    <row r="471" spans="1:10" ht="13.2" x14ac:dyDescent="0.25">
      <c r="A471" s="4"/>
      <c r="B471" s="2"/>
      <c r="C471" s="3"/>
      <c r="D471" s="4"/>
      <c r="E471" s="2"/>
      <c r="F471" s="4"/>
      <c r="H471" s="4"/>
      <c r="I471" s="4"/>
      <c r="J471" s="38"/>
    </row>
    <row r="472" spans="1:10" ht="13.2" x14ac:dyDescent="0.25">
      <c r="A472" s="4"/>
      <c r="B472" s="2"/>
      <c r="C472" s="3"/>
      <c r="D472" s="4"/>
      <c r="E472" s="2"/>
      <c r="F472" s="4"/>
      <c r="H472" s="4"/>
      <c r="I472" s="4"/>
      <c r="J472" s="38"/>
    </row>
    <row r="473" spans="1:10" ht="13.2" x14ac:dyDescent="0.25">
      <c r="A473" s="4"/>
      <c r="B473" s="2"/>
      <c r="C473" s="3"/>
      <c r="D473" s="4"/>
      <c r="E473" s="2"/>
      <c r="F473" s="4"/>
      <c r="H473" s="4"/>
      <c r="I473" s="4"/>
      <c r="J473" s="38"/>
    </row>
    <row r="474" spans="1:10" ht="13.2" x14ac:dyDescent="0.25">
      <c r="A474" s="4"/>
      <c r="B474" s="2"/>
      <c r="C474" s="3"/>
      <c r="D474" s="4"/>
      <c r="E474" s="2"/>
      <c r="F474" s="4"/>
      <c r="H474" s="4"/>
      <c r="I474" s="4"/>
      <c r="J474" s="38"/>
    </row>
    <row r="475" spans="1:10" ht="13.2" x14ac:dyDescent="0.25">
      <c r="A475" s="4"/>
      <c r="B475" s="2"/>
      <c r="C475" s="3"/>
      <c r="D475" s="4"/>
      <c r="E475" s="2"/>
      <c r="F475" s="4"/>
      <c r="H475" s="4"/>
      <c r="I475" s="4"/>
      <c r="J475" s="38"/>
    </row>
    <row r="476" spans="1:10" ht="13.2" x14ac:dyDescent="0.25">
      <c r="A476" s="4"/>
      <c r="B476" s="2"/>
      <c r="C476" s="3"/>
      <c r="D476" s="4"/>
      <c r="E476" s="2"/>
      <c r="F476" s="4"/>
      <c r="H476" s="4"/>
      <c r="I476" s="4"/>
      <c r="J476" s="38"/>
    </row>
    <row r="477" spans="1:10" ht="13.2" x14ac:dyDescent="0.25">
      <c r="A477" s="4"/>
      <c r="B477" s="2"/>
      <c r="C477" s="3"/>
      <c r="D477" s="4"/>
      <c r="E477" s="2"/>
      <c r="F477" s="4"/>
      <c r="H477" s="4"/>
      <c r="I477" s="4"/>
      <c r="J477" s="38"/>
    </row>
    <row r="478" spans="1:10" ht="13.2" x14ac:dyDescent="0.25">
      <c r="A478" s="4"/>
      <c r="B478" s="2"/>
      <c r="C478" s="3"/>
      <c r="D478" s="4"/>
      <c r="E478" s="2"/>
      <c r="F478" s="4"/>
      <c r="H478" s="4"/>
      <c r="I478" s="4"/>
      <c r="J478" s="38"/>
    </row>
    <row r="479" spans="1:10" ht="13.2" x14ac:dyDescent="0.25">
      <c r="A479" s="4"/>
      <c r="B479" s="2"/>
      <c r="C479" s="3"/>
      <c r="D479" s="4"/>
      <c r="E479" s="2"/>
      <c r="F479" s="4"/>
      <c r="H479" s="4"/>
      <c r="I479" s="4"/>
      <c r="J479" s="38"/>
    </row>
    <row r="480" spans="1:10" ht="13.2" x14ac:dyDescent="0.25">
      <c r="A480" s="4"/>
      <c r="B480" s="2"/>
      <c r="C480" s="3"/>
      <c r="D480" s="4"/>
      <c r="E480" s="2"/>
      <c r="F480" s="4"/>
      <c r="H480" s="4"/>
      <c r="I480" s="4"/>
      <c r="J480" s="38"/>
    </row>
    <row r="481" spans="1:10" ht="13.2" x14ac:dyDescent="0.25">
      <c r="A481" s="4"/>
      <c r="B481" s="2"/>
      <c r="C481" s="3"/>
      <c r="D481" s="4"/>
      <c r="E481" s="2"/>
      <c r="F481" s="4"/>
      <c r="H481" s="4"/>
      <c r="I481" s="4"/>
      <c r="J481" s="38"/>
    </row>
    <row r="482" spans="1:10" ht="13.2" x14ac:dyDescent="0.25">
      <c r="A482" s="4"/>
      <c r="B482" s="2"/>
      <c r="C482" s="3"/>
      <c r="D482" s="4"/>
      <c r="E482" s="2"/>
      <c r="F482" s="4"/>
      <c r="H482" s="4"/>
      <c r="I482" s="4"/>
      <c r="J482" s="38"/>
    </row>
    <row r="483" spans="1:10" ht="13.2" x14ac:dyDescent="0.25">
      <c r="A483" s="4"/>
      <c r="B483" s="2"/>
      <c r="C483" s="3"/>
      <c r="D483" s="4"/>
      <c r="E483" s="2"/>
      <c r="F483" s="4"/>
      <c r="H483" s="4"/>
      <c r="I483" s="4"/>
      <c r="J483" s="38"/>
    </row>
    <row r="484" spans="1:10" ht="13.2" x14ac:dyDescent="0.25">
      <c r="A484" s="4"/>
      <c r="B484" s="2"/>
      <c r="C484" s="3"/>
      <c r="D484" s="4"/>
      <c r="E484" s="2"/>
      <c r="F484" s="4"/>
      <c r="H484" s="4"/>
      <c r="I484" s="4"/>
      <c r="J484" s="38"/>
    </row>
    <row r="485" spans="1:10" ht="13.2" x14ac:dyDescent="0.25">
      <c r="A485" s="4"/>
      <c r="B485" s="2"/>
      <c r="C485" s="3"/>
      <c r="D485" s="4"/>
      <c r="E485" s="2"/>
      <c r="F485" s="4"/>
      <c r="H485" s="4"/>
      <c r="I485" s="4"/>
      <c r="J485" s="38"/>
    </row>
    <row r="486" spans="1:10" ht="13.2" x14ac:dyDescent="0.25">
      <c r="A486" s="4"/>
      <c r="B486" s="2"/>
      <c r="C486" s="3"/>
      <c r="D486" s="4"/>
      <c r="E486" s="2"/>
      <c r="F486" s="4"/>
      <c r="H486" s="4"/>
      <c r="I486" s="4"/>
      <c r="J486" s="38"/>
    </row>
    <row r="487" spans="1:10" ht="13.2" x14ac:dyDescent="0.25">
      <c r="A487" s="4"/>
      <c r="B487" s="2"/>
      <c r="C487" s="3"/>
      <c r="D487" s="4"/>
      <c r="E487" s="2"/>
      <c r="F487" s="4"/>
      <c r="H487" s="4"/>
      <c r="I487" s="4"/>
      <c r="J487" s="38"/>
    </row>
    <row r="488" spans="1:10" ht="13.2" x14ac:dyDescent="0.25">
      <c r="A488" s="4"/>
      <c r="B488" s="2"/>
      <c r="C488" s="3"/>
      <c r="D488" s="4"/>
      <c r="E488" s="2"/>
      <c r="F488" s="4"/>
      <c r="H488" s="4"/>
      <c r="I488" s="4"/>
      <c r="J488" s="38"/>
    </row>
    <row r="489" spans="1:10" ht="13.2" x14ac:dyDescent="0.25">
      <c r="A489" s="4"/>
      <c r="B489" s="2"/>
      <c r="C489" s="3"/>
      <c r="D489" s="4"/>
      <c r="E489" s="2"/>
      <c r="F489" s="4"/>
      <c r="H489" s="4"/>
      <c r="I489" s="4"/>
      <c r="J489" s="38"/>
    </row>
    <row r="490" spans="1:10" ht="13.2" x14ac:dyDescent="0.25">
      <c r="A490" s="4"/>
      <c r="B490" s="2"/>
      <c r="C490" s="3"/>
      <c r="D490" s="4"/>
      <c r="E490" s="2"/>
      <c r="F490" s="4"/>
      <c r="H490" s="4"/>
      <c r="I490" s="4"/>
      <c r="J490" s="38"/>
    </row>
    <row r="491" spans="1:10" ht="13.2" x14ac:dyDescent="0.25">
      <c r="A491" s="4"/>
      <c r="B491" s="2"/>
      <c r="C491" s="3"/>
      <c r="D491" s="4"/>
      <c r="E491" s="2"/>
      <c r="F491" s="4"/>
      <c r="H491" s="4"/>
      <c r="I491" s="4"/>
      <c r="J491" s="38"/>
    </row>
    <row r="492" spans="1:10" ht="13.2" x14ac:dyDescent="0.25">
      <c r="A492" s="4"/>
      <c r="B492" s="2"/>
      <c r="C492" s="3"/>
      <c r="D492" s="4"/>
      <c r="E492" s="2"/>
      <c r="F492" s="4"/>
      <c r="H492" s="4"/>
      <c r="I492" s="4"/>
      <c r="J492" s="38"/>
    </row>
    <row r="493" spans="1:10" ht="13.2" x14ac:dyDescent="0.25">
      <c r="A493" s="4"/>
      <c r="B493" s="2"/>
      <c r="C493" s="3"/>
      <c r="D493" s="4"/>
      <c r="E493" s="2"/>
      <c r="F493" s="4"/>
      <c r="H493" s="4"/>
      <c r="I493" s="4"/>
      <c r="J493" s="38"/>
    </row>
    <row r="494" spans="1:10" ht="13.2" x14ac:dyDescent="0.25">
      <c r="A494" s="4"/>
      <c r="B494" s="2"/>
      <c r="C494" s="3"/>
      <c r="D494" s="4"/>
      <c r="E494" s="2"/>
      <c r="F494" s="4"/>
      <c r="H494" s="4"/>
      <c r="I494" s="4"/>
      <c r="J494" s="38"/>
    </row>
    <row r="495" spans="1:10" ht="13.2" x14ac:dyDescent="0.25">
      <c r="A495" s="4"/>
      <c r="B495" s="2"/>
      <c r="C495" s="3"/>
      <c r="D495" s="4"/>
      <c r="E495" s="2"/>
      <c r="F495" s="4"/>
      <c r="H495" s="4"/>
      <c r="I495" s="4"/>
      <c r="J495" s="38"/>
    </row>
    <row r="496" spans="1:10" ht="13.2" x14ac:dyDescent="0.25">
      <c r="A496" s="4"/>
      <c r="B496" s="2"/>
      <c r="C496" s="3"/>
      <c r="D496" s="4"/>
      <c r="E496" s="2"/>
      <c r="F496" s="4"/>
      <c r="H496" s="4"/>
      <c r="I496" s="4"/>
      <c r="J496" s="38"/>
    </row>
    <row r="497" spans="1:10" ht="13.2" x14ac:dyDescent="0.25">
      <c r="A497" s="4"/>
      <c r="B497" s="2"/>
      <c r="C497" s="3"/>
      <c r="D497" s="4"/>
      <c r="E497" s="2"/>
      <c r="F497" s="4"/>
      <c r="H497" s="4"/>
      <c r="I497" s="4"/>
      <c r="J497" s="38"/>
    </row>
    <row r="498" spans="1:10" ht="13.2" x14ac:dyDescent="0.25">
      <c r="A498" s="4"/>
      <c r="B498" s="2"/>
      <c r="C498" s="3"/>
      <c r="D498" s="4"/>
      <c r="E498" s="2"/>
      <c r="F498" s="4"/>
      <c r="H498" s="4"/>
      <c r="I498" s="4"/>
      <c r="J498" s="38"/>
    </row>
    <row r="499" spans="1:10" ht="13.2" x14ac:dyDescent="0.25">
      <c r="A499" s="4"/>
      <c r="B499" s="2"/>
      <c r="C499" s="3"/>
      <c r="D499" s="4"/>
      <c r="E499" s="2"/>
      <c r="F499" s="4"/>
      <c r="H499" s="4"/>
      <c r="I499" s="4"/>
      <c r="J499" s="38"/>
    </row>
    <row r="500" spans="1:10" ht="13.2" x14ac:dyDescent="0.25">
      <c r="A500" s="4"/>
      <c r="B500" s="2"/>
      <c r="C500" s="3"/>
      <c r="D500" s="4"/>
      <c r="E500" s="2"/>
      <c r="F500" s="4"/>
      <c r="H500" s="4"/>
      <c r="I500" s="4"/>
      <c r="J500" s="38"/>
    </row>
    <row r="501" spans="1:10" ht="13.2" x14ac:dyDescent="0.25">
      <c r="A501" s="4"/>
      <c r="B501" s="2"/>
      <c r="C501" s="3"/>
      <c r="D501" s="4"/>
      <c r="E501" s="2"/>
      <c r="F501" s="4"/>
      <c r="H501" s="4"/>
      <c r="I501" s="4"/>
      <c r="J501" s="38"/>
    </row>
    <row r="502" spans="1:10" ht="13.2" x14ac:dyDescent="0.25">
      <c r="A502" s="4"/>
      <c r="B502" s="2"/>
      <c r="C502" s="3"/>
      <c r="D502" s="4"/>
      <c r="E502" s="2"/>
      <c r="F502" s="4"/>
      <c r="H502" s="4"/>
      <c r="I502" s="4"/>
      <c r="J502" s="38"/>
    </row>
    <row r="503" spans="1:10" ht="13.2" x14ac:dyDescent="0.25">
      <c r="A503" s="4"/>
      <c r="B503" s="2"/>
      <c r="C503" s="3"/>
      <c r="D503" s="4"/>
      <c r="E503" s="2"/>
      <c r="F503" s="4"/>
      <c r="H503" s="4"/>
      <c r="I503" s="4"/>
      <c r="J503" s="38"/>
    </row>
    <row r="504" spans="1:10" ht="13.2" x14ac:dyDescent="0.25">
      <c r="A504" s="4"/>
      <c r="B504" s="2"/>
      <c r="C504" s="3"/>
      <c r="D504" s="4"/>
      <c r="E504" s="2"/>
      <c r="F504" s="4"/>
      <c r="H504" s="4"/>
      <c r="I504" s="4"/>
      <c r="J504" s="38"/>
    </row>
    <row r="505" spans="1:10" ht="13.2" x14ac:dyDescent="0.25">
      <c r="A505" s="4"/>
      <c r="B505" s="2"/>
      <c r="C505" s="3"/>
      <c r="D505" s="4"/>
      <c r="E505" s="2"/>
      <c r="F505" s="4"/>
      <c r="H505" s="4"/>
      <c r="I505" s="4"/>
      <c r="J505" s="38"/>
    </row>
    <row r="506" spans="1:10" ht="13.2" x14ac:dyDescent="0.25">
      <c r="A506" s="4"/>
      <c r="B506" s="2"/>
      <c r="C506" s="3"/>
      <c r="D506" s="4"/>
      <c r="E506" s="2"/>
      <c r="F506" s="4"/>
      <c r="H506" s="4"/>
      <c r="I506" s="4"/>
      <c r="J506" s="38"/>
    </row>
    <row r="507" spans="1:10" ht="13.2" x14ac:dyDescent="0.25">
      <c r="A507" s="4"/>
      <c r="B507" s="2"/>
      <c r="C507" s="3"/>
      <c r="D507" s="4"/>
      <c r="E507" s="2"/>
      <c r="F507" s="4"/>
      <c r="H507" s="4"/>
      <c r="I507" s="4"/>
      <c r="J507" s="38"/>
    </row>
    <row r="508" spans="1:10" ht="13.2" x14ac:dyDescent="0.25">
      <c r="A508" s="4"/>
      <c r="B508" s="2"/>
      <c r="C508" s="3"/>
      <c r="D508" s="4"/>
      <c r="E508" s="2"/>
      <c r="F508" s="4"/>
      <c r="H508" s="4"/>
      <c r="I508" s="4"/>
      <c r="J508" s="38"/>
    </row>
    <row r="509" spans="1:10" ht="13.2" x14ac:dyDescent="0.25">
      <c r="A509" s="4"/>
      <c r="B509" s="2"/>
      <c r="C509" s="3"/>
      <c r="D509" s="4"/>
      <c r="E509" s="2"/>
      <c r="F509" s="4"/>
      <c r="H509" s="4"/>
      <c r="I509" s="4"/>
      <c r="J509" s="38"/>
    </row>
    <row r="510" spans="1:10" ht="13.2" x14ac:dyDescent="0.25">
      <c r="A510" s="4"/>
      <c r="B510" s="2"/>
      <c r="C510" s="3"/>
      <c r="D510" s="4"/>
      <c r="E510" s="2"/>
      <c r="F510" s="4"/>
      <c r="H510" s="4"/>
      <c r="I510" s="4"/>
      <c r="J510" s="38"/>
    </row>
    <row r="511" spans="1:10" ht="13.2" x14ac:dyDescent="0.25">
      <c r="A511" s="4"/>
      <c r="B511" s="2"/>
      <c r="C511" s="3"/>
      <c r="D511" s="4"/>
      <c r="E511" s="2"/>
      <c r="F511" s="4"/>
      <c r="H511" s="4"/>
      <c r="I511" s="4"/>
      <c r="J511" s="38"/>
    </row>
    <row r="512" spans="1:10" ht="13.2" x14ac:dyDescent="0.25">
      <c r="A512" s="4"/>
      <c r="B512" s="2"/>
      <c r="C512" s="3"/>
      <c r="D512" s="4"/>
      <c r="E512" s="2"/>
      <c r="F512" s="4"/>
      <c r="H512" s="4"/>
      <c r="I512" s="4"/>
      <c r="J512" s="38"/>
    </row>
    <row r="513" spans="1:10" ht="13.2" x14ac:dyDescent="0.25">
      <c r="A513" s="4"/>
      <c r="B513" s="2"/>
      <c r="C513" s="3"/>
      <c r="D513" s="4"/>
      <c r="E513" s="2"/>
      <c r="F513" s="4"/>
      <c r="H513" s="4"/>
      <c r="I513" s="4"/>
      <c r="J513" s="38"/>
    </row>
    <row r="514" spans="1:10" ht="13.2" x14ac:dyDescent="0.25">
      <c r="A514" s="4"/>
      <c r="B514" s="2"/>
      <c r="C514" s="3"/>
      <c r="D514" s="4"/>
      <c r="E514" s="2"/>
      <c r="F514" s="4"/>
      <c r="H514" s="4"/>
      <c r="I514" s="4"/>
      <c r="J514" s="38"/>
    </row>
    <row r="515" spans="1:10" ht="13.2" x14ac:dyDescent="0.25">
      <c r="A515" s="4"/>
      <c r="B515" s="2"/>
      <c r="C515" s="3"/>
      <c r="D515" s="4"/>
      <c r="E515" s="2"/>
      <c r="F515" s="4"/>
      <c r="H515" s="4"/>
      <c r="I515" s="4"/>
      <c r="J515" s="38"/>
    </row>
    <row r="516" spans="1:10" ht="13.2" x14ac:dyDescent="0.25">
      <c r="A516" s="4"/>
      <c r="B516" s="2"/>
      <c r="C516" s="3"/>
      <c r="D516" s="4"/>
      <c r="E516" s="2"/>
      <c r="F516" s="4"/>
      <c r="H516" s="4"/>
      <c r="I516" s="4"/>
      <c r="J516" s="38"/>
    </row>
    <row r="517" spans="1:10" ht="13.2" x14ac:dyDescent="0.25">
      <c r="A517" s="4"/>
      <c r="B517" s="2"/>
      <c r="C517" s="3"/>
      <c r="D517" s="4"/>
      <c r="E517" s="2"/>
      <c r="F517" s="4"/>
      <c r="H517" s="4"/>
      <c r="I517" s="4"/>
      <c r="J517" s="38"/>
    </row>
    <row r="518" spans="1:10" ht="13.2" x14ac:dyDescent="0.25">
      <c r="A518" s="4"/>
      <c r="B518" s="2"/>
      <c r="C518" s="3"/>
      <c r="D518" s="4"/>
      <c r="E518" s="2"/>
      <c r="F518" s="4"/>
      <c r="H518" s="4"/>
      <c r="I518" s="4"/>
      <c r="J518" s="38"/>
    </row>
    <row r="519" spans="1:10" ht="13.2" x14ac:dyDescent="0.25">
      <c r="A519" s="4"/>
      <c r="B519" s="2"/>
      <c r="C519" s="3"/>
      <c r="D519" s="4"/>
      <c r="E519" s="2"/>
      <c r="F519" s="4"/>
      <c r="H519" s="4"/>
      <c r="I519" s="4"/>
      <c r="J519" s="38"/>
    </row>
    <row r="520" spans="1:10" ht="13.2" x14ac:dyDescent="0.25">
      <c r="A520" s="4"/>
      <c r="B520" s="2"/>
      <c r="C520" s="3"/>
      <c r="D520" s="4"/>
      <c r="E520" s="2"/>
      <c r="F520" s="4"/>
      <c r="H520" s="4"/>
      <c r="I520" s="4"/>
      <c r="J520" s="38"/>
    </row>
    <row r="521" spans="1:10" ht="13.2" x14ac:dyDescent="0.25">
      <c r="A521" s="4"/>
      <c r="B521" s="2"/>
      <c r="C521" s="3"/>
      <c r="D521" s="4"/>
      <c r="E521" s="2"/>
      <c r="F521" s="4"/>
      <c r="H521" s="4"/>
      <c r="I521" s="4"/>
      <c r="J521" s="38"/>
    </row>
    <row r="522" spans="1:10" ht="13.2" x14ac:dyDescent="0.25">
      <c r="A522" s="4"/>
      <c r="B522" s="2"/>
      <c r="C522" s="3"/>
      <c r="D522" s="4"/>
      <c r="E522" s="2"/>
      <c r="F522" s="4"/>
      <c r="H522" s="4"/>
      <c r="I522" s="4"/>
      <c r="J522" s="38"/>
    </row>
    <row r="523" spans="1:10" ht="13.2" x14ac:dyDescent="0.25">
      <c r="A523" s="4"/>
      <c r="B523" s="2"/>
      <c r="C523" s="3"/>
      <c r="D523" s="4"/>
      <c r="E523" s="2"/>
      <c r="F523" s="4"/>
      <c r="H523" s="4"/>
      <c r="I523" s="4"/>
      <c r="J523" s="38"/>
    </row>
    <row r="524" spans="1:10" ht="13.2" x14ac:dyDescent="0.25">
      <c r="A524" s="4"/>
      <c r="B524" s="2"/>
      <c r="C524" s="3"/>
      <c r="D524" s="4"/>
      <c r="E524" s="2"/>
      <c r="F524" s="4"/>
      <c r="H524" s="4"/>
      <c r="I524" s="4"/>
      <c r="J524" s="38"/>
    </row>
    <row r="525" spans="1:10" ht="13.2" x14ac:dyDescent="0.25">
      <c r="A525" s="4"/>
      <c r="B525" s="2"/>
      <c r="C525" s="3"/>
      <c r="D525" s="4"/>
      <c r="E525" s="2"/>
      <c r="F525" s="4"/>
      <c r="H525" s="4"/>
      <c r="I525" s="4"/>
      <c r="J525" s="38"/>
    </row>
    <row r="526" spans="1:10" ht="13.2" x14ac:dyDescent="0.25">
      <c r="A526" s="4"/>
      <c r="B526" s="2"/>
      <c r="C526" s="3"/>
      <c r="D526" s="4"/>
      <c r="E526" s="2"/>
      <c r="F526" s="4"/>
      <c r="H526" s="4"/>
      <c r="I526" s="4"/>
      <c r="J526" s="38"/>
    </row>
    <row r="527" spans="1:10" ht="13.2" x14ac:dyDescent="0.25">
      <c r="A527" s="4"/>
      <c r="B527" s="2"/>
      <c r="C527" s="3"/>
      <c r="D527" s="4"/>
      <c r="E527" s="2"/>
      <c r="F527" s="4"/>
      <c r="H527" s="4"/>
      <c r="I527" s="4"/>
      <c r="J527" s="38"/>
    </row>
    <row r="528" spans="1:10" ht="13.2" x14ac:dyDescent="0.25">
      <c r="A528" s="4"/>
      <c r="B528" s="2"/>
      <c r="C528" s="3"/>
      <c r="D528" s="4"/>
      <c r="E528" s="2"/>
      <c r="F528" s="4"/>
      <c r="H528" s="4"/>
      <c r="I528" s="4"/>
      <c r="J528" s="38"/>
    </row>
    <row r="529" spans="1:10" ht="13.2" x14ac:dyDescent="0.25">
      <c r="A529" s="4"/>
      <c r="B529" s="2"/>
      <c r="C529" s="3"/>
      <c r="D529" s="4"/>
      <c r="E529" s="2"/>
      <c r="F529" s="4"/>
      <c r="H529" s="4"/>
      <c r="I529" s="4"/>
      <c r="J529" s="38"/>
    </row>
    <row r="530" spans="1:10" ht="13.2" x14ac:dyDescent="0.25">
      <c r="A530" s="4"/>
      <c r="B530" s="2"/>
      <c r="C530" s="3"/>
      <c r="D530" s="4"/>
      <c r="E530" s="2"/>
      <c r="F530" s="4"/>
      <c r="H530" s="4"/>
      <c r="I530" s="4"/>
      <c r="J530" s="38"/>
    </row>
    <row r="531" spans="1:10" ht="13.2" x14ac:dyDescent="0.25">
      <c r="A531" s="4"/>
      <c r="B531" s="2"/>
      <c r="C531" s="3"/>
      <c r="D531" s="4"/>
      <c r="E531" s="2"/>
      <c r="F531" s="4"/>
      <c r="H531" s="4"/>
      <c r="I531" s="4"/>
      <c r="J531" s="38"/>
    </row>
    <row r="532" spans="1:10" ht="13.2" x14ac:dyDescent="0.25">
      <c r="A532" s="4"/>
      <c r="B532" s="2"/>
      <c r="C532" s="3"/>
      <c r="D532" s="4"/>
      <c r="E532" s="2"/>
      <c r="F532" s="4"/>
      <c r="H532" s="4"/>
      <c r="I532" s="4"/>
      <c r="J532" s="38"/>
    </row>
    <row r="533" spans="1:10" ht="13.2" x14ac:dyDescent="0.25">
      <c r="A533" s="4"/>
      <c r="B533" s="2"/>
      <c r="C533" s="3"/>
      <c r="D533" s="4"/>
      <c r="E533" s="2"/>
      <c r="F533" s="4"/>
      <c r="H533" s="4"/>
      <c r="I533" s="4"/>
      <c r="J533" s="38"/>
    </row>
    <row r="534" spans="1:10" ht="13.2" x14ac:dyDescent="0.25">
      <c r="A534" s="4"/>
      <c r="B534" s="2"/>
      <c r="C534" s="3"/>
      <c r="D534" s="4"/>
      <c r="E534" s="2"/>
      <c r="F534" s="4"/>
      <c r="H534" s="4"/>
      <c r="I534" s="4"/>
      <c r="J534" s="38"/>
    </row>
    <row r="535" spans="1:10" ht="13.2" x14ac:dyDescent="0.25">
      <c r="A535" s="4"/>
      <c r="B535" s="2"/>
      <c r="C535" s="3"/>
      <c r="D535" s="4"/>
      <c r="E535" s="2"/>
      <c r="F535" s="4"/>
      <c r="H535" s="4"/>
      <c r="I535" s="4"/>
      <c r="J535" s="38"/>
    </row>
    <row r="536" spans="1:10" ht="13.2" x14ac:dyDescent="0.25">
      <c r="A536" s="4"/>
      <c r="B536" s="2"/>
      <c r="C536" s="3"/>
      <c r="D536" s="4"/>
      <c r="E536" s="2"/>
      <c r="F536" s="4"/>
      <c r="H536" s="4"/>
      <c r="I536" s="4"/>
      <c r="J536" s="38"/>
    </row>
    <row r="537" spans="1:10" ht="13.2" x14ac:dyDescent="0.25">
      <c r="A537" s="4"/>
      <c r="B537" s="2"/>
      <c r="C537" s="3"/>
      <c r="D537" s="4"/>
      <c r="E537" s="2"/>
      <c r="F537" s="4"/>
      <c r="H537" s="4"/>
      <c r="I537" s="4"/>
      <c r="J537" s="38"/>
    </row>
    <row r="538" spans="1:10" ht="13.2" x14ac:dyDescent="0.25">
      <c r="A538" s="4"/>
      <c r="B538" s="2"/>
      <c r="C538" s="3"/>
      <c r="D538" s="4"/>
      <c r="E538" s="2"/>
      <c r="F538" s="4"/>
      <c r="H538" s="4"/>
      <c r="I538" s="4"/>
      <c r="J538" s="38"/>
    </row>
    <row r="539" spans="1:10" ht="13.2" x14ac:dyDescent="0.25">
      <c r="A539" s="4"/>
      <c r="B539" s="2"/>
      <c r="C539" s="3"/>
      <c r="D539" s="4"/>
      <c r="E539" s="2"/>
      <c r="F539" s="4"/>
      <c r="H539" s="4"/>
      <c r="I539" s="4"/>
      <c r="J539" s="38"/>
    </row>
    <row r="540" spans="1:10" ht="13.2" x14ac:dyDescent="0.25">
      <c r="A540" s="4"/>
      <c r="B540" s="2"/>
      <c r="C540" s="3"/>
      <c r="D540" s="4"/>
      <c r="E540" s="2"/>
      <c r="F540" s="4"/>
      <c r="H540" s="4"/>
      <c r="I540" s="4"/>
      <c r="J540" s="38"/>
    </row>
    <row r="541" spans="1:10" ht="13.2" x14ac:dyDescent="0.25">
      <c r="A541" s="4"/>
      <c r="B541" s="2"/>
      <c r="C541" s="3"/>
      <c r="D541" s="4"/>
      <c r="E541" s="2"/>
      <c r="F541" s="4"/>
      <c r="H541" s="4"/>
      <c r="I541" s="4"/>
      <c r="J541" s="38"/>
    </row>
    <row r="542" spans="1:10" ht="13.2" x14ac:dyDescent="0.25">
      <c r="A542" s="4"/>
      <c r="B542" s="2"/>
      <c r="C542" s="3"/>
      <c r="D542" s="4"/>
      <c r="E542" s="2"/>
      <c r="F542" s="4"/>
      <c r="H542" s="4"/>
      <c r="I542" s="4"/>
      <c r="J542" s="38"/>
    </row>
    <row r="543" spans="1:10" ht="13.2" x14ac:dyDescent="0.25">
      <c r="A543" s="4"/>
      <c r="B543" s="2"/>
      <c r="C543" s="3"/>
      <c r="D543" s="4"/>
      <c r="E543" s="2"/>
      <c r="F543" s="4"/>
      <c r="H543" s="4"/>
      <c r="I543" s="4"/>
      <c r="J543" s="38"/>
    </row>
    <row r="544" spans="1:10" ht="13.2" x14ac:dyDescent="0.25">
      <c r="A544" s="4"/>
      <c r="B544" s="2"/>
      <c r="C544" s="3"/>
      <c r="D544" s="4"/>
      <c r="E544" s="2"/>
      <c r="F544" s="4"/>
      <c r="H544" s="4"/>
      <c r="I544" s="4"/>
      <c r="J544" s="38"/>
    </row>
    <row r="545" spans="1:10" ht="13.2" x14ac:dyDescent="0.25">
      <c r="A545" s="4"/>
      <c r="B545" s="2"/>
      <c r="C545" s="3"/>
      <c r="D545" s="4"/>
      <c r="E545" s="2"/>
      <c r="F545" s="4"/>
      <c r="H545" s="4"/>
      <c r="I545" s="4"/>
      <c r="J545" s="38"/>
    </row>
    <row r="546" spans="1:10" ht="13.2" x14ac:dyDescent="0.25">
      <c r="A546" s="4"/>
      <c r="B546" s="2"/>
      <c r="C546" s="3"/>
      <c r="D546" s="4"/>
      <c r="E546" s="2"/>
      <c r="F546" s="4"/>
      <c r="H546" s="4"/>
      <c r="I546" s="4"/>
      <c r="J546" s="38"/>
    </row>
    <row r="547" spans="1:10" ht="13.2" x14ac:dyDescent="0.25">
      <c r="A547" s="4"/>
      <c r="B547" s="2"/>
      <c r="C547" s="3"/>
      <c r="D547" s="4"/>
      <c r="E547" s="2"/>
      <c r="F547" s="4"/>
      <c r="H547" s="4"/>
      <c r="I547" s="4"/>
      <c r="J547" s="38"/>
    </row>
    <row r="548" spans="1:10" ht="13.2" x14ac:dyDescent="0.25">
      <c r="A548" s="4"/>
      <c r="B548" s="2"/>
      <c r="C548" s="3"/>
      <c r="D548" s="4"/>
      <c r="E548" s="2"/>
      <c r="F548" s="4"/>
      <c r="H548" s="4"/>
      <c r="I548" s="4"/>
      <c r="J548" s="38"/>
    </row>
    <row r="549" spans="1:10" ht="13.2" x14ac:dyDescent="0.25">
      <c r="A549" s="4"/>
      <c r="B549" s="2"/>
      <c r="C549" s="3"/>
      <c r="D549" s="4"/>
      <c r="E549" s="2"/>
      <c r="F549" s="4"/>
      <c r="H549" s="4"/>
      <c r="I549" s="4"/>
      <c r="J549" s="38"/>
    </row>
    <row r="550" spans="1:10" ht="13.2" x14ac:dyDescent="0.25">
      <c r="A550" s="4"/>
      <c r="B550" s="2"/>
      <c r="C550" s="3"/>
      <c r="D550" s="4"/>
      <c r="E550" s="2"/>
      <c r="F550" s="4"/>
      <c r="H550" s="4"/>
      <c r="I550" s="4"/>
      <c r="J550" s="38"/>
    </row>
    <row r="551" spans="1:10" ht="13.2" x14ac:dyDescent="0.25">
      <c r="A551" s="4"/>
      <c r="B551" s="2"/>
      <c r="C551" s="3"/>
      <c r="D551" s="4"/>
      <c r="E551" s="2"/>
      <c r="F551" s="4"/>
      <c r="H551" s="4"/>
      <c r="I551" s="4"/>
      <c r="J551" s="38"/>
    </row>
    <row r="552" spans="1:10" ht="13.2" x14ac:dyDescent="0.25">
      <c r="A552" s="4"/>
      <c r="B552" s="2"/>
      <c r="C552" s="3"/>
      <c r="D552" s="4"/>
      <c r="E552" s="2"/>
      <c r="F552" s="4"/>
      <c r="H552" s="4"/>
      <c r="I552" s="4"/>
      <c r="J552" s="38"/>
    </row>
    <row r="553" spans="1:10" ht="13.2" x14ac:dyDescent="0.25">
      <c r="A553" s="4"/>
      <c r="B553" s="2"/>
      <c r="C553" s="3"/>
      <c r="D553" s="4"/>
      <c r="E553" s="2"/>
      <c r="F553" s="4"/>
      <c r="H553" s="4"/>
      <c r="I553" s="4"/>
      <c r="J553" s="38"/>
    </row>
    <row r="554" spans="1:10" ht="13.2" x14ac:dyDescent="0.25">
      <c r="A554" s="4"/>
      <c r="B554" s="2"/>
      <c r="C554" s="3"/>
      <c r="D554" s="4"/>
      <c r="E554" s="2"/>
      <c r="F554" s="4"/>
      <c r="H554" s="4"/>
      <c r="I554" s="4"/>
      <c r="J554" s="38"/>
    </row>
    <row r="555" spans="1:10" ht="13.2" x14ac:dyDescent="0.25">
      <c r="A555" s="4"/>
      <c r="B555" s="2"/>
      <c r="C555" s="3"/>
      <c r="D555" s="4"/>
      <c r="E555" s="2"/>
      <c r="F555" s="4"/>
      <c r="H555" s="4"/>
      <c r="I555" s="4"/>
      <c r="J555" s="38"/>
    </row>
    <row r="556" spans="1:10" ht="13.2" x14ac:dyDescent="0.25">
      <c r="A556" s="4"/>
      <c r="B556" s="2"/>
      <c r="C556" s="3"/>
      <c r="D556" s="4"/>
      <c r="E556" s="2"/>
      <c r="F556" s="4"/>
      <c r="H556" s="4"/>
      <c r="I556" s="4"/>
      <c r="J556" s="38"/>
    </row>
    <row r="557" spans="1:10" ht="13.2" x14ac:dyDescent="0.25">
      <c r="A557" s="4"/>
      <c r="B557" s="2"/>
      <c r="C557" s="3"/>
      <c r="D557" s="4"/>
      <c r="E557" s="2"/>
      <c r="F557" s="4"/>
      <c r="H557" s="4"/>
      <c r="I557" s="4"/>
      <c r="J557" s="38"/>
    </row>
    <row r="558" spans="1:10" ht="13.2" x14ac:dyDescent="0.25">
      <c r="A558" s="4"/>
      <c r="B558" s="2"/>
      <c r="C558" s="3"/>
      <c r="D558" s="4"/>
      <c r="E558" s="2"/>
      <c r="F558" s="4"/>
      <c r="H558" s="4"/>
      <c r="I558" s="4"/>
      <c r="J558" s="38"/>
    </row>
    <row r="559" spans="1:10" ht="13.2" x14ac:dyDescent="0.25">
      <c r="A559" s="4"/>
      <c r="B559" s="2"/>
      <c r="C559" s="3"/>
      <c r="D559" s="4"/>
      <c r="E559" s="2"/>
      <c r="F559" s="4"/>
      <c r="H559" s="4"/>
      <c r="I559" s="4"/>
      <c r="J559" s="38"/>
    </row>
    <row r="560" spans="1:10" ht="13.2" x14ac:dyDescent="0.25">
      <c r="A560" s="4"/>
      <c r="B560" s="2"/>
      <c r="C560" s="3"/>
      <c r="D560" s="4"/>
      <c r="E560" s="2"/>
      <c r="F560" s="4"/>
      <c r="H560" s="4"/>
      <c r="I560" s="4"/>
      <c r="J560" s="38"/>
    </row>
    <row r="561" spans="1:10" ht="13.2" x14ac:dyDescent="0.25">
      <c r="A561" s="4"/>
      <c r="B561" s="2"/>
      <c r="C561" s="3"/>
      <c r="D561" s="4"/>
      <c r="E561" s="2"/>
      <c r="F561" s="4"/>
      <c r="H561" s="4"/>
      <c r="I561" s="4"/>
      <c r="J561" s="38"/>
    </row>
    <row r="562" spans="1:10" ht="13.2" x14ac:dyDescent="0.25">
      <c r="A562" s="4"/>
      <c r="B562" s="2"/>
      <c r="C562" s="3"/>
      <c r="D562" s="4"/>
      <c r="E562" s="2"/>
      <c r="F562" s="4"/>
      <c r="H562" s="4"/>
      <c r="I562" s="4"/>
      <c r="J562" s="38"/>
    </row>
    <row r="563" spans="1:10" ht="13.2" x14ac:dyDescent="0.25">
      <c r="A563" s="4"/>
      <c r="B563" s="2"/>
      <c r="C563" s="3"/>
      <c r="D563" s="4"/>
      <c r="E563" s="2"/>
      <c r="F563" s="4"/>
      <c r="H563" s="4"/>
      <c r="I563" s="4"/>
      <c r="J563" s="38"/>
    </row>
    <row r="564" spans="1:10" ht="13.2" x14ac:dyDescent="0.25">
      <c r="A564" s="4"/>
      <c r="B564" s="2"/>
      <c r="C564" s="3"/>
      <c r="D564" s="4"/>
      <c r="E564" s="2"/>
      <c r="F564" s="4"/>
      <c r="H564" s="4"/>
      <c r="I564" s="4"/>
      <c r="J564" s="38"/>
    </row>
    <row r="565" spans="1:10" ht="13.2" x14ac:dyDescent="0.25">
      <c r="A565" s="4"/>
      <c r="B565" s="2"/>
      <c r="C565" s="3"/>
      <c r="D565" s="4"/>
      <c r="E565" s="2"/>
      <c r="F565" s="4"/>
      <c r="H565" s="4"/>
      <c r="I565" s="4"/>
      <c r="J565" s="38"/>
    </row>
    <row r="566" spans="1:10" ht="13.2" x14ac:dyDescent="0.25">
      <c r="A566" s="4"/>
      <c r="B566" s="2"/>
      <c r="C566" s="3"/>
      <c r="D566" s="4"/>
      <c r="E566" s="2"/>
      <c r="F566" s="4"/>
      <c r="H566" s="4"/>
      <c r="I566" s="4"/>
      <c r="J566" s="38"/>
    </row>
    <row r="567" spans="1:10" ht="13.2" x14ac:dyDescent="0.25">
      <c r="A567" s="4"/>
      <c r="B567" s="2"/>
      <c r="C567" s="3"/>
      <c r="D567" s="4"/>
      <c r="E567" s="2"/>
      <c r="F567" s="4"/>
      <c r="H567" s="4"/>
      <c r="I567" s="4"/>
      <c r="J567" s="38"/>
    </row>
    <row r="568" spans="1:10" ht="13.2" x14ac:dyDescent="0.25">
      <c r="A568" s="4"/>
      <c r="B568" s="2"/>
      <c r="C568" s="3"/>
      <c r="D568" s="4"/>
      <c r="E568" s="2"/>
      <c r="F568" s="4"/>
      <c r="H568" s="4"/>
      <c r="I568" s="4"/>
      <c r="J568" s="38"/>
    </row>
    <row r="569" spans="1:10" ht="13.2" x14ac:dyDescent="0.25">
      <c r="A569" s="4"/>
      <c r="B569" s="2"/>
      <c r="C569" s="3"/>
      <c r="D569" s="4"/>
      <c r="E569" s="2"/>
      <c r="F569" s="4"/>
      <c r="H569" s="4"/>
      <c r="I569" s="4"/>
      <c r="J569" s="38"/>
    </row>
    <row r="570" spans="1:10" ht="13.2" x14ac:dyDescent="0.25">
      <c r="A570" s="4"/>
      <c r="B570" s="2"/>
      <c r="C570" s="3"/>
      <c r="D570" s="4"/>
      <c r="E570" s="2"/>
      <c r="F570" s="4"/>
      <c r="H570" s="4"/>
      <c r="I570" s="4"/>
      <c r="J570" s="38"/>
    </row>
    <row r="571" spans="1:10" ht="13.2" x14ac:dyDescent="0.25">
      <c r="A571" s="4"/>
      <c r="B571" s="2"/>
      <c r="C571" s="3"/>
      <c r="D571" s="4"/>
      <c r="E571" s="2"/>
      <c r="F571" s="4"/>
      <c r="H571" s="4"/>
      <c r="I571" s="4"/>
      <c r="J571" s="38"/>
    </row>
    <row r="572" spans="1:10" ht="13.2" x14ac:dyDescent="0.25">
      <c r="A572" s="4"/>
      <c r="B572" s="2"/>
      <c r="C572" s="3"/>
      <c r="D572" s="4"/>
      <c r="E572" s="2"/>
      <c r="F572" s="4"/>
      <c r="H572" s="4"/>
      <c r="I572" s="4"/>
      <c r="J572" s="38"/>
    </row>
    <row r="573" spans="1:10" ht="13.2" x14ac:dyDescent="0.25">
      <c r="A573" s="4"/>
      <c r="B573" s="2"/>
      <c r="C573" s="3"/>
      <c r="D573" s="4"/>
      <c r="E573" s="2"/>
      <c r="F573" s="4"/>
      <c r="H573" s="4"/>
      <c r="I573" s="4"/>
      <c r="J573" s="38"/>
    </row>
    <row r="574" spans="1:10" ht="13.2" x14ac:dyDescent="0.25">
      <c r="A574" s="4"/>
      <c r="B574" s="2"/>
      <c r="C574" s="3"/>
      <c r="D574" s="4"/>
      <c r="E574" s="2"/>
      <c r="F574" s="4"/>
      <c r="H574" s="4"/>
      <c r="I574" s="4"/>
      <c r="J574" s="38"/>
    </row>
    <row r="575" spans="1:10" ht="13.2" x14ac:dyDescent="0.25">
      <c r="A575" s="4"/>
      <c r="B575" s="2"/>
      <c r="C575" s="3"/>
      <c r="D575" s="4"/>
      <c r="E575" s="2"/>
      <c r="F575" s="4"/>
      <c r="H575" s="4"/>
      <c r="I575" s="4"/>
      <c r="J575" s="38"/>
    </row>
    <row r="576" spans="1:10" ht="13.2" x14ac:dyDescent="0.25">
      <c r="A576" s="4"/>
      <c r="B576" s="2"/>
      <c r="C576" s="3"/>
      <c r="D576" s="4"/>
      <c r="E576" s="2"/>
      <c r="F576" s="4"/>
      <c r="H576" s="4"/>
      <c r="I576" s="4"/>
      <c r="J576" s="38"/>
    </row>
    <row r="577" spans="1:10" ht="13.2" x14ac:dyDescent="0.25">
      <c r="A577" s="4"/>
      <c r="B577" s="2"/>
      <c r="C577" s="3"/>
      <c r="D577" s="4"/>
      <c r="E577" s="2"/>
      <c r="F577" s="4"/>
      <c r="H577" s="4"/>
      <c r="I577" s="4"/>
      <c r="J577" s="38"/>
    </row>
    <row r="578" spans="1:10" ht="13.2" x14ac:dyDescent="0.25">
      <c r="A578" s="4"/>
      <c r="B578" s="2"/>
      <c r="C578" s="3"/>
      <c r="D578" s="4"/>
      <c r="E578" s="2"/>
      <c r="F578" s="4"/>
      <c r="H578" s="4"/>
      <c r="I578" s="4"/>
      <c r="J578" s="38"/>
    </row>
    <row r="579" spans="1:10" ht="13.2" x14ac:dyDescent="0.25">
      <c r="A579" s="4"/>
      <c r="B579" s="2"/>
      <c r="C579" s="3"/>
      <c r="D579" s="4"/>
      <c r="E579" s="2"/>
      <c r="F579" s="4"/>
      <c r="H579" s="4"/>
      <c r="I579" s="4"/>
      <c r="J579" s="38"/>
    </row>
    <row r="580" spans="1:10" ht="13.2" x14ac:dyDescent="0.25">
      <c r="A580" s="4"/>
      <c r="B580" s="2"/>
      <c r="C580" s="3"/>
      <c r="D580" s="4"/>
      <c r="E580" s="2"/>
      <c r="F580" s="4"/>
      <c r="H580" s="4"/>
      <c r="I580" s="4"/>
      <c r="J580" s="38"/>
    </row>
    <row r="581" spans="1:10" ht="13.2" x14ac:dyDescent="0.25">
      <c r="A581" s="4"/>
      <c r="B581" s="2"/>
      <c r="C581" s="3"/>
      <c r="D581" s="4"/>
      <c r="E581" s="2"/>
      <c r="F581" s="4"/>
      <c r="H581" s="4"/>
      <c r="I581" s="4"/>
      <c r="J581" s="38"/>
    </row>
    <row r="582" spans="1:10" ht="13.2" x14ac:dyDescent="0.25">
      <c r="A582" s="4"/>
      <c r="B582" s="2"/>
      <c r="C582" s="3"/>
      <c r="D582" s="4"/>
      <c r="E582" s="2"/>
      <c r="F582" s="4"/>
      <c r="H582" s="4"/>
      <c r="I582" s="4"/>
      <c r="J582" s="38"/>
    </row>
    <row r="583" spans="1:10" ht="13.2" x14ac:dyDescent="0.25">
      <c r="A583" s="4"/>
      <c r="B583" s="2"/>
      <c r="C583" s="3"/>
      <c r="D583" s="4"/>
      <c r="E583" s="2"/>
      <c r="F583" s="4"/>
      <c r="H583" s="4"/>
      <c r="I583" s="4"/>
      <c r="J583" s="38"/>
    </row>
    <row r="584" spans="1:10" ht="13.2" x14ac:dyDescent="0.25">
      <c r="A584" s="4"/>
      <c r="B584" s="2"/>
      <c r="C584" s="3"/>
      <c r="D584" s="4"/>
      <c r="E584" s="2"/>
      <c r="F584" s="4"/>
      <c r="H584" s="4"/>
      <c r="I584" s="4"/>
      <c r="J584" s="38"/>
    </row>
    <row r="585" spans="1:10" ht="13.2" x14ac:dyDescent="0.25">
      <c r="A585" s="4"/>
      <c r="B585" s="2"/>
      <c r="C585" s="3"/>
      <c r="D585" s="4"/>
      <c r="E585" s="2"/>
      <c r="F585" s="4"/>
      <c r="H585" s="4"/>
      <c r="I585" s="4"/>
      <c r="J585" s="38"/>
    </row>
    <row r="586" spans="1:10" ht="13.2" x14ac:dyDescent="0.25">
      <c r="A586" s="4"/>
      <c r="B586" s="2"/>
      <c r="C586" s="3"/>
      <c r="D586" s="4"/>
      <c r="E586" s="2"/>
      <c r="F586" s="4"/>
      <c r="H586" s="4"/>
      <c r="I586" s="4"/>
      <c r="J586" s="38"/>
    </row>
    <row r="587" spans="1:10" ht="13.2" x14ac:dyDescent="0.25">
      <c r="A587" s="4"/>
      <c r="B587" s="2"/>
      <c r="C587" s="3"/>
      <c r="D587" s="4"/>
      <c r="E587" s="2"/>
      <c r="F587" s="4"/>
      <c r="H587" s="4"/>
      <c r="I587" s="4"/>
      <c r="J587" s="38"/>
    </row>
    <row r="588" spans="1:10" ht="13.2" x14ac:dyDescent="0.25">
      <c r="A588" s="4"/>
      <c r="B588" s="2"/>
      <c r="C588" s="3"/>
      <c r="D588" s="4"/>
      <c r="E588" s="2"/>
      <c r="F588" s="4"/>
      <c r="H588" s="4"/>
      <c r="I588" s="4"/>
      <c r="J588" s="38"/>
    </row>
    <row r="589" spans="1:10" ht="13.2" x14ac:dyDescent="0.25">
      <c r="A589" s="4"/>
      <c r="B589" s="2"/>
      <c r="C589" s="3"/>
      <c r="D589" s="4"/>
      <c r="E589" s="2"/>
      <c r="F589" s="4"/>
      <c r="H589" s="4"/>
      <c r="I589" s="4"/>
      <c r="J589" s="38"/>
    </row>
    <row r="590" spans="1:10" ht="13.2" x14ac:dyDescent="0.25">
      <c r="A590" s="4"/>
      <c r="B590" s="2"/>
      <c r="C590" s="3"/>
      <c r="D590" s="4"/>
      <c r="E590" s="2"/>
      <c r="F590" s="4"/>
      <c r="H590" s="4"/>
      <c r="I590" s="4"/>
      <c r="J590" s="38"/>
    </row>
    <row r="591" spans="1:10" ht="13.2" x14ac:dyDescent="0.25">
      <c r="A591" s="4"/>
      <c r="B591" s="2"/>
      <c r="C591" s="3"/>
      <c r="D591" s="4"/>
      <c r="E591" s="2"/>
      <c r="F591" s="4"/>
      <c r="H591" s="4"/>
      <c r="I591" s="4"/>
      <c r="J591" s="38"/>
    </row>
    <row r="592" spans="1:10" ht="13.2" x14ac:dyDescent="0.25">
      <c r="A592" s="4"/>
      <c r="B592" s="2"/>
      <c r="C592" s="3"/>
      <c r="D592" s="4"/>
      <c r="E592" s="2"/>
      <c r="F592" s="4"/>
      <c r="H592" s="4"/>
      <c r="I592" s="4"/>
      <c r="J592" s="38"/>
    </row>
    <row r="593" spans="1:10" ht="13.2" x14ac:dyDescent="0.25">
      <c r="A593" s="4"/>
      <c r="B593" s="2"/>
      <c r="C593" s="3"/>
      <c r="D593" s="4"/>
      <c r="E593" s="2"/>
      <c r="F593" s="4"/>
      <c r="H593" s="4"/>
      <c r="I593" s="4"/>
      <c r="J593" s="38"/>
    </row>
    <row r="594" spans="1:10" ht="13.2" x14ac:dyDescent="0.25">
      <c r="A594" s="4"/>
      <c r="B594" s="2"/>
      <c r="C594" s="3"/>
      <c r="D594" s="4"/>
      <c r="E594" s="2"/>
      <c r="F594" s="4"/>
      <c r="H594" s="4"/>
      <c r="I594" s="4"/>
      <c r="J594" s="38"/>
    </row>
    <row r="595" spans="1:10" ht="13.2" x14ac:dyDescent="0.25">
      <c r="A595" s="4"/>
      <c r="B595" s="2"/>
      <c r="C595" s="3"/>
      <c r="D595" s="4"/>
      <c r="E595" s="2"/>
      <c r="F595" s="4"/>
      <c r="H595" s="4"/>
      <c r="I595" s="4"/>
      <c r="J595" s="38"/>
    </row>
    <row r="596" spans="1:10" ht="13.2" x14ac:dyDescent="0.25">
      <c r="A596" s="4"/>
      <c r="B596" s="2"/>
      <c r="C596" s="3"/>
      <c r="D596" s="4"/>
      <c r="E596" s="2"/>
      <c r="F596" s="4"/>
      <c r="H596" s="4"/>
      <c r="I596" s="4"/>
      <c r="J596" s="38"/>
    </row>
    <row r="597" spans="1:10" ht="13.2" x14ac:dyDescent="0.25">
      <c r="A597" s="4"/>
      <c r="B597" s="2"/>
      <c r="C597" s="3"/>
      <c r="D597" s="4"/>
      <c r="E597" s="2"/>
      <c r="F597" s="4"/>
      <c r="H597" s="4"/>
      <c r="I597" s="4"/>
      <c r="J597" s="38"/>
    </row>
    <row r="598" spans="1:10" ht="13.2" x14ac:dyDescent="0.25">
      <c r="A598" s="4"/>
      <c r="B598" s="2"/>
      <c r="C598" s="3"/>
      <c r="D598" s="4"/>
      <c r="E598" s="2"/>
      <c r="F598" s="4"/>
      <c r="H598" s="4"/>
      <c r="I598" s="4"/>
      <c r="J598" s="38"/>
    </row>
    <row r="599" spans="1:10" ht="13.2" x14ac:dyDescent="0.25">
      <c r="A599" s="4"/>
      <c r="B599" s="2"/>
      <c r="C599" s="3"/>
      <c r="D599" s="4"/>
      <c r="E599" s="2"/>
      <c r="F599" s="4"/>
      <c r="H599" s="4"/>
      <c r="I599" s="4"/>
      <c r="J599" s="38"/>
    </row>
    <row r="600" spans="1:10" ht="13.2" x14ac:dyDescent="0.25">
      <c r="A600" s="4"/>
      <c r="B600" s="2"/>
      <c r="C600" s="3"/>
      <c r="D600" s="4"/>
      <c r="E600" s="2"/>
      <c r="F600" s="4"/>
      <c r="H600" s="4"/>
      <c r="I600" s="4"/>
      <c r="J600" s="38"/>
    </row>
    <row r="601" spans="1:10" ht="13.2" x14ac:dyDescent="0.25">
      <c r="A601" s="4"/>
      <c r="B601" s="2"/>
      <c r="C601" s="3"/>
      <c r="D601" s="4"/>
      <c r="E601" s="2"/>
      <c r="F601" s="4"/>
      <c r="H601" s="4"/>
      <c r="I601" s="4"/>
      <c r="J601" s="38"/>
    </row>
    <row r="602" spans="1:10" ht="13.2" x14ac:dyDescent="0.25">
      <c r="A602" s="4"/>
      <c r="B602" s="2"/>
      <c r="C602" s="3"/>
      <c r="D602" s="4"/>
      <c r="E602" s="2"/>
      <c r="F602" s="4"/>
      <c r="H602" s="4"/>
      <c r="I602" s="4"/>
      <c r="J602" s="38"/>
    </row>
    <row r="603" spans="1:10" ht="13.2" x14ac:dyDescent="0.25">
      <c r="A603" s="4"/>
      <c r="B603" s="2"/>
      <c r="C603" s="3"/>
      <c r="D603" s="4"/>
      <c r="E603" s="2"/>
      <c r="F603" s="4"/>
      <c r="H603" s="4"/>
      <c r="I603" s="4"/>
      <c r="J603" s="38"/>
    </row>
    <row r="604" spans="1:10" ht="13.2" x14ac:dyDescent="0.25">
      <c r="A604" s="4"/>
      <c r="B604" s="2"/>
      <c r="C604" s="3"/>
      <c r="D604" s="4"/>
      <c r="E604" s="2"/>
      <c r="F604" s="4"/>
      <c r="H604" s="4"/>
      <c r="I604" s="4"/>
      <c r="J604" s="38"/>
    </row>
    <row r="605" spans="1:10" ht="13.2" x14ac:dyDescent="0.25">
      <c r="A605" s="4"/>
      <c r="B605" s="2"/>
      <c r="C605" s="3"/>
      <c r="D605" s="4"/>
      <c r="E605" s="2"/>
      <c r="F605" s="4"/>
      <c r="H605" s="4"/>
      <c r="I605" s="4"/>
      <c r="J605" s="38"/>
    </row>
    <row r="606" spans="1:10" ht="13.2" x14ac:dyDescent="0.25">
      <c r="A606" s="4"/>
      <c r="B606" s="2"/>
      <c r="C606" s="3"/>
      <c r="D606" s="4"/>
      <c r="E606" s="2"/>
      <c r="F606" s="4"/>
      <c r="H606" s="4"/>
      <c r="I606" s="4"/>
      <c r="J606" s="38"/>
    </row>
    <row r="607" spans="1:10" ht="13.2" x14ac:dyDescent="0.25">
      <c r="A607" s="4"/>
      <c r="B607" s="2"/>
      <c r="C607" s="3"/>
      <c r="D607" s="4"/>
      <c r="E607" s="2"/>
      <c r="F607" s="4"/>
      <c r="H607" s="4"/>
      <c r="I607" s="4"/>
      <c r="J607" s="38"/>
    </row>
    <row r="608" spans="1:10" ht="13.2" x14ac:dyDescent="0.25">
      <c r="A608" s="4"/>
      <c r="B608" s="2"/>
      <c r="C608" s="3"/>
      <c r="D608" s="4"/>
      <c r="E608" s="2"/>
      <c r="F608" s="4"/>
      <c r="H608" s="4"/>
      <c r="I608" s="4"/>
      <c r="J608" s="38"/>
    </row>
    <row r="609" spans="1:10" ht="13.2" x14ac:dyDescent="0.25">
      <c r="A609" s="4"/>
      <c r="B609" s="2"/>
      <c r="C609" s="3"/>
      <c r="D609" s="4"/>
      <c r="E609" s="2"/>
      <c r="F609" s="4"/>
      <c r="H609" s="4"/>
      <c r="I609" s="4"/>
      <c r="J609" s="38"/>
    </row>
    <row r="610" spans="1:10" ht="13.2" x14ac:dyDescent="0.25">
      <c r="A610" s="4"/>
      <c r="B610" s="2"/>
      <c r="C610" s="3"/>
      <c r="D610" s="4"/>
      <c r="E610" s="2"/>
      <c r="F610" s="4"/>
      <c r="H610" s="4"/>
      <c r="I610" s="4"/>
      <c r="J610" s="38"/>
    </row>
    <row r="611" spans="1:10" ht="13.2" x14ac:dyDescent="0.25">
      <c r="A611" s="4"/>
      <c r="B611" s="2"/>
      <c r="C611" s="3"/>
      <c r="D611" s="4"/>
      <c r="E611" s="2"/>
      <c r="F611" s="4"/>
      <c r="H611" s="4"/>
      <c r="I611" s="4"/>
      <c r="J611" s="38"/>
    </row>
    <row r="612" spans="1:10" ht="13.2" x14ac:dyDescent="0.25">
      <c r="A612" s="4"/>
      <c r="B612" s="2"/>
      <c r="C612" s="3"/>
      <c r="D612" s="4"/>
      <c r="E612" s="2"/>
      <c r="F612" s="4"/>
      <c r="H612" s="4"/>
      <c r="I612" s="4"/>
      <c r="J612" s="38"/>
    </row>
    <row r="613" spans="1:10" ht="13.2" x14ac:dyDescent="0.25">
      <c r="A613" s="4"/>
      <c r="B613" s="2"/>
      <c r="C613" s="3"/>
      <c r="D613" s="4"/>
      <c r="E613" s="2"/>
      <c r="F613" s="4"/>
      <c r="H613" s="4"/>
      <c r="I613" s="4"/>
      <c r="J613" s="38"/>
    </row>
    <row r="614" spans="1:10" ht="13.2" x14ac:dyDescent="0.25">
      <c r="A614" s="4"/>
      <c r="B614" s="2"/>
      <c r="C614" s="3"/>
      <c r="D614" s="4"/>
      <c r="E614" s="2"/>
      <c r="F614" s="4"/>
      <c r="H614" s="4"/>
      <c r="I614" s="4"/>
      <c r="J614" s="38"/>
    </row>
    <row r="615" spans="1:10" ht="13.2" x14ac:dyDescent="0.25">
      <c r="A615" s="4"/>
      <c r="B615" s="2"/>
      <c r="C615" s="3"/>
      <c r="D615" s="4"/>
      <c r="E615" s="2"/>
      <c r="F615" s="4"/>
      <c r="H615" s="4"/>
      <c r="I615" s="4"/>
      <c r="J615" s="38"/>
    </row>
    <row r="616" spans="1:10" ht="13.2" x14ac:dyDescent="0.25">
      <c r="A616" s="4"/>
      <c r="B616" s="2"/>
      <c r="C616" s="3"/>
      <c r="D616" s="4"/>
      <c r="E616" s="2"/>
      <c r="F616" s="4"/>
      <c r="H616" s="4"/>
      <c r="I616" s="4"/>
      <c r="J616" s="38"/>
    </row>
    <row r="617" spans="1:10" ht="13.2" x14ac:dyDescent="0.25">
      <c r="A617" s="4"/>
      <c r="B617" s="2"/>
      <c r="C617" s="3"/>
      <c r="D617" s="4"/>
      <c r="E617" s="2"/>
      <c r="F617" s="4"/>
      <c r="H617" s="4"/>
      <c r="I617" s="4"/>
      <c r="J617" s="38"/>
    </row>
    <row r="618" spans="1:10" ht="13.2" x14ac:dyDescent="0.25">
      <c r="A618" s="4"/>
      <c r="B618" s="2"/>
      <c r="C618" s="3"/>
      <c r="D618" s="4"/>
      <c r="E618" s="2"/>
      <c r="F618" s="4"/>
      <c r="H618" s="4"/>
      <c r="I618" s="4"/>
      <c r="J618" s="38"/>
    </row>
    <row r="619" spans="1:10" ht="13.2" x14ac:dyDescent="0.25">
      <c r="A619" s="4"/>
      <c r="B619" s="2"/>
      <c r="C619" s="3"/>
      <c r="D619" s="4"/>
      <c r="E619" s="2"/>
      <c r="F619" s="4"/>
      <c r="H619" s="4"/>
      <c r="I619" s="4"/>
      <c r="J619" s="38"/>
    </row>
    <row r="620" spans="1:10" ht="13.2" x14ac:dyDescent="0.25">
      <c r="A620" s="4"/>
      <c r="B620" s="2"/>
      <c r="C620" s="3"/>
      <c r="D620" s="4"/>
      <c r="E620" s="2"/>
      <c r="F620" s="4"/>
      <c r="H620" s="4"/>
      <c r="I620" s="4"/>
      <c r="J620" s="38"/>
    </row>
    <row r="621" spans="1:10" ht="13.2" x14ac:dyDescent="0.25">
      <c r="A621" s="4"/>
      <c r="B621" s="2"/>
      <c r="C621" s="3"/>
      <c r="D621" s="4"/>
      <c r="E621" s="2"/>
      <c r="F621" s="4"/>
      <c r="H621" s="4"/>
      <c r="I621" s="4"/>
      <c r="J621" s="38"/>
    </row>
    <row r="622" spans="1:10" ht="13.2" x14ac:dyDescent="0.25">
      <c r="A622" s="4"/>
      <c r="B622" s="2"/>
      <c r="C622" s="3"/>
      <c r="D622" s="4"/>
      <c r="E622" s="2"/>
      <c r="F622" s="4"/>
      <c r="H622" s="4"/>
      <c r="I622" s="4"/>
      <c r="J622" s="38"/>
    </row>
    <row r="623" spans="1:10" ht="13.2" x14ac:dyDescent="0.25">
      <c r="A623" s="4"/>
      <c r="B623" s="2"/>
      <c r="C623" s="3"/>
      <c r="D623" s="4"/>
      <c r="E623" s="2"/>
      <c r="F623" s="4"/>
      <c r="H623" s="4"/>
      <c r="I623" s="4"/>
      <c r="J623" s="38"/>
    </row>
    <row r="624" spans="1:10" ht="13.2" x14ac:dyDescent="0.25">
      <c r="A624" s="4"/>
      <c r="B624" s="2"/>
      <c r="C624" s="3"/>
      <c r="D624" s="4"/>
      <c r="E624" s="2"/>
      <c r="F624" s="4"/>
      <c r="H624" s="4"/>
      <c r="I624" s="4"/>
      <c r="J624" s="38"/>
    </row>
    <row r="625" spans="1:10" ht="13.2" x14ac:dyDescent="0.25">
      <c r="A625" s="4"/>
      <c r="B625" s="2"/>
      <c r="C625" s="3"/>
      <c r="D625" s="4"/>
      <c r="E625" s="2"/>
      <c r="F625" s="4"/>
      <c r="H625" s="4"/>
      <c r="I625" s="4"/>
      <c r="J625" s="38"/>
    </row>
    <row r="626" spans="1:10" ht="13.2" x14ac:dyDescent="0.25">
      <c r="A626" s="4"/>
      <c r="B626" s="2"/>
      <c r="C626" s="3"/>
      <c r="D626" s="4"/>
      <c r="E626" s="2"/>
      <c r="F626" s="4"/>
      <c r="H626" s="4"/>
      <c r="I626" s="4"/>
      <c r="J626" s="38"/>
    </row>
    <row r="627" spans="1:10" ht="13.2" x14ac:dyDescent="0.25">
      <c r="A627" s="4"/>
      <c r="B627" s="2"/>
      <c r="C627" s="3"/>
      <c r="D627" s="4"/>
      <c r="E627" s="2"/>
      <c r="F627" s="4"/>
      <c r="H627" s="4"/>
      <c r="I627" s="4"/>
      <c r="J627" s="38"/>
    </row>
    <row r="628" spans="1:10" ht="13.2" x14ac:dyDescent="0.25">
      <c r="A628" s="4"/>
      <c r="B628" s="2"/>
      <c r="C628" s="3"/>
      <c r="D628" s="4"/>
      <c r="E628" s="2"/>
      <c r="F628" s="4"/>
      <c r="H628" s="4"/>
      <c r="I628" s="4"/>
      <c r="J628" s="38"/>
    </row>
    <row r="629" spans="1:10" ht="13.2" x14ac:dyDescent="0.25">
      <c r="A629" s="4"/>
      <c r="B629" s="2"/>
      <c r="C629" s="3"/>
      <c r="D629" s="4"/>
      <c r="E629" s="2"/>
      <c r="F629" s="4"/>
      <c r="H629" s="4"/>
      <c r="I629" s="4"/>
      <c r="J629" s="38"/>
    </row>
    <row r="630" spans="1:10" ht="13.2" x14ac:dyDescent="0.25">
      <c r="A630" s="4"/>
      <c r="B630" s="2"/>
      <c r="C630" s="3"/>
      <c r="D630" s="4"/>
      <c r="E630" s="2"/>
      <c r="F630" s="4"/>
      <c r="H630" s="4"/>
      <c r="I630" s="4"/>
      <c r="J630" s="38"/>
    </row>
    <row r="631" spans="1:10" ht="13.2" x14ac:dyDescent="0.25">
      <c r="A631" s="4"/>
      <c r="B631" s="2"/>
      <c r="C631" s="3"/>
      <c r="D631" s="4"/>
      <c r="E631" s="2"/>
      <c r="F631" s="4"/>
      <c r="H631" s="4"/>
      <c r="I631" s="4"/>
      <c r="J631" s="38"/>
    </row>
    <row r="632" spans="1:10" ht="13.2" x14ac:dyDescent="0.25">
      <c r="A632" s="4"/>
      <c r="B632" s="2"/>
      <c r="C632" s="3"/>
      <c r="D632" s="4"/>
      <c r="E632" s="2"/>
      <c r="F632" s="4"/>
      <c r="H632" s="4"/>
      <c r="I632" s="4"/>
      <c r="J632" s="38"/>
    </row>
    <row r="633" spans="1:10" ht="13.2" x14ac:dyDescent="0.25">
      <c r="A633" s="4"/>
      <c r="B633" s="2"/>
      <c r="C633" s="3"/>
      <c r="D633" s="4"/>
      <c r="E633" s="2"/>
      <c r="F633" s="4"/>
      <c r="H633" s="4"/>
      <c r="I633" s="4"/>
      <c r="J633" s="38"/>
    </row>
    <row r="634" spans="1:10" ht="13.2" x14ac:dyDescent="0.25">
      <c r="A634" s="4"/>
      <c r="B634" s="2"/>
      <c r="C634" s="3"/>
      <c r="D634" s="4"/>
      <c r="E634" s="2"/>
      <c r="F634" s="4"/>
      <c r="H634" s="4"/>
      <c r="I634" s="4"/>
      <c r="J634" s="38"/>
    </row>
    <row r="635" spans="1:10" ht="13.2" x14ac:dyDescent="0.25">
      <c r="A635" s="4"/>
      <c r="B635" s="2"/>
      <c r="C635" s="3"/>
      <c r="D635" s="4"/>
      <c r="E635" s="2"/>
      <c r="F635" s="4"/>
      <c r="H635" s="4"/>
      <c r="I635" s="4"/>
      <c r="J635" s="38"/>
    </row>
    <row r="636" spans="1:10" ht="13.2" x14ac:dyDescent="0.25">
      <c r="A636" s="4"/>
      <c r="B636" s="2"/>
      <c r="C636" s="3"/>
      <c r="D636" s="4"/>
      <c r="E636" s="2"/>
      <c r="F636" s="4"/>
      <c r="H636" s="4"/>
      <c r="I636" s="4"/>
      <c r="J636" s="38"/>
    </row>
    <row r="637" spans="1:10" ht="13.2" x14ac:dyDescent="0.25">
      <c r="A637" s="4"/>
      <c r="B637" s="2"/>
      <c r="C637" s="3"/>
      <c r="D637" s="4"/>
      <c r="E637" s="2"/>
      <c r="F637" s="4"/>
      <c r="H637" s="4"/>
      <c r="I637" s="4"/>
      <c r="J637" s="38"/>
    </row>
    <row r="638" spans="1:10" ht="13.2" x14ac:dyDescent="0.25">
      <c r="A638" s="4"/>
      <c r="B638" s="2"/>
      <c r="C638" s="3"/>
      <c r="D638" s="4"/>
      <c r="E638" s="2"/>
      <c r="F638" s="4"/>
      <c r="H638" s="4"/>
      <c r="I638" s="4"/>
      <c r="J638" s="38"/>
    </row>
    <row r="639" spans="1:10" ht="13.2" x14ac:dyDescent="0.25">
      <c r="A639" s="4"/>
      <c r="B639" s="2"/>
      <c r="C639" s="3"/>
      <c r="D639" s="4"/>
      <c r="E639" s="2"/>
      <c r="F639" s="4"/>
      <c r="H639" s="4"/>
      <c r="I639" s="4"/>
      <c r="J639" s="38"/>
    </row>
    <row r="640" spans="1:10" ht="13.2" x14ac:dyDescent="0.25">
      <c r="A640" s="4"/>
      <c r="B640" s="2"/>
      <c r="C640" s="3"/>
      <c r="D640" s="4"/>
      <c r="E640" s="2"/>
      <c r="F640" s="4"/>
      <c r="H640" s="4"/>
      <c r="I640" s="4"/>
      <c r="J640" s="38"/>
    </row>
    <row r="641" spans="1:10" ht="13.2" x14ac:dyDescent="0.25">
      <c r="A641" s="4"/>
      <c r="B641" s="2"/>
      <c r="C641" s="3"/>
      <c r="D641" s="4"/>
      <c r="E641" s="2"/>
      <c r="F641" s="4"/>
      <c r="H641" s="4"/>
      <c r="I641" s="4"/>
      <c r="J641" s="38"/>
    </row>
    <row r="642" spans="1:10" ht="13.2" x14ac:dyDescent="0.25">
      <c r="A642" s="4"/>
      <c r="B642" s="2"/>
      <c r="C642" s="3"/>
      <c r="D642" s="4"/>
      <c r="E642" s="2"/>
      <c r="F642" s="4"/>
      <c r="H642" s="4"/>
      <c r="I642" s="4"/>
      <c r="J642" s="38"/>
    </row>
    <row r="643" spans="1:10" ht="13.2" x14ac:dyDescent="0.25">
      <c r="A643" s="4"/>
      <c r="B643" s="2"/>
      <c r="C643" s="3"/>
      <c r="D643" s="4"/>
      <c r="E643" s="2"/>
      <c r="F643" s="4"/>
      <c r="H643" s="4"/>
      <c r="I643" s="4"/>
      <c r="J643" s="38"/>
    </row>
    <row r="644" spans="1:10" ht="13.2" x14ac:dyDescent="0.25">
      <c r="A644" s="4"/>
      <c r="B644" s="2"/>
      <c r="C644" s="3"/>
      <c r="D644" s="4"/>
      <c r="E644" s="2"/>
      <c r="F644" s="4"/>
      <c r="H644" s="4"/>
      <c r="I644" s="4"/>
      <c r="J644" s="38"/>
    </row>
    <row r="645" spans="1:10" ht="13.2" x14ac:dyDescent="0.25">
      <c r="A645" s="4"/>
      <c r="B645" s="2"/>
      <c r="C645" s="3"/>
      <c r="D645" s="4"/>
      <c r="E645" s="2"/>
      <c r="F645" s="4"/>
      <c r="H645" s="4"/>
      <c r="I645" s="4"/>
      <c r="J645" s="38"/>
    </row>
    <row r="646" spans="1:10" ht="13.2" x14ac:dyDescent="0.25">
      <c r="A646" s="4"/>
      <c r="B646" s="2"/>
      <c r="C646" s="3"/>
      <c r="D646" s="4"/>
      <c r="E646" s="2"/>
      <c r="F646" s="4"/>
      <c r="H646" s="4"/>
      <c r="I646" s="4"/>
      <c r="J646" s="38"/>
    </row>
    <row r="647" spans="1:10" ht="13.2" x14ac:dyDescent="0.25">
      <c r="A647" s="4"/>
      <c r="B647" s="2"/>
      <c r="C647" s="3"/>
      <c r="D647" s="4"/>
      <c r="E647" s="2"/>
      <c r="F647" s="4"/>
      <c r="H647" s="4"/>
      <c r="I647" s="4"/>
      <c r="J647" s="38"/>
    </row>
    <row r="648" spans="1:10" ht="13.2" x14ac:dyDescent="0.25">
      <c r="A648" s="4"/>
      <c r="B648" s="2"/>
      <c r="C648" s="3"/>
      <c r="D648" s="4"/>
      <c r="E648" s="2"/>
      <c r="F648" s="4"/>
      <c r="H648" s="4"/>
      <c r="I648" s="4"/>
      <c r="J648" s="38"/>
    </row>
    <row r="649" spans="1:10" ht="13.2" x14ac:dyDescent="0.25">
      <c r="A649" s="4"/>
      <c r="B649" s="2"/>
      <c r="C649" s="3"/>
      <c r="D649" s="4"/>
      <c r="E649" s="2"/>
      <c r="F649" s="4"/>
      <c r="H649" s="4"/>
      <c r="I649" s="4"/>
      <c r="J649" s="38"/>
    </row>
    <row r="650" spans="1:10" ht="13.2" x14ac:dyDescent="0.25">
      <c r="A650" s="4"/>
      <c r="B650" s="2"/>
      <c r="C650" s="3"/>
      <c r="D650" s="4"/>
      <c r="E650" s="2"/>
      <c r="F650" s="4"/>
      <c r="H650" s="4"/>
      <c r="I650" s="4"/>
      <c r="J650" s="38"/>
    </row>
    <row r="651" spans="1:10" ht="13.2" x14ac:dyDescent="0.25">
      <c r="A651" s="4"/>
      <c r="B651" s="2"/>
      <c r="C651" s="3"/>
      <c r="D651" s="4"/>
      <c r="E651" s="2"/>
      <c r="F651" s="4"/>
      <c r="H651" s="4"/>
      <c r="I651" s="4"/>
      <c r="J651" s="38"/>
    </row>
    <row r="652" spans="1:10" ht="13.2" x14ac:dyDescent="0.25">
      <c r="A652" s="4"/>
      <c r="B652" s="2"/>
      <c r="C652" s="3"/>
      <c r="D652" s="4"/>
      <c r="E652" s="2"/>
      <c r="F652" s="4"/>
      <c r="H652" s="4"/>
      <c r="I652" s="4"/>
      <c r="J652" s="38"/>
    </row>
    <row r="653" spans="1:10" ht="13.2" x14ac:dyDescent="0.25">
      <c r="A653" s="4"/>
      <c r="B653" s="2"/>
      <c r="C653" s="3"/>
      <c r="D653" s="4"/>
      <c r="E653" s="2"/>
      <c r="F653" s="4"/>
      <c r="H653" s="4"/>
      <c r="I653" s="4"/>
      <c r="J653" s="38"/>
    </row>
    <row r="654" spans="1:10" ht="13.2" x14ac:dyDescent="0.25">
      <c r="A654" s="4"/>
      <c r="B654" s="2"/>
      <c r="C654" s="3"/>
      <c r="D654" s="4"/>
      <c r="E654" s="2"/>
      <c r="F654" s="4"/>
      <c r="H654" s="4"/>
      <c r="I654" s="4"/>
      <c r="J654" s="38"/>
    </row>
    <row r="655" spans="1:10" ht="13.2" x14ac:dyDescent="0.25">
      <c r="A655" s="4"/>
      <c r="B655" s="2"/>
      <c r="C655" s="3"/>
      <c r="D655" s="4"/>
      <c r="E655" s="2"/>
      <c r="F655" s="4"/>
      <c r="H655" s="4"/>
      <c r="I655" s="4"/>
      <c r="J655" s="38"/>
    </row>
    <row r="656" spans="1:10" ht="13.2" x14ac:dyDescent="0.25">
      <c r="A656" s="4"/>
      <c r="B656" s="2"/>
      <c r="C656" s="3"/>
      <c r="D656" s="4"/>
      <c r="E656" s="2"/>
      <c r="F656" s="4"/>
      <c r="H656" s="4"/>
      <c r="I656" s="4"/>
      <c r="J656" s="38"/>
    </row>
    <row r="657" spans="1:10" ht="13.2" x14ac:dyDescent="0.25">
      <c r="A657" s="4"/>
      <c r="B657" s="2"/>
      <c r="C657" s="3"/>
      <c r="D657" s="4"/>
      <c r="E657" s="2"/>
      <c r="F657" s="4"/>
      <c r="H657" s="4"/>
      <c r="I657" s="4"/>
      <c r="J657" s="38"/>
    </row>
    <row r="658" spans="1:10" ht="13.2" x14ac:dyDescent="0.25">
      <c r="A658" s="4"/>
      <c r="B658" s="2"/>
      <c r="C658" s="3"/>
      <c r="D658" s="4"/>
      <c r="E658" s="2"/>
      <c r="F658" s="4"/>
      <c r="H658" s="4"/>
      <c r="I658" s="4"/>
      <c r="J658" s="38"/>
    </row>
    <row r="659" spans="1:10" ht="13.2" x14ac:dyDescent="0.25">
      <c r="A659" s="4"/>
      <c r="B659" s="2"/>
      <c r="C659" s="3"/>
      <c r="D659" s="4"/>
      <c r="E659" s="2"/>
      <c r="F659" s="4"/>
      <c r="H659" s="4"/>
      <c r="I659" s="4"/>
      <c r="J659" s="38"/>
    </row>
    <row r="660" spans="1:10" ht="13.2" x14ac:dyDescent="0.25">
      <c r="A660" s="4"/>
      <c r="B660" s="2"/>
      <c r="C660" s="3"/>
      <c r="D660" s="4"/>
      <c r="E660" s="2"/>
      <c r="F660" s="4"/>
      <c r="H660" s="4"/>
      <c r="I660" s="4"/>
      <c r="J660" s="38"/>
    </row>
    <row r="661" spans="1:10" ht="13.2" x14ac:dyDescent="0.25">
      <c r="A661" s="4"/>
      <c r="B661" s="2"/>
      <c r="C661" s="3"/>
      <c r="D661" s="4"/>
      <c r="E661" s="2"/>
      <c r="F661" s="4"/>
      <c r="H661" s="4"/>
      <c r="I661" s="4"/>
      <c r="J661" s="38"/>
    </row>
    <row r="662" spans="1:10" ht="13.2" x14ac:dyDescent="0.25">
      <c r="A662" s="4"/>
      <c r="B662" s="2"/>
      <c r="C662" s="3"/>
      <c r="D662" s="4"/>
      <c r="E662" s="2"/>
      <c r="F662" s="4"/>
      <c r="H662" s="4"/>
      <c r="I662" s="4"/>
      <c r="J662" s="38"/>
    </row>
    <row r="663" spans="1:10" ht="13.2" x14ac:dyDescent="0.25">
      <c r="A663" s="4"/>
      <c r="B663" s="2"/>
      <c r="C663" s="3"/>
      <c r="D663" s="4"/>
      <c r="E663" s="2"/>
      <c r="F663" s="4"/>
      <c r="H663" s="4"/>
      <c r="I663" s="4"/>
      <c r="J663" s="38"/>
    </row>
    <row r="664" spans="1:10" ht="13.2" x14ac:dyDescent="0.25">
      <c r="A664" s="4"/>
      <c r="B664" s="2"/>
      <c r="C664" s="3"/>
      <c r="D664" s="4"/>
      <c r="E664" s="2"/>
      <c r="F664" s="4"/>
      <c r="H664" s="4"/>
      <c r="I664" s="4"/>
      <c r="J664" s="38"/>
    </row>
    <row r="665" spans="1:10" ht="13.2" x14ac:dyDescent="0.25">
      <c r="A665" s="4"/>
      <c r="B665" s="2"/>
      <c r="C665" s="3"/>
      <c r="D665" s="4"/>
      <c r="E665" s="2"/>
      <c r="F665" s="4"/>
      <c r="H665" s="4"/>
      <c r="I665" s="4"/>
      <c r="J665" s="38"/>
    </row>
    <row r="666" spans="1:10" ht="13.2" x14ac:dyDescent="0.25">
      <c r="A666" s="4"/>
      <c r="B666" s="2"/>
      <c r="C666" s="3"/>
      <c r="D666" s="4"/>
      <c r="E666" s="2"/>
      <c r="F666" s="4"/>
      <c r="H666" s="4"/>
      <c r="I666" s="4"/>
      <c r="J666" s="38"/>
    </row>
    <row r="667" spans="1:10" ht="13.2" x14ac:dyDescent="0.25">
      <c r="A667" s="4"/>
      <c r="B667" s="2"/>
      <c r="C667" s="3"/>
      <c r="D667" s="4"/>
      <c r="E667" s="2"/>
      <c r="F667" s="4"/>
      <c r="H667" s="4"/>
      <c r="I667" s="4"/>
      <c r="J667" s="38"/>
    </row>
    <row r="668" spans="1:10" ht="13.2" x14ac:dyDescent="0.25">
      <c r="A668" s="4"/>
      <c r="B668" s="2"/>
      <c r="C668" s="3"/>
      <c r="D668" s="4"/>
      <c r="E668" s="2"/>
      <c r="F668" s="4"/>
      <c r="H668" s="4"/>
      <c r="I668" s="4"/>
      <c r="J668" s="38"/>
    </row>
    <row r="669" spans="1:10" ht="13.2" x14ac:dyDescent="0.25">
      <c r="A669" s="4"/>
      <c r="B669" s="2"/>
      <c r="C669" s="3"/>
      <c r="D669" s="4"/>
      <c r="E669" s="2"/>
      <c r="F669" s="4"/>
      <c r="H669" s="4"/>
      <c r="I669" s="4"/>
      <c r="J669" s="38"/>
    </row>
    <row r="670" spans="1:10" ht="13.2" x14ac:dyDescent="0.25">
      <c r="A670" s="4"/>
      <c r="B670" s="2"/>
      <c r="C670" s="3"/>
      <c r="D670" s="4"/>
      <c r="E670" s="2"/>
      <c r="F670" s="4"/>
      <c r="H670" s="4"/>
      <c r="I670" s="4"/>
      <c r="J670" s="38"/>
    </row>
    <row r="671" spans="1:10" ht="13.2" x14ac:dyDescent="0.25">
      <c r="A671" s="4"/>
      <c r="B671" s="2"/>
      <c r="C671" s="3"/>
      <c r="D671" s="4"/>
      <c r="E671" s="2"/>
      <c r="F671" s="4"/>
      <c r="H671" s="4"/>
      <c r="I671" s="4"/>
      <c r="J671" s="38"/>
    </row>
    <row r="672" spans="1:10" ht="13.2" x14ac:dyDescent="0.25">
      <c r="A672" s="4"/>
      <c r="B672" s="2"/>
      <c r="C672" s="3"/>
      <c r="D672" s="4"/>
      <c r="E672" s="2"/>
      <c r="F672" s="4"/>
      <c r="H672" s="4"/>
      <c r="I672" s="4"/>
      <c r="J672" s="38"/>
    </row>
    <row r="673" spans="1:10" ht="13.2" x14ac:dyDescent="0.25">
      <c r="A673" s="4"/>
      <c r="B673" s="2"/>
      <c r="C673" s="3"/>
      <c r="D673" s="4"/>
      <c r="E673" s="2"/>
      <c r="F673" s="4"/>
      <c r="H673" s="4"/>
      <c r="I673" s="4"/>
      <c r="J673" s="38"/>
    </row>
    <row r="674" spans="1:10" ht="13.2" x14ac:dyDescent="0.25">
      <c r="A674" s="4"/>
      <c r="B674" s="2"/>
      <c r="C674" s="3"/>
      <c r="D674" s="4"/>
      <c r="E674" s="2"/>
      <c r="F674" s="4"/>
      <c r="H674" s="4"/>
      <c r="I674" s="4"/>
      <c r="J674" s="38"/>
    </row>
    <row r="675" spans="1:10" ht="13.2" x14ac:dyDescent="0.25">
      <c r="A675" s="4"/>
      <c r="B675" s="2"/>
      <c r="C675" s="3"/>
      <c r="D675" s="4"/>
      <c r="E675" s="2"/>
      <c r="F675" s="4"/>
      <c r="H675" s="4"/>
      <c r="I675" s="4"/>
      <c r="J675" s="38"/>
    </row>
    <row r="676" spans="1:10" ht="13.2" x14ac:dyDescent="0.25">
      <c r="A676" s="4"/>
      <c r="B676" s="2"/>
      <c r="C676" s="3"/>
      <c r="D676" s="4"/>
      <c r="E676" s="2"/>
      <c r="F676" s="4"/>
      <c r="H676" s="4"/>
      <c r="I676" s="4"/>
      <c r="J676" s="38"/>
    </row>
    <row r="677" spans="1:10" ht="13.2" x14ac:dyDescent="0.25">
      <c r="A677" s="4"/>
      <c r="B677" s="2"/>
      <c r="C677" s="3"/>
      <c r="D677" s="4"/>
      <c r="E677" s="2"/>
      <c r="F677" s="4"/>
      <c r="H677" s="4"/>
      <c r="I677" s="4"/>
      <c r="J677" s="38"/>
    </row>
    <row r="678" spans="1:10" ht="13.2" x14ac:dyDescent="0.25">
      <c r="A678" s="4"/>
      <c r="B678" s="2"/>
      <c r="C678" s="3"/>
      <c r="D678" s="4"/>
      <c r="E678" s="2"/>
      <c r="F678" s="4"/>
      <c r="H678" s="4"/>
      <c r="I678" s="4"/>
      <c r="J678" s="38"/>
    </row>
    <row r="679" spans="1:10" ht="13.2" x14ac:dyDescent="0.25">
      <c r="A679" s="4"/>
      <c r="B679" s="2"/>
      <c r="C679" s="3"/>
      <c r="D679" s="4"/>
      <c r="E679" s="2"/>
      <c r="F679" s="4"/>
      <c r="H679" s="4"/>
      <c r="I679" s="4"/>
      <c r="J679" s="38"/>
    </row>
    <row r="680" spans="1:10" ht="13.2" x14ac:dyDescent="0.25">
      <c r="A680" s="4"/>
      <c r="B680" s="2"/>
      <c r="C680" s="3"/>
      <c r="D680" s="4"/>
      <c r="E680" s="2"/>
      <c r="F680" s="4"/>
      <c r="H680" s="4"/>
      <c r="I680" s="4"/>
      <c r="J680" s="38"/>
    </row>
    <row r="681" spans="1:10" ht="13.2" x14ac:dyDescent="0.25">
      <c r="A681" s="4"/>
      <c r="B681" s="2"/>
      <c r="C681" s="3"/>
      <c r="D681" s="4"/>
      <c r="E681" s="2"/>
      <c r="F681" s="4"/>
      <c r="H681" s="4"/>
      <c r="I681" s="4"/>
      <c r="J681" s="38"/>
    </row>
    <row r="682" spans="1:10" ht="13.2" x14ac:dyDescent="0.25">
      <c r="A682" s="4"/>
      <c r="B682" s="2"/>
      <c r="C682" s="3"/>
      <c r="D682" s="4"/>
      <c r="E682" s="2"/>
      <c r="F682" s="4"/>
      <c r="H682" s="4"/>
      <c r="I682" s="4"/>
      <c r="J682" s="38"/>
    </row>
    <row r="683" spans="1:10" ht="13.2" x14ac:dyDescent="0.25">
      <c r="A683" s="4"/>
      <c r="B683" s="2"/>
      <c r="C683" s="3"/>
      <c r="D683" s="4"/>
      <c r="E683" s="2"/>
      <c r="F683" s="4"/>
      <c r="H683" s="4"/>
      <c r="I683" s="4"/>
      <c r="J683" s="38"/>
    </row>
    <row r="684" spans="1:10" ht="13.2" x14ac:dyDescent="0.25">
      <c r="A684" s="4"/>
      <c r="B684" s="2"/>
      <c r="C684" s="3"/>
      <c r="D684" s="4"/>
      <c r="E684" s="2"/>
      <c r="F684" s="4"/>
      <c r="H684" s="4"/>
      <c r="I684" s="4"/>
      <c r="J684" s="38"/>
    </row>
    <row r="685" spans="1:10" ht="13.2" x14ac:dyDescent="0.25">
      <c r="A685" s="4"/>
      <c r="B685" s="2"/>
      <c r="C685" s="3"/>
      <c r="D685" s="4"/>
      <c r="E685" s="2"/>
      <c r="F685" s="4"/>
      <c r="H685" s="4"/>
      <c r="I685" s="4"/>
      <c r="J685" s="38"/>
    </row>
    <row r="686" spans="1:10" ht="13.2" x14ac:dyDescent="0.25">
      <c r="A686" s="4"/>
      <c r="B686" s="2"/>
      <c r="C686" s="3"/>
      <c r="D686" s="4"/>
      <c r="E686" s="2"/>
      <c r="F686" s="4"/>
      <c r="H686" s="4"/>
      <c r="I686" s="4"/>
      <c r="J686" s="38"/>
    </row>
    <row r="687" spans="1:10" ht="13.2" x14ac:dyDescent="0.25">
      <c r="A687" s="4"/>
      <c r="B687" s="2"/>
      <c r="C687" s="3"/>
      <c r="D687" s="4"/>
      <c r="E687" s="2"/>
      <c r="F687" s="4"/>
      <c r="H687" s="4"/>
      <c r="I687" s="4"/>
      <c r="J687" s="38"/>
    </row>
    <row r="688" spans="1:10" ht="13.2" x14ac:dyDescent="0.25">
      <c r="A688" s="4"/>
      <c r="B688" s="2"/>
      <c r="C688" s="3"/>
      <c r="D688" s="4"/>
      <c r="E688" s="2"/>
      <c r="F688" s="4"/>
      <c r="H688" s="4"/>
      <c r="I688" s="4"/>
      <c r="J688" s="38"/>
    </row>
    <row r="689" spans="1:10" ht="13.2" x14ac:dyDescent="0.25">
      <c r="A689" s="4"/>
      <c r="B689" s="2"/>
      <c r="C689" s="3"/>
      <c r="D689" s="4"/>
      <c r="E689" s="2"/>
      <c r="F689" s="4"/>
      <c r="H689" s="4"/>
      <c r="I689" s="4"/>
      <c r="J689" s="38"/>
    </row>
    <row r="690" spans="1:10" ht="13.2" x14ac:dyDescent="0.25">
      <c r="A690" s="4"/>
      <c r="B690" s="2"/>
      <c r="C690" s="3"/>
      <c r="D690" s="4"/>
      <c r="E690" s="2"/>
      <c r="F690" s="4"/>
      <c r="H690" s="4"/>
      <c r="I690" s="4"/>
      <c r="J690" s="38"/>
    </row>
    <row r="691" spans="1:10" ht="13.2" x14ac:dyDescent="0.25">
      <c r="A691" s="4"/>
      <c r="B691" s="2"/>
      <c r="C691" s="3"/>
      <c r="D691" s="4"/>
      <c r="E691" s="2"/>
      <c r="F691" s="4"/>
      <c r="H691" s="4"/>
      <c r="I691" s="4"/>
      <c r="J691" s="38"/>
    </row>
    <row r="692" spans="1:10" ht="13.2" x14ac:dyDescent="0.25">
      <c r="A692" s="4"/>
      <c r="B692" s="2"/>
      <c r="C692" s="3"/>
      <c r="D692" s="4"/>
      <c r="E692" s="2"/>
      <c r="F692" s="4"/>
      <c r="H692" s="4"/>
      <c r="I692" s="4"/>
      <c r="J692" s="38"/>
    </row>
    <row r="693" spans="1:10" ht="13.2" x14ac:dyDescent="0.25">
      <c r="A693" s="4"/>
      <c r="B693" s="2"/>
      <c r="C693" s="3"/>
      <c r="D693" s="4"/>
      <c r="E693" s="2"/>
      <c r="F693" s="4"/>
      <c r="H693" s="4"/>
      <c r="I693" s="4"/>
      <c r="J693" s="38"/>
    </row>
    <row r="694" spans="1:10" ht="13.2" x14ac:dyDescent="0.25">
      <c r="A694" s="4"/>
      <c r="B694" s="2"/>
      <c r="C694" s="3"/>
      <c r="D694" s="4"/>
      <c r="E694" s="2"/>
      <c r="F694" s="4"/>
      <c r="H694" s="4"/>
      <c r="I694" s="4"/>
      <c r="J694" s="38"/>
    </row>
    <row r="695" spans="1:10" ht="13.2" x14ac:dyDescent="0.25">
      <c r="A695" s="4"/>
      <c r="B695" s="2"/>
      <c r="C695" s="3"/>
      <c r="D695" s="4"/>
      <c r="E695" s="2"/>
      <c r="F695" s="4"/>
      <c r="H695" s="4"/>
      <c r="I695" s="4"/>
      <c r="J695" s="38"/>
    </row>
    <row r="696" spans="1:10" ht="13.2" x14ac:dyDescent="0.25">
      <c r="A696" s="4"/>
      <c r="B696" s="2"/>
      <c r="C696" s="3"/>
      <c r="D696" s="4"/>
      <c r="E696" s="2"/>
      <c r="F696" s="4"/>
      <c r="H696" s="4"/>
      <c r="I696" s="4"/>
      <c r="J696" s="38"/>
    </row>
    <row r="697" spans="1:10" ht="13.2" x14ac:dyDescent="0.25">
      <c r="A697" s="4"/>
      <c r="B697" s="2"/>
      <c r="C697" s="3"/>
      <c r="D697" s="4"/>
      <c r="E697" s="2"/>
      <c r="F697" s="4"/>
      <c r="H697" s="4"/>
      <c r="I697" s="4"/>
      <c r="J697" s="38"/>
    </row>
    <row r="698" spans="1:10" ht="13.2" x14ac:dyDescent="0.25">
      <c r="A698" s="4"/>
      <c r="B698" s="2"/>
      <c r="C698" s="3"/>
      <c r="D698" s="4"/>
      <c r="E698" s="2"/>
      <c r="F698" s="4"/>
      <c r="H698" s="4"/>
      <c r="I698" s="4"/>
      <c r="J698" s="38"/>
    </row>
    <row r="699" spans="1:10" ht="13.2" x14ac:dyDescent="0.25">
      <c r="A699" s="4"/>
      <c r="B699" s="2"/>
      <c r="C699" s="3"/>
      <c r="D699" s="4"/>
      <c r="E699" s="2"/>
      <c r="F699" s="4"/>
      <c r="H699" s="4"/>
      <c r="I699" s="4"/>
      <c r="J699" s="38"/>
    </row>
    <row r="700" spans="1:10" ht="13.2" x14ac:dyDescent="0.25">
      <c r="A700" s="4"/>
      <c r="B700" s="2"/>
      <c r="C700" s="3"/>
      <c r="D700" s="4"/>
      <c r="E700" s="2"/>
      <c r="F700" s="4"/>
      <c r="H700" s="4"/>
      <c r="I700" s="4"/>
      <c r="J700" s="38"/>
    </row>
    <row r="701" spans="1:10" ht="13.2" x14ac:dyDescent="0.25">
      <c r="A701" s="4"/>
      <c r="B701" s="2"/>
      <c r="C701" s="3"/>
      <c r="D701" s="4"/>
      <c r="E701" s="2"/>
      <c r="F701" s="4"/>
      <c r="H701" s="4"/>
      <c r="I701" s="4"/>
      <c r="J701" s="38"/>
    </row>
    <row r="702" spans="1:10" ht="13.2" x14ac:dyDescent="0.25">
      <c r="A702" s="4"/>
      <c r="B702" s="2"/>
      <c r="C702" s="3"/>
      <c r="D702" s="4"/>
      <c r="E702" s="2"/>
      <c r="F702" s="4"/>
      <c r="H702" s="4"/>
      <c r="I702" s="4"/>
      <c r="J702" s="38"/>
    </row>
    <row r="703" spans="1:10" ht="13.2" x14ac:dyDescent="0.25">
      <c r="A703" s="4"/>
      <c r="B703" s="2"/>
      <c r="C703" s="3"/>
      <c r="D703" s="4"/>
      <c r="E703" s="2"/>
      <c r="F703" s="4"/>
      <c r="H703" s="4"/>
      <c r="I703" s="4"/>
      <c r="J703" s="38"/>
    </row>
    <row r="704" spans="1:10" ht="13.2" x14ac:dyDescent="0.25">
      <c r="A704" s="4"/>
      <c r="B704" s="2"/>
      <c r="C704" s="3"/>
      <c r="D704" s="4"/>
      <c r="E704" s="2"/>
      <c r="F704" s="4"/>
      <c r="H704" s="4"/>
      <c r="I704" s="4"/>
      <c r="J704" s="38"/>
    </row>
    <row r="705" spans="1:10" ht="13.2" x14ac:dyDescent="0.25">
      <c r="A705" s="4"/>
      <c r="B705" s="2"/>
      <c r="C705" s="3"/>
      <c r="D705" s="4"/>
      <c r="E705" s="2"/>
      <c r="F705" s="4"/>
      <c r="H705" s="4"/>
      <c r="I705" s="4"/>
      <c r="J705" s="38"/>
    </row>
    <row r="706" spans="1:10" ht="13.2" x14ac:dyDescent="0.25">
      <c r="A706" s="4"/>
      <c r="B706" s="2"/>
      <c r="C706" s="3"/>
      <c r="D706" s="4"/>
      <c r="E706" s="2"/>
      <c r="F706" s="4"/>
      <c r="H706" s="4"/>
      <c r="I706" s="4"/>
      <c r="J706" s="38"/>
    </row>
    <row r="707" spans="1:10" ht="13.2" x14ac:dyDescent="0.25">
      <c r="A707" s="4"/>
      <c r="B707" s="2"/>
      <c r="C707" s="3"/>
      <c r="D707" s="4"/>
      <c r="E707" s="2"/>
      <c r="F707" s="4"/>
      <c r="H707" s="4"/>
      <c r="I707" s="4"/>
      <c r="J707" s="38"/>
    </row>
    <row r="708" spans="1:10" ht="13.2" x14ac:dyDescent="0.25">
      <c r="A708" s="4"/>
      <c r="B708" s="2"/>
      <c r="C708" s="3"/>
      <c r="D708" s="4"/>
      <c r="E708" s="2"/>
      <c r="F708" s="4"/>
      <c r="H708" s="4"/>
      <c r="I708" s="4"/>
      <c r="J708" s="38"/>
    </row>
    <row r="709" spans="1:10" ht="13.2" x14ac:dyDescent="0.25">
      <c r="A709" s="4"/>
      <c r="B709" s="2"/>
      <c r="C709" s="3"/>
      <c r="D709" s="4"/>
      <c r="E709" s="2"/>
      <c r="F709" s="4"/>
      <c r="H709" s="4"/>
      <c r="I709" s="4"/>
      <c r="J709" s="38"/>
    </row>
    <row r="710" spans="1:10" ht="13.2" x14ac:dyDescent="0.25">
      <c r="A710" s="4"/>
      <c r="B710" s="2"/>
      <c r="C710" s="3"/>
      <c r="D710" s="4"/>
      <c r="E710" s="2"/>
      <c r="F710" s="4"/>
      <c r="H710" s="4"/>
      <c r="I710" s="4"/>
      <c r="J710" s="38"/>
    </row>
    <row r="711" spans="1:10" ht="13.2" x14ac:dyDescent="0.25">
      <c r="A711" s="4"/>
      <c r="B711" s="2"/>
      <c r="C711" s="3"/>
      <c r="D711" s="4"/>
      <c r="E711" s="2"/>
      <c r="F711" s="4"/>
      <c r="H711" s="4"/>
      <c r="I711" s="4"/>
      <c r="J711" s="38"/>
    </row>
    <row r="712" spans="1:10" ht="13.2" x14ac:dyDescent="0.25">
      <c r="A712" s="4"/>
      <c r="B712" s="2"/>
      <c r="C712" s="3"/>
      <c r="D712" s="4"/>
      <c r="E712" s="2"/>
      <c r="F712" s="4"/>
      <c r="H712" s="4"/>
      <c r="I712" s="4"/>
      <c r="J712" s="38"/>
    </row>
    <row r="713" spans="1:10" ht="13.2" x14ac:dyDescent="0.25">
      <c r="A713" s="4"/>
      <c r="B713" s="2"/>
      <c r="C713" s="3"/>
      <c r="D713" s="4"/>
      <c r="E713" s="2"/>
      <c r="F713" s="4"/>
      <c r="H713" s="4"/>
      <c r="I713" s="4"/>
      <c r="J713" s="38"/>
    </row>
    <row r="714" spans="1:10" ht="13.2" x14ac:dyDescent="0.25">
      <c r="A714" s="4"/>
      <c r="B714" s="2"/>
      <c r="C714" s="3"/>
      <c r="D714" s="4"/>
      <c r="E714" s="2"/>
      <c r="F714" s="4"/>
      <c r="H714" s="4"/>
      <c r="I714" s="4"/>
      <c r="J714" s="38"/>
    </row>
    <row r="715" spans="1:10" ht="13.2" x14ac:dyDescent="0.25">
      <c r="A715" s="4"/>
      <c r="B715" s="2"/>
      <c r="C715" s="3"/>
      <c r="D715" s="4"/>
      <c r="E715" s="2"/>
      <c r="F715" s="4"/>
      <c r="H715" s="4"/>
      <c r="I715" s="4"/>
      <c r="J715" s="38"/>
    </row>
    <row r="716" spans="1:10" ht="13.2" x14ac:dyDescent="0.25">
      <c r="A716" s="4"/>
      <c r="B716" s="2"/>
      <c r="C716" s="3"/>
      <c r="D716" s="4"/>
      <c r="E716" s="2"/>
      <c r="F716" s="4"/>
      <c r="H716" s="4"/>
      <c r="I716" s="4"/>
      <c r="J716" s="38"/>
    </row>
    <row r="717" spans="1:10" ht="13.2" x14ac:dyDescent="0.25">
      <c r="A717" s="4"/>
      <c r="B717" s="2"/>
      <c r="C717" s="3"/>
      <c r="D717" s="4"/>
      <c r="E717" s="2"/>
      <c r="F717" s="4"/>
      <c r="H717" s="4"/>
      <c r="I717" s="4"/>
      <c r="J717" s="38"/>
    </row>
    <row r="718" spans="1:10" ht="13.2" x14ac:dyDescent="0.25">
      <c r="A718" s="4"/>
      <c r="B718" s="2"/>
      <c r="C718" s="3"/>
      <c r="D718" s="4"/>
      <c r="E718" s="2"/>
      <c r="F718" s="4"/>
      <c r="H718" s="4"/>
      <c r="I718" s="4"/>
      <c r="J718" s="38"/>
    </row>
    <row r="719" spans="1:10" ht="13.2" x14ac:dyDescent="0.25">
      <c r="A719" s="4"/>
      <c r="B719" s="2"/>
      <c r="C719" s="3"/>
      <c r="D719" s="4"/>
      <c r="E719" s="2"/>
      <c r="F719" s="4"/>
      <c r="H719" s="4"/>
      <c r="I719" s="4"/>
      <c r="J719" s="38"/>
    </row>
    <row r="720" spans="1:10" ht="13.2" x14ac:dyDescent="0.25">
      <c r="A720" s="4"/>
      <c r="B720" s="2"/>
      <c r="C720" s="3"/>
      <c r="D720" s="4"/>
      <c r="E720" s="2"/>
      <c r="F720" s="4"/>
      <c r="H720" s="4"/>
      <c r="I720" s="4"/>
      <c r="J720" s="38"/>
    </row>
    <row r="721" spans="1:10" ht="13.2" x14ac:dyDescent="0.25">
      <c r="A721" s="4"/>
      <c r="B721" s="2"/>
      <c r="C721" s="3"/>
      <c r="D721" s="4"/>
      <c r="E721" s="2"/>
      <c r="F721" s="4"/>
      <c r="H721" s="4"/>
      <c r="I721" s="4"/>
      <c r="J721" s="38"/>
    </row>
    <row r="722" spans="1:10" ht="13.2" x14ac:dyDescent="0.25">
      <c r="A722" s="4"/>
      <c r="B722" s="2"/>
      <c r="C722" s="3"/>
      <c r="D722" s="4"/>
      <c r="E722" s="2"/>
      <c r="F722" s="4"/>
      <c r="H722" s="4"/>
      <c r="I722" s="4"/>
      <c r="J722" s="38"/>
    </row>
    <row r="723" spans="1:10" ht="13.2" x14ac:dyDescent="0.25">
      <c r="A723" s="4"/>
      <c r="B723" s="2"/>
      <c r="C723" s="3"/>
      <c r="D723" s="4"/>
      <c r="E723" s="2"/>
      <c r="F723" s="4"/>
      <c r="H723" s="4"/>
      <c r="I723" s="4"/>
      <c r="J723" s="38"/>
    </row>
    <row r="724" spans="1:10" ht="13.2" x14ac:dyDescent="0.25">
      <c r="A724" s="4"/>
      <c r="B724" s="2"/>
      <c r="C724" s="3"/>
      <c r="D724" s="4"/>
      <c r="E724" s="2"/>
      <c r="F724" s="4"/>
      <c r="H724" s="4"/>
      <c r="I724" s="4"/>
      <c r="J724" s="38"/>
    </row>
    <row r="725" spans="1:10" ht="13.2" x14ac:dyDescent="0.25">
      <c r="A725" s="4"/>
      <c r="B725" s="2"/>
      <c r="C725" s="3"/>
      <c r="D725" s="4"/>
      <c r="E725" s="2"/>
      <c r="F725" s="4"/>
      <c r="H725" s="4"/>
      <c r="I725" s="4"/>
      <c r="J725" s="38"/>
    </row>
    <row r="726" spans="1:10" ht="13.2" x14ac:dyDescent="0.25">
      <c r="A726" s="4"/>
      <c r="B726" s="2"/>
      <c r="C726" s="3"/>
      <c r="D726" s="4"/>
      <c r="E726" s="2"/>
      <c r="F726" s="4"/>
      <c r="H726" s="4"/>
      <c r="I726" s="4"/>
      <c r="J726" s="38"/>
    </row>
    <row r="727" spans="1:10" ht="13.2" x14ac:dyDescent="0.25">
      <c r="A727" s="4"/>
      <c r="B727" s="2"/>
      <c r="C727" s="3"/>
      <c r="D727" s="4"/>
      <c r="E727" s="2"/>
      <c r="F727" s="4"/>
      <c r="H727" s="4"/>
      <c r="I727" s="4"/>
      <c r="J727" s="38"/>
    </row>
    <row r="728" spans="1:10" ht="13.2" x14ac:dyDescent="0.25">
      <c r="A728" s="4"/>
      <c r="B728" s="2"/>
      <c r="C728" s="3"/>
      <c r="D728" s="4"/>
      <c r="E728" s="2"/>
      <c r="F728" s="4"/>
      <c r="H728" s="4"/>
      <c r="I728" s="4"/>
      <c r="J728" s="38"/>
    </row>
    <row r="729" spans="1:10" ht="13.2" x14ac:dyDescent="0.25">
      <c r="A729" s="4"/>
      <c r="B729" s="2"/>
      <c r="C729" s="3"/>
      <c r="D729" s="4"/>
      <c r="E729" s="2"/>
      <c r="F729" s="4"/>
      <c r="H729" s="4"/>
      <c r="I729" s="4"/>
      <c r="J729" s="38"/>
    </row>
    <row r="730" spans="1:10" ht="13.2" x14ac:dyDescent="0.25">
      <c r="A730" s="4"/>
      <c r="B730" s="2"/>
      <c r="C730" s="3"/>
      <c r="D730" s="4"/>
      <c r="E730" s="2"/>
      <c r="F730" s="4"/>
      <c r="H730" s="4"/>
      <c r="I730" s="4"/>
      <c r="J730" s="38"/>
    </row>
    <row r="731" spans="1:10" ht="13.2" x14ac:dyDescent="0.25">
      <c r="A731" s="4"/>
      <c r="B731" s="2"/>
      <c r="C731" s="3"/>
      <c r="D731" s="4"/>
      <c r="E731" s="2"/>
      <c r="F731" s="4"/>
      <c r="H731" s="4"/>
      <c r="I731" s="4"/>
      <c r="J731" s="38"/>
    </row>
    <row r="732" spans="1:10" ht="13.2" x14ac:dyDescent="0.25">
      <c r="A732" s="4"/>
      <c r="B732" s="2"/>
      <c r="C732" s="3"/>
      <c r="D732" s="4"/>
      <c r="E732" s="2"/>
      <c r="F732" s="4"/>
      <c r="H732" s="4"/>
      <c r="I732" s="4"/>
      <c r="J732" s="38"/>
    </row>
    <row r="733" spans="1:10" ht="13.2" x14ac:dyDescent="0.25">
      <c r="A733" s="4"/>
      <c r="B733" s="2"/>
      <c r="C733" s="3"/>
      <c r="D733" s="4"/>
      <c r="E733" s="2"/>
      <c r="F733" s="4"/>
      <c r="H733" s="4"/>
      <c r="I733" s="4"/>
      <c r="J733" s="38"/>
    </row>
    <row r="734" spans="1:10" ht="13.2" x14ac:dyDescent="0.25">
      <c r="A734" s="4"/>
      <c r="B734" s="2"/>
      <c r="C734" s="3"/>
      <c r="D734" s="4"/>
      <c r="E734" s="2"/>
      <c r="F734" s="4"/>
      <c r="H734" s="4"/>
      <c r="I734" s="4"/>
      <c r="J734" s="38"/>
    </row>
    <row r="735" spans="1:10" ht="13.2" x14ac:dyDescent="0.25">
      <c r="A735" s="4"/>
      <c r="B735" s="2"/>
      <c r="C735" s="3"/>
      <c r="D735" s="4"/>
      <c r="E735" s="2"/>
      <c r="F735" s="4"/>
      <c r="H735" s="4"/>
      <c r="I735" s="4"/>
      <c r="J735" s="38"/>
    </row>
    <row r="736" spans="1:10" ht="13.2" x14ac:dyDescent="0.25">
      <c r="A736" s="4"/>
      <c r="B736" s="2"/>
      <c r="C736" s="3"/>
      <c r="D736" s="4"/>
      <c r="E736" s="2"/>
      <c r="F736" s="4"/>
      <c r="H736" s="4"/>
      <c r="I736" s="4"/>
      <c r="J736" s="38"/>
    </row>
    <row r="737" spans="1:10" ht="13.2" x14ac:dyDescent="0.25">
      <c r="A737" s="4"/>
      <c r="B737" s="2"/>
      <c r="C737" s="3"/>
      <c r="D737" s="4"/>
      <c r="E737" s="2"/>
      <c r="F737" s="4"/>
      <c r="H737" s="4"/>
      <c r="I737" s="4"/>
      <c r="J737" s="38"/>
    </row>
    <row r="738" spans="1:10" ht="13.2" x14ac:dyDescent="0.25">
      <c r="A738" s="4"/>
      <c r="B738" s="2"/>
      <c r="C738" s="3"/>
      <c r="D738" s="4"/>
      <c r="E738" s="2"/>
      <c r="F738" s="4"/>
      <c r="H738" s="4"/>
      <c r="I738" s="4"/>
      <c r="J738" s="38"/>
    </row>
    <row r="739" spans="1:10" ht="13.2" x14ac:dyDescent="0.25">
      <c r="A739" s="4"/>
      <c r="B739" s="2"/>
      <c r="C739" s="3"/>
      <c r="D739" s="4"/>
      <c r="E739" s="2"/>
      <c r="F739" s="4"/>
      <c r="H739" s="4"/>
      <c r="I739" s="4"/>
      <c r="J739" s="38"/>
    </row>
    <row r="740" spans="1:10" ht="13.2" x14ac:dyDescent="0.25">
      <c r="A740" s="4"/>
      <c r="B740" s="2"/>
      <c r="C740" s="3"/>
      <c r="D740" s="4"/>
      <c r="E740" s="2"/>
      <c r="F740" s="4"/>
      <c r="H740" s="4"/>
      <c r="I740" s="4"/>
      <c r="J740" s="38"/>
    </row>
    <row r="741" spans="1:10" ht="13.2" x14ac:dyDescent="0.25">
      <c r="A741" s="4"/>
      <c r="B741" s="2"/>
      <c r="C741" s="3"/>
      <c r="D741" s="4"/>
      <c r="E741" s="2"/>
      <c r="F741" s="4"/>
      <c r="H741" s="4"/>
      <c r="I741" s="4"/>
      <c r="J741" s="38"/>
    </row>
    <row r="742" spans="1:10" ht="13.2" x14ac:dyDescent="0.25">
      <c r="A742" s="4"/>
      <c r="B742" s="2"/>
      <c r="C742" s="3"/>
      <c r="D742" s="4"/>
      <c r="E742" s="2"/>
      <c r="F742" s="4"/>
      <c r="H742" s="4"/>
      <c r="I742" s="4"/>
      <c r="J742" s="38"/>
    </row>
    <row r="743" spans="1:10" ht="13.2" x14ac:dyDescent="0.25">
      <c r="A743" s="4"/>
      <c r="B743" s="2"/>
      <c r="C743" s="3"/>
      <c r="D743" s="4"/>
      <c r="E743" s="2"/>
      <c r="F743" s="4"/>
      <c r="H743" s="4"/>
      <c r="I743" s="4"/>
      <c r="J743" s="38"/>
    </row>
    <row r="744" spans="1:10" ht="13.2" x14ac:dyDescent="0.25">
      <c r="A744" s="4"/>
      <c r="B744" s="2"/>
      <c r="C744" s="3"/>
      <c r="D744" s="4"/>
      <c r="E744" s="2"/>
      <c r="F744" s="4"/>
      <c r="H744" s="4"/>
      <c r="I744" s="4"/>
      <c r="J744" s="38"/>
    </row>
    <row r="745" spans="1:10" ht="13.2" x14ac:dyDescent="0.25">
      <c r="A745" s="4"/>
      <c r="B745" s="2"/>
      <c r="C745" s="3"/>
      <c r="D745" s="4"/>
      <c r="E745" s="2"/>
      <c r="F745" s="4"/>
      <c r="H745" s="4"/>
      <c r="I745" s="4"/>
      <c r="J745" s="38"/>
    </row>
    <row r="746" spans="1:10" ht="13.2" x14ac:dyDescent="0.25">
      <c r="A746" s="4"/>
      <c r="B746" s="2"/>
      <c r="C746" s="3"/>
      <c r="D746" s="4"/>
      <c r="E746" s="2"/>
      <c r="F746" s="4"/>
      <c r="H746" s="4"/>
      <c r="I746" s="4"/>
      <c r="J746" s="38"/>
    </row>
    <row r="747" spans="1:10" ht="13.2" x14ac:dyDescent="0.25">
      <c r="A747" s="4"/>
      <c r="B747" s="2"/>
      <c r="C747" s="3"/>
      <c r="D747" s="4"/>
      <c r="E747" s="2"/>
      <c r="F747" s="4"/>
      <c r="H747" s="4"/>
      <c r="I747" s="4"/>
      <c r="J747" s="38"/>
    </row>
    <row r="748" spans="1:10" ht="13.2" x14ac:dyDescent="0.25">
      <c r="A748" s="4"/>
      <c r="B748" s="2"/>
      <c r="C748" s="3"/>
      <c r="D748" s="4"/>
      <c r="E748" s="2"/>
      <c r="F748" s="4"/>
      <c r="H748" s="4"/>
      <c r="I748" s="4"/>
      <c r="J748" s="38"/>
    </row>
    <row r="749" spans="1:10" ht="13.2" x14ac:dyDescent="0.25">
      <c r="A749" s="4"/>
      <c r="B749" s="2"/>
      <c r="C749" s="3"/>
      <c r="D749" s="4"/>
      <c r="E749" s="2"/>
      <c r="F749" s="4"/>
      <c r="H749" s="4"/>
      <c r="I749" s="4"/>
      <c r="J749" s="38"/>
    </row>
    <row r="750" spans="1:10" ht="13.2" x14ac:dyDescent="0.25">
      <c r="A750" s="4"/>
      <c r="B750" s="2"/>
      <c r="C750" s="3"/>
      <c r="D750" s="4"/>
      <c r="E750" s="2"/>
      <c r="F750" s="4"/>
      <c r="H750" s="4"/>
      <c r="I750" s="4"/>
      <c r="J750" s="38"/>
    </row>
    <row r="751" spans="1:10" ht="13.2" x14ac:dyDescent="0.25">
      <c r="A751" s="4"/>
      <c r="B751" s="2"/>
      <c r="C751" s="3"/>
      <c r="D751" s="4"/>
      <c r="E751" s="2"/>
      <c r="F751" s="4"/>
      <c r="H751" s="4"/>
      <c r="I751" s="4"/>
      <c r="J751" s="38"/>
    </row>
    <row r="752" spans="1:10" ht="13.2" x14ac:dyDescent="0.25">
      <c r="A752" s="4"/>
      <c r="B752" s="2"/>
      <c r="C752" s="3"/>
      <c r="D752" s="4"/>
      <c r="E752" s="2"/>
      <c r="F752" s="4"/>
      <c r="H752" s="4"/>
      <c r="I752" s="4"/>
      <c r="J752" s="38"/>
    </row>
    <row r="753" spans="1:10" ht="13.2" x14ac:dyDescent="0.25">
      <c r="A753" s="4"/>
      <c r="B753" s="2"/>
      <c r="C753" s="3"/>
      <c r="D753" s="4"/>
      <c r="E753" s="2"/>
      <c r="F753" s="4"/>
      <c r="H753" s="4"/>
      <c r="I753" s="4"/>
      <c r="J753" s="38"/>
    </row>
    <row r="754" spans="1:10" ht="13.2" x14ac:dyDescent="0.25">
      <c r="A754" s="4"/>
      <c r="B754" s="2"/>
      <c r="C754" s="3"/>
      <c r="D754" s="4"/>
      <c r="E754" s="2"/>
      <c r="F754" s="4"/>
      <c r="H754" s="4"/>
      <c r="I754" s="4"/>
      <c r="J754" s="38"/>
    </row>
    <row r="755" spans="1:10" ht="13.2" x14ac:dyDescent="0.25">
      <c r="A755" s="4"/>
      <c r="B755" s="2"/>
      <c r="C755" s="3"/>
      <c r="D755" s="4"/>
      <c r="E755" s="2"/>
      <c r="F755" s="4"/>
      <c r="H755" s="4"/>
      <c r="I755" s="4"/>
      <c r="J755" s="38"/>
    </row>
    <row r="756" spans="1:10" ht="13.2" x14ac:dyDescent="0.25">
      <c r="A756" s="4"/>
      <c r="B756" s="2"/>
      <c r="C756" s="3"/>
      <c r="D756" s="4"/>
      <c r="E756" s="2"/>
      <c r="F756" s="4"/>
      <c r="H756" s="4"/>
      <c r="I756" s="4"/>
      <c r="J756" s="38"/>
    </row>
    <row r="757" spans="1:10" ht="13.2" x14ac:dyDescent="0.25">
      <c r="A757" s="4"/>
      <c r="B757" s="2"/>
      <c r="C757" s="3"/>
      <c r="D757" s="4"/>
      <c r="E757" s="2"/>
      <c r="F757" s="4"/>
      <c r="H757" s="4"/>
      <c r="I757" s="4"/>
      <c r="J757" s="38"/>
    </row>
    <row r="758" spans="1:10" ht="13.2" x14ac:dyDescent="0.25">
      <c r="A758" s="4"/>
      <c r="B758" s="2"/>
      <c r="C758" s="3"/>
      <c r="D758" s="4"/>
      <c r="E758" s="2"/>
      <c r="F758" s="4"/>
      <c r="H758" s="4"/>
      <c r="I758" s="4"/>
      <c r="J758" s="38"/>
    </row>
    <row r="759" spans="1:10" ht="13.2" x14ac:dyDescent="0.25">
      <c r="A759" s="4"/>
      <c r="B759" s="2"/>
      <c r="C759" s="3"/>
      <c r="D759" s="4"/>
      <c r="E759" s="2"/>
      <c r="F759" s="4"/>
      <c r="H759" s="4"/>
      <c r="I759" s="4"/>
      <c r="J759" s="38"/>
    </row>
    <row r="760" spans="1:10" ht="13.2" x14ac:dyDescent="0.25">
      <c r="A760" s="4"/>
      <c r="B760" s="2"/>
      <c r="C760" s="3"/>
      <c r="D760" s="4"/>
      <c r="E760" s="2"/>
      <c r="F760" s="4"/>
      <c r="H760" s="4"/>
      <c r="I760" s="4"/>
      <c r="J760" s="38"/>
    </row>
    <row r="761" spans="1:10" ht="13.2" x14ac:dyDescent="0.25">
      <c r="A761" s="4"/>
      <c r="B761" s="2"/>
      <c r="C761" s="3"/>
      <c r="D761" s="4"/>
      <c r="E761" s="2"/>
      <c r="F761" s="4"/>
      <c r="H761" s="4"/>
      <c r="I761" s="4"/>
      <c r="J761" s="38"/>
    </row>
    <row r="762" spans="1:10" ht="13.2" x14ac:dyDescent="0.25">
      <c r="A762" s="4"/>
      <c r="B762" s="2"/>
      <c r="C762" s="3"/>
      <c r="D762" s="4"/>
      <c r="E762" s="2"/>
      <c r="F762" s="4"/>
      <c r="H762" s="4"/>
      <c r="I762" s="4"/>
      <c r="J762" s="38"/>
    </row>
    <row r="763" spans="1:10" ht="13.2" x14ac:dyDescent="0.25">
      <c r="A763" s="4"/>
      <c r="B763" s="2"/>
      <c r="C763" s="3"/>
      <c r="D763" s="4"/>
      <c r="E763" s="2"/>
      <c r="F763" s="4"/>
      <c r="H763" s="4"/>
      <c r="I763" s="4"/>
      <c r="J763" s="38"/>
    </row>
    <row r="764" spans="1:10" ht="13.2" x14ac:dyDescent="0.25">
      <c r="A764" s="4"/>
      <c r="B764" s="2"/>
      <c r="C764" s="3"/>
      <c r="D764" s="4"/>
      <c r="E764" s="2"/>
      <c r="F764" s="4"/>
      <c r="H764" s="4"/>
      <c r="I764" s="4"/>
      <c r="J764" s="38"/>
    </row>
    <row r="765" spans="1:10" ht="13.2" x14ac:dyDescent="0.25">
      <c r="A765" s="4"/>
      <c r="B765" s="2"/>
      <c r="C765" s="3"/>
      <c r="D765" s="4"/>
      <c r="E765" s="2"/>
      <c r="F765" s="4"/>
      <c r="H765" s="4"/>
      <c r="I765" s="4"/>
      <c r="J765" s="38"/>
    </row>
    <row r="766" spans="1:10" ht="13.2" x14ac:dyDescent="0.25">
      <c r="A766" s="4"/>
      <c r="B766" s="2"/>
      <c r="C766" s="3"/>
      <c r="D766" s="4"/>
      <c r="E766" s="2"/>
      <c r="F766" s="4"/>
      <c r="H766" s="4"/>
      <c r="I766" s="4"/>
      <c r="J766" s="38"/>
    </row>
    <row r="767" spans="1:10" ht="13.2" x14ac:dyDescent="0.25">
      <c r="A767" s="4"/>
      <c r="B767" s="2"/>
      <c r="C767" s="3"/>
      <c r="D767" s="4"/>
      <c r="E767" s="2"/>
      <c r="F767" s="4"/>
      <c r="H767" s="4"/>
      <c r="I767" s="4"/>
      <c r="J767" s="38"/>
    </row>
    <row r="768" spans="1:10" ht="13.2" x14ac:dyDescent="0.25">
      <c r="A768" s="4"/>
      <c r="B768" s="2"/>
      <c r="C768" s="3"/>
      <c r="D768" s="4"/>
      <c r="E768" s="2"/>
      <c r="F768" s="4"/>
      <c r="H768" s="4"/>
      <c r="I768" s="4"/>
      <c r="J768" s="38"/>
    </row>
    <row r="769" spans="1:10" ht="13.2" x14ac:dyDescent="0.25">
      <c r="A769" s="4"/>
      <c r="B769" s="2"/>
      <c r="C769" s="3"/>
      <c r="D769" s="4"/>
      <c r="E769" s="2"/>
      <c r="F769" s="4"/>
      <c r="H769" s="4"/>
      <c r="I769" s="4"/>
      <c r="J769" s="38"/>
    </row>
    <row r="770" spans="1:10" ht="13.2" x14ac:dyDescent="0.25">
      <c r="A770" s="4"/>
      <c r="B770" s="2"/>
      <c r="C770" s="3"/>
      <c r="D770" s="4"/>
      <c r="E770" s="2"/>
      <c r="F770" s="4"/>
      <c r="H770" s="4"/>
      <c r="I770" s="4"/>
      <c r="J770" s="38"/>
    </row>
    <row r="771" spans="1:10" ht="13.2" x14ac:dyDescent="0.25">
      <c r="A771" s="4"/>
      <c r="B771" s="2"/>
      <c r="C771" s="3"/>
      <c r="D771" s="4"/>
      <c r="E771" s="2"/>
      <c r="F771" s="4"/>
      <c r="H771" s="4"/>
      <c r="I771" s="4"/>
      <c r="J771" s="38"/>
    </row>
    <row r="772" spans="1:10" ht="13.2" x14ac:dyDescent="0.25">
      <c r="A772" s="4"/>
      <c r="B772" s="2"/>
      <c r="C772" s="3"/>
      <c r="D772" s="4"/>
      <c r="E772" s="2"/>
      <c r="F772" s="4"/>
      <c r="H772" s="4"/>
      <c r="I772" s="4"/>
      <c r="J772" s="38"/>
    </row>
    <row r="773" spans="1:10" ht="13.2" x14ac:dyDescent="0.25">
      <c r="A773" s="4"/>
      <c r="B773" s="2"/>
      <c r="C773" s="3"/>
      <c r="D773" s="4"/>
      <c r="E773" s="2"/>
      <c r="F773" s="4"/>
      <c r="H773" s="4"/>
      <c r="I773" s="4"/>
      <c r="J773" s="38"/>
    </row>
    <row r="774" spans="1:10" ht="13.2" x14ac:dyDescent="0.25">
      <c r="A774" s="4"/>
      <c r="B774" s="2"/>
      <c r="C774" s="3"/>
      <c r="D774" s="4"/>
      <c r="E774" s="2"/>
      <c r="F774" s="4"/>
      <c r="H774" s="4"/>
      <c r="I774" s="4"/>
      <c r="J774" s="38"/>
    </row>
    <row r="775" spans="1:10" ht="13.2" x14ac:dyDescent="0.25">
      <c r="A775" s="4"/>
      <c r="B775" s="2"/>
      <c r="C775" s="3"/>
      <c r="D775" s="4"/>
      <c r="E775" s="2"/>
      <c r="F775" s="4"/>
      <c r="H775" s="4"/>
      <c r="I775" s="4"/>
      <c r="J775" s="38"/>
    </row>
    <row r="776" spans="1:10" ht="13.2" x14ac:dyDescent="0.25">
      <c r="A776" s="4"/>
      <c r="B776" s="2"/>
      <c r="C776" s="3"/>
      <c r="D776" s="4"/>
      <c r="E776" s="2"/>
      <c r="F776" s="4"/>
      <c r="H776" s="4"/>
      <c r="I776" s="4"/>
      <c r="J776" s="38"/>
    </row>
    <row r="777" spans="1:10" ht="13.2" x14ac:dyDescent="0.25">
      <c r="A777" s="4"/>
      <c r="B777" s="2"/>
      <c r="C777" s="3"/>
      <c r="D777" s="4"/>
      <c r="E777" s="2"/>
      <c r="F777" s="4"/>
      <c r="H777" s="4"/>
      <c r="I777" s="4"/>
      <c r="J777" s="38"/>
    </row>
    <row r="778" spans="1:10" ht="13.2" x14ac:dyDescent="0.25">
      <c r="A778" s="4"/>
      <c r="B778" s="2"/>
      <c r="C778" s="3"/>
      <c r="D778" s="4"/>
      <c r="E778" s="2"/>
      <c r="F778" s="4"/>
      <c r="H778" s="4"/>
      <c r="I778" s="4"/>
      <c r="J778" s="38"/>
    </row>
    <row r="779" spans="1:10" ht="13.2" x14ac:dyDescent="0.25">
      <c r="A779" s="4"/>
      <c r="B779" s="2"/>
      <c r="C779" s="3"/>
      <c r="D779" s="4"/>
      <c r="E779" s="2"/>
      <c r="F779" s="4"/>
      <c r="H779" s="4"/>
      <c r="I779" s="4"/>
      <c r="J779" s="38"/>
    </row>
    <row r="780" spans="1:10" ht="13.2" x14ac:dyDescent="0.25">
      <c r="A780" s="4"/>
      <c r="B780" s="2"/>
      <c r="C780" s="3"/>
      <c r="D780" s="4"/>
      <c r="E780" s="2"/>
      <c r="F780" s="4"/>
      <c r="H780" s="4"/>
      <c r="I780" s="4"/>
      <c r="J780" s="38"/>
    </row>
    <row r="781" spans="1:10" ht="13.2" x14ac:dyDescent="0.25">
      <c r="A781" s="4"/>
      <c r="B781" s="2"/>
      <c r="C781" s="3"/>
      <c r="D781" s="4"/>
      <c r="E781" s="2"/>
      <c r="F781" s="4"/>
      <c r="H781" s="4"/>
      <c r="I781" s="4"/>
      <c r="J781" s="38"/>
    </row>
  </sheetData>
  <autoFilter ref="A3:I294"/>
  <conditionalFormatting sqref="C242:C250 C4:C240">
    <cfRule type="containsText" dxfId="139" priority="1" operator="containsText" text="Y">
      <formula>NOT(ISERROR(SEARCH(("Y"),(C4))))</formula>
    </cfRule>
  </conditionalFormatting>
  <conditionalFormatting sqref="C242:C250 C4:C240">
    <cfRule type="containsText" dxfId="138" priority="2" operator="containsText" text="?">
      <formula>NOT(ISERROR(SEARCH(("?"),(C4))))</formula>
    </cfRule>
  </conditionalFormatting>
  <conditionalFormatting sqref="C242:C250 C4:C240">
    <cfRule type="containsBlanks" dxfId="137" priority="3">
      <formula>LEN(TRIM(C4))=0</formula>
    </cfRule>
  </conditionalFormatting>
  <conditionalFormatting sqref="C242:C250 C4:C240">
    <cfRule type="containsText" dxfId="136" priority="4" operator="containsText" text="N">
      <formula>NOT(ISERROR(SEARCH(("N"),(C4))))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1"/>
  <sheetViews>
    <sheetView workbookViewId="0">
      <pane ySplit="3" topLeftCell="A4" activePane="bottomLeft" state="frozen"/>
      <selection pane="bottomLeft" activeCell="I2" sqref="I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6.44140625" bestFit="1" customWidth="1"/>
    <col min="6" max="6" width="7.554687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46</v>
      </c>
      <c r="B1" s="2" t="s">
        <v>1749</v>
      </c>
      <c r="C1" s="3"/>
      <c r="D1" s="4"/>
      <c r="E1" s="5"/>
      <c r="H1" s="4"/>
      <c r="I1" s="4"/>
    </row>
    <row r="2" spans="1:31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TAS","CollectionType":"HomeCollector.Models.BookBase, HomeCollector, Version=1.0.0.0, Culture=neutral, PublicKeyToken=null"</v>
      </c>
      <c r="AC2" t="str">
        <f>"}"</f>
        <v>}</v>
      </c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</row>
    <row r="4" spans="1:31" ht="14.4" x14ac:dyDescent="0.3">
      <c r="A4" s="14" t="s">
        <v>47</v>
      </c>
      <c r="B4" s="15">
        <v>1974</v>
      </c>
      <c r="C4" s="17" t="s">
        <v>15</v>
      </c>
      <c r="D4" s="12">
        <v>1</v>
      </c>
      <c r="E4" s="144"/>
      <c r="F4" s="18" t="s">
        <v>48</v>
      </c>
      <c r="G4" s="18" t="s">
        <v>49</v>
      </c>
      <c r="H4" s="12" t="s">
        <v>50</v>
      </c>
      <c r="I4" s="4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,"DisplayName":"Log One"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,"Title":"Log One" </v>
      </c>
      <c r="N4" t="str">
        <f>",""Author"":""" &amp; $H4 &amp; """ "</f>
        <v xml:space="preserve">,"Author":"Ed. Alan Dean Foster" </v>
      </c>
      <c r="O4" t="str">
        <f>",""Publisher"":""" &amp; $G4 &amp; """ "</f>
        <v xml:space="preserve">,"Publisher":"Ballantine" </v>
      </c>
      <c r="P4" t="str">
        <f>",""Year"":" &amp; $B4 &amp; " "</f>
        <v xml:space="preserve">,"Year":1974 </v>
      </c>
      <c r="Q4" t="str">
        <f>",""Month"":" &amp; IF($E4="",0,$E4)</f>
        <v>,"Month":0</v>
      </c>
      <c r="R4" t="str">
        <f t="shared" ref="R4:R13" si="0">",""Series"":""" &amp; $B$1 &amp; """ "</f>
        <v xml:space="preserve">,"Series":"TAS" </v>
      </c>
      <c r="S4" t="str">
        <f>",""BookCode"":""" &amp; $F4 &amp; """ "</f>
        <v xml:space="preserve">,"BookCode":"LOG1"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PublicKeyToken=null","DisplayName":"Log One" ,"Description":"" ,"Title":"Log One" ,"Author":"Ed. Alan Dean Foster" ,"Publisher":"Ballantine" ,"Year":1974 ,"Month":0,"Series":"TAS" ,"BookCode":"LOG1"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1" ht="14.4" x14ac:dyDescent="0.3">
      <c r="A5" s="14" t="s">
        <v>51</v>
      </c>
      <c r="B5" s="15">
        <v>1974</v>
      </c>
      <c r="C5" s="17" t="s">
        <v>15</v>
      </c>
      <c r="D5" s="12">
        <v>1</v>
      </c>
      <c r="E5" s="144"/>
      <c r="F5" s="18" t="s">
        <v>52</v>
      </c>
      <c r="G5" s="18" t="s">
        <v>49</v>
      </c>
      <c r="H5" s="12" t="s">
        <v>50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3" si="1">",""DisplayName"":""" &amp; $A5 &amp; """ "</f>
        <v xml:space="preserve">,"DisplayName":"Log Two" </v>
      </c>
      <c r="L5" t="str">
        <f t="shared" ref="L5:L13" si="2">",""Description"":""" &amp; $I5 &amp; """ "</f>
        <v xml:space="preserve">,"Description":"" </v>
      </c>
      <c r="M5" t="str">
        <f t="shared" ref="M5:M13" si="3">",""Title"":""" &amp; $A5 &amp; """ "</f>
        <v xml:space="preserve">,"Title":"Log Two" </v>
      </c>
      <c r="N5" t="str">
        <f t="shared" ref="N5:N13" si="4">",""Author"":""" &amp; $H5 &amp; """ "</f>
        <v xml:space="preserve">,"Author":"Ed. Alan Dean Foster" </v>
      </c>
      <c r="O5" t="str">
        <f t="shared" ref="O5:O13" si="5">",""Publisher"":""" &amp; $G5 &amp; """ "</f>
        <v xml:space="preserve">,"Publisher":"Ballantine" </v>
      </c>
      <c r="P5" t="str">
        <f t="shared" ref="P5:P13" si="6">",""Year"":" &amp; $B5 &amp; " "</f>
        <v xml:space="preserve">,"Year":1974 </v>
      </c>
      <c r="Q5" t="str">
        <f t="shared" ref="Q5:Q13" si="7">",""Month"":" &amp; IF($E5="",0,$E5)</f>
        <v>,"Month":0</v>
      </c>
      <c r="R5" t="str">
        <f t="shared" si="0"/>
        <v xml:space="preserve">,"Series":"TAS" </v>
      </c>
      <c r="S5" t="str">
        <f t="shared" ref="S5:S13" si="8">",""BookCode"":""" &amp; $F5 &amp; """ "</f>
        <v xml:space="preserve">,"BookCode":"LOG2" </v>
      </c>
      <c r="T5" t="str">
        <f t="shared" ref="T5:T13" si="9">",""ISBN"":""" &amp; "" &amp; """ "</f>
        <v xml:space="preserve">,"ISBN":"" </v>
      </c>
      <c r="U5" t="str">
        <f t="shared" ref="U5:U13" si="10">",""Edition"":""" &amp; "" &amp; """ "</f>
        <v xml:space="preserve">,"Edition":"" </v>
      </c>
      <c r="V5" t="str">
        <f t="shared" ref="V5:V13" si="11" xml:space="preserve"> IF($C5="Y",",""ItemInstances"":[","")</f>
        <v>,"ItemInstances":[</v>
      </c>
      <c r="W5" t="str">
        <f t="shared" ref="W5:W13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3" si="13">",""ItemDetails"":""" &amp; "Copies=" &amp; $D5 &amp; """ "</f>
        <v xml:space="preserve">,"ItemDetails":"Copies=1" </v>
      </c>
      <c r="Y5" t="str">
        <f t="shared" ref="Y5:Y13" si="14">",""IsFavorite"":" &amp; "false" &amp; " "</f>
        <v xml:space="preserve">,"IsFavorite":false </v>
      </c>
      <c r="Z5" t="str">
        <f t="shared" ref="Z5:Z13" si="15">",""EstimatedValue"":" &amp; 0 &amp; " "</f>
        <v xml:space="preserve">,"EstimatedValue":0 </v>
      </c>
      <c r="AA5" t="str">
        <f t="shared" ref="AA5:AA13" si="16">",""Condition"":" &amp; """UNDEFINED""" &amp; " "</f>
        <v xml:space="preserve">,"Condition":"UNDEFINED" </v>
      </c>
      <c r="AB5" t="str">
        <f t="shared" ref="AB5:AB13" si="17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:AC13" si="18">CONCATENATE($J5,$K5, $L5, $M5, $N5,$O5,$P5,$Q5,$R5,$S5,$T5,$U5) &amp; $AB5</f>
        <v>,{"CollectableType":"HomeCollector.Models.BookBase, HomeCollector, Version=1.0.0.0, Culture=neutral, PublicKeyToken=null","DisplayName":"Log Two" ,"Description":"" ,"Title":"Log Two" ,"Author":"Ed. Alan Dean Foster" ,"Publisher":"Ballantine" ,"Year":1974 ,"Month":0,"Series":"TAS" ,"BookCode":"LOG2"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1" ht="14.4" x14ac:dyDescent="0.3">
      <c r="A6" s="14" t="s">
        <v>53</v>
      </c>
      <c r="B6" s="15">
        <v>1975</v>
      </c>
      <c r="C6" s="17" t="s">
        <v>15</v>
      </c>
      <c r="D6" s="12">
        <v>1</v>
      </c>
      <c r="E6" s="144"/>
      <c r="F6" s="18" t="s">
        <v>54</v>
      </c>
      <c r="G6" s="18" t="s">
        <v>49</v>
      </c>
      <c r="H6" s="12" t="s">
        <v>50</v>
      </c>
      <c r="I6" s="4"/>
      <c r="J6" t="str">
        <f t="shared" ref="J6:J13" si="19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1"/>
        <v xml:space="preserve">,"DisplayName":"Log Three" </v>
      </c>
      <c r="L6" t="str">
        <f t="shared" si="2"/>
        <v xml:space="preserve">,"Description":"" </v>
      </c>
      <c r="M6" t="str">
        <f t="shared" si="3"/>
        <v xml:space="preserve">,"Title":"Log Three" </v>
      </c>
      <c r="N6" t="str">
        <f t="shared" si="4"/>
        <v xml:space="preserve">,"Author":"Ed. Alan Dean Foster" </v>
      </c>
      <c r="O6" t="str">
        <f t="shared" si="5"/>
        <v xml:space="preserve">,"Publisher":"Ballantine" </v>
      </c>
      <c r="P6" t="str">
        <f t="shared" si="6"/>
        <v xml:space="preserve">,"Year":1975 </v>
      </c>
      <c r="Q6" t="str">
        <f t="shared" si="7"/>
        <v>,"Month":0</v>
      </c>
      <c r="R6" t="str">
        <f t="shared" si="0"/>
        <v xml:space="preserve">,"Series":"TAS" </v>
      </c>
      <c r="S6" t="str">
        <f t="shared" si="8"/>
        <v xml:space="preserve">,"BookCode":"LOG3" </v>
      </c>
      <c r="T6" t="str">
        <f t="shared" si="9"/>
        <v xml:space="preserve">,"ISBN":"" </v>
      </c>
      <c r="U6" t="str">
        <f t="shared" si="10"/>
        <v xml:space="preserve">,"Edition":"" </v>
      </c>
      <c r="V6" t="str">
        <f t="shared" si="11"/>
        <v>,"ItemInstances":[</v>
      </c>
      <c r="W6" t="str">
        <f t="shared" si="12"/>
        <v>{"CollectableType":"HomeCollector.Models.BookBase, HomeCollector, Version=1.0.0.0, Culture=neutral, PublicKeyToken=null"</v>
      </c>
      <c r="X6" t="str">
        <f t="shared" si="13"/>
        <v xml:space="preserve">,"ItemDetails":"Copies=1" </v>
      </c>
      <c r="Y6" t="str">
        <f t="shared" si="14"/>
        <v xml:space="preserve">,"IsFavorite":false </v>
      </c>
      <c r="Z6" t="str">
        <f t="shared" si="15"/>
        <v xml:space="preserve">,"EstimatedValue":0 </v>
      </c>
      <c r="AA6" t="str">
        <f t="shared" si="16"/>
        <v xml:space="preserve">,"Condition":"UNDEFINED" </v>
      </c>
      <c r="AB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6" t="str">
        <f t="shared" si="18"/>
        <v>,{"CollectableType":"HomeCollector.Models.BookBase, HomeCollector, Version=1.0.0.0, Culture=neutral, PublicKeyToken=null","DisplayName":"Log Three" ,"Description":"" ,"Title":"Log Three" ,"Author":"Ed. Alan Dean Foster" ,"Publisher":"Ballantine" ,"Year":1975 ,"Month":0,"Series":"TAS" ,"BookCode":"LOG3"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7" spans="1:31" ht="14.4" x14ac:dyDescent="0.3">
      <c r="A7" s="14" t="s">
        <v>55</v>
      </c>
      <c r="B7" s="15">
        <v>1975</v>
      </c>
      <c r="C7" s="17" t="s">
        <v>15</v>
      </c>
      <c r="D7" s="12">
        <v>1</v>
      </c>
      <c r="E7" s="144"/>
      <c r="F7" s="18" t="s">
        <v>56</v>
      </c>
      <c r="G7" s="18" t="s">
        <v>49</v>
      </c>
      <c r="H7" s="12" t="s">
        <v>50</v>
      </c>
      <c r="I7" s="4"/>
      <c r="J7" t="str">
        <f t="shared" si="19"/>
        <v>,{"CollectableType":"HomeCollector.Models.BookBase, HomeCollector, Version=1.0.0.0, Culture=neutral, PublicKeyToken=null"</v>
      </c>
      <c r="K7" t="str">
        <f t="shared" si="1"/>
        <v xml:space="preserve">,"DisplayName":"Log Four" </v>
      </c>
      <c r="L7" t="str">
        <f t="shared" si="2"/>
        <v xml:space="preserve">,"Description":"" </v>
      </c>
      <c r="M7" t="str">
        <f t="shared" si="3"/>
        <v xml:space="preserve">,"Title":"Log Four" </v>
      </c>
      <c r="N7" t="str">
        <f t="shared" si="4"/>
        <v xml:space="preserve">,"Author":"Ed. Alan Dean Foster" </v>
      </c>
      <c r="O7" t="str">
        <f t="shared" si="5"/>
        <v xml:space="preserve">,"Publisher":"Ballantine" </v>
      </c>
      <c r="P7" t="str">
        <f t="shared" si="6"/>
        <v xml:space="preserve">,"Year":1975 </v>
      </c>
      <c r="Q7" t="str">
        <f t="shared" si="7"/>
        <v>,"Month":0</v>
      </c>
      <c r="R7" t="str">
        <f t="shared" si="0"/>
        <v xml:space="preserve">,"Series":"TAS" </v>
      </c>
      <c r="S7" t="str">
        <f t="shared" si="8"/>
        <v xml:space="preserve">,"BookCode":"LOG4" </v>
      </c>
      <c r="T7" t="str">
        <f t="shared" si="9"/>
        <v xml:space="preserve">,"ISBN":"" </v>
      </c>
      <c r="U7" t="str">
        <f t="shared" si="10"/>
        <v xml:space="preserve">,"Edition":"" </v>
      </c>
      <c r="V7" t="str">
        <f t="shared" si="11"/>
        <v>,"ItemInstances":[</v>
      </c>
      <c r="W7" t="str">
        <f t="shared" si="12"/>
        <v>{"CollectableType":"HomeCollector.Models.BookBase, HomeCollector, Version=1.0.0.0, Culture=neutral, PublicKeyToken=null"</v>
      </c>
      <c r="X7" t="str">
        <f t="shared" si="13"/>
        <v xml:space="preserve">,"ItemDetails":"Copies=1" </v>
      </c>
      <c r="Y7" t="str">
        <f t="shared" si="14"/>
        <v xml:space="preserve">,"IsFavorite":false </v>
      </c>
      <c r="Z7" t="str">
        <f t="shared" si="15"/>
        <v xml:space="preserve">,"EstimatedValue":0 </v>
      </c>
      <c r="AA7" t="str">
        <f t="shared" si="16"/>
        <v xml:space="preserve">,"Condition":"UNDEFINED" </v>
      </c>
      <c r="AB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7" t="str">
        <f t="shared" si="18"/>
        <v>,{"CollectableType":"HomeCollector.Models.BookBase, HomeCollector, Version=1.0.0.0, Culture=neutral, PublicKeyToken=null","DisplayName":"Log Four" ,"Description":"" ,"Title":"Log Four" ,"Author":"Ed. Alan Dean Foster" ,"Publisher":"Ballantine" ,"Year":1975 ,"Month":0,"Series":"TAS" ,"BookCode":"LOG4"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8" spans="1:31" ht="14.4" x14ac:dyDescent="0.3">
      <c r="A8" s="14" t="s">
        <v>58</v>
      </c>
      <c r="B8" s="15">
        <v>1975</v>
      </c>
      <c r="C8" s="17" t="s">
        <v>15</v>
      </c>
      <c r="D8" s="12">
        <v>1</v>
      </c>
      <c r="E8" s="144"/>
      <c r="F8" s="18" t="s">
        <v>59</v>
      </c>
      <c r="G8" s="18" t="s">
        <v>49</v>
      </c>
      <c r="H8" s="12" t="s">
        <v>50</v>
      </c>
      <c r="I8" s="4"/>
      <c r="J8" t="str">
        <f t="shared" si="19"/>
        <v>,{"CollectableType":"HomeCollector.Models.BookBase, HomeCollector, Version=1.0.0.0, Culture=neutral, PublicKeyToken=null"</v>
      </c>
      <c r="K8" t="str">
        <f t="shared" si="1"/>
        <v xml:space="preserve">,"DisplayName":"Log Five" </v>
      </c>
      <c r="L8" t="str">
        <f t="shared" si="2"/>
        <v xml:space="preserve">,"Description":"" </v>
      </c>
      <c r="M8" t="str">
        <f t="shared" si="3"/>
        <v xml:space="preserve">,"Title":"Log Five" </v>
      </c>
      <c r="N8" t="str">
        <f t="shared" si="4"/>
        <v xml:space="preserve">,"Author":"Ed. Alan Dean Foster" </v>
      </c>
      <c r="O8" t="str">
        <f t="shared" si="5"/>
        <v xml:space="preserve">,"Publisher":"Ballantine" </v>
      </c>
      <c r="P8" t="str">
        <f t="shared" si="6"/>
        <v xml:space="preserve">,"Year":1975 </v>
      </c>
      <c r="Q8" t="str">
        <f t="shared" si="7"/>
        <v>,"Month":0</v>
      </c>
      <c r="R8" t="str">
        <f t="shared" si="0"/>
        <v xml:space="preserve">,"Series":"TAS" </v>
      </c>
      <c r="S8" t="str">
        <f t="shared" si="8"/>
        <v xml:space="preserve">,"BookCode":"LOG5" </v>
      </c>
      <c r="T8" t="str">
        <f t="shared" si="9"/>
        <v xml:space="preserve">,"ISBN":"" </v>
      </c>
      <c r="U8" t="str">
        <f t="shared" si="10"/>
        <v xml:space="preserve">,"Edition":"" </v>
      </c>
      <c r="V8" t="str">
        <f t="shared" si="11"/>
        <v>,"ItemInstances":[</v>
      </c>
      <c r="W8" t="str">
        <f t="shared" si="12"/>
        <v>{"CollectableType":"HomeCollector.Models.BookBase, HomeCollector, Version=1.0.0.0, Culture=neutral, PublicKeyToken=null"</v>
      </c>
      <c r="X8" t="str">
        <f t="shared" si="13"/>
        <v xml:space="preserve">,"ItemDetails":"Copies=1" </v>
      </c>
      <c r="Y8" t="str">
        <f t="shared" si="14"/>
        <v xml:space="preserve">,"IsFavorite":false </v>
      </c>
      <c r="Z8" t="str">
        <f t="shared" si="15"/>
        <v xml:space="preserve">,"EstimatedValue":0 </v>
      </c>
      <c r="AA8" t="str">
        <f t="shared" si="16"/>
        <v xml:space="preserve">,"Condition":"UNDEFINED" </v>
      </c>
      <c r="AB8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8" t="str">
        <f t="shared" si="18"/>
        <v>,{"CollectableType":"HomeCollector.Models.BookBase, HomeCollector, Version=1.0.0.0, Culture=neutral, PublicKeyToken=null","DisplayName":"Log Five" ,"Description":"" ,"Title":"Log Five" ,"Author":"Ed. Alan Dean Foster" ,"Publisher":"Ballantine" ,"Year":1975 ,"Month":0,"Series":"TAS" ,"BookCode":"LOG5"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" spans="1:31" ht="14.4" x14ac:dyDescent="0.3">
      <c r="A9" s="14" t="s">
        <v>60</v>
      </c>
      <c r="B9" s="15">
        <v>1976</v>
      </c>
      <c r="C9" s="17" t="s">
        <v>15</v>
      </c>
      <c r="D9" s="12">
        <v>1</v>
      </c>
      <c r="E9" s="144"/>
      <c r="F9" s="18" t="s">
        <v>61</v>
      </c>
      <c r="G9" s="18" t="s">
        <v>49</v>
      </c>
      <c r="H9" s="12" t="s">
        <v>50</v>
      </c>
      <c r="I9" s="4"/>
      <c r="J9" t="str">
        <f t="shared" si="19"/>
        <v>,{"CollectableType":"HomeCollector.Models.BookBase, HomeCollector, Version=1.0.0.0, Culture=neutral, PublicKeyToken=null"</v>
      </c>
      <c r="K9" t="str">
        <f t="shared" si="1"/>
        <v xml:space="preserve">,"DisplayName":"Log Six" </v>
      </c>
      <c r="L9" t="str">
        <f t="shared" si="2"/>
        <v xml:space="preserve">,"Description":"" </v>
      </c>
      <c r="M9" t="str">
        <f t="shared" si="3"/>
        <v xml:space="preserve">,"Title":"Log Six" </v>
      </c>
      <c r="N9" t="str">
        <f t="shared" si="4"/>
        <v xml:space="preserve">,"Author":"Ed. Alan Dean Foster" </v>
      </c>
      <c r="O9" t="str">
        <f t="shared" si="5"/>
        <v xml:space="preserve">,"Publisher":"Ballantine" </v>
      </c>
      <c r="P9" t="str">
        <f t="shared" si="6"/>
        <v xml:space="preserve">,"Year":1976 </v>
      </c>
      <c r="Q9" t="str">
        <f t="shared" si="7"/>
        <v>,"Month":0</v>
      </c>
      <c r="R9" t="str">
        <f t="shared" si="0"/>
        <v xml:space="preserve">,"Series":"TAS" </v>
      </c>
      <c r="S9" t="str">
        <f t="shared" si="8"/>
        <v xml:space="preserve">,"BookCode":"LOG6" </v>
      </c>
      <c r="T9" t="str">
        <f t="shared" si="9"/>
        <v xml:space="preserve">,"ISBN":"" </v>
      </c>
      <c r="U9" t="str">
        <f t="shared" si="10"/>
        <v xml:space="preserve">,"Edition":"" </v>
      </c>
      <c r="V9" t="str">
        <f t="shared" si="11"/>
        <v>,"ItemInstances":[</v>
      </c>
      <c r="W9" t="str">
        <f t="shared" si="12"/>
        <v>{"CollectableType":"HomeCollector.Models.BookBase, HomeCollector, Version=1.0.0.0, Culture=neutral, PublicKeyToken=null"</v>
      </c>
      <c r="X9" t="str">
        <f t="shared" si="13"/>
        <v xml:space="preserve">,"ItemDetails":"Copies=1" </v>
      </c>
      <c r="Y9" t="str">
        <f t="shared" si="14"/>
        <v xml:space="preserve">,"IsFavorite":false </v>
      </c>
      <c r="Z9" t="str">
        <f t="shared" si="15"/>
        <v xml:space="preserve">,"EstimatedValue":0 </v>
      </c>
      <c r="AA9" t="str">
        <f t="shared" si="16"/>
        <v xml:space="preserve">,"Condition":"UNDEFINED" </v>
      </c>
      <c r="AB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9" t="str">
        <f t="shared" si="18"/>
        <v>,{"CollectableType":"HomeCollector.Models.BookBase, HomeCollector, Version=1.0.0.0, Culture=neutral, PublicKeyToken=null","DisplayName":"Log Six" ,"Description":"" ,"Title":"Log Six" ,"Author":"Ed. Alan Dean Foster" ,"Publisher":"Ballantine" ,"Year":1976 ,"Month":0,"Series":"TAS" ,"BookCode":"LOG6"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0" spans="1:31" ht="14.4" x14ac:dyDescent="0.3">
      <c r="A10" s="14" t="s">
        <v>62</v>
      </c>
      <c r="B10" s="15">
        <v>1976</v>
      </c>
      <c r="C10" s="17" t="s">
        <v>15</v>
      </c>
      <c r="D10" s="12">
        <v>1</v>
      </c>
      <c r="E10" s="144"/>
      <c r="F10" s="18" t="s">
        <v>63</v>
      </c>
      <c r="G10" s="18" t="s">
        <v>49</v>
      </c>
      <c r="H10" s="12" t="s">
        <v>50</v>
      </c>
      <c r="I10" s="4"/>
      <c r="J10" t="str">
        <f t="shared" si="19"/>
        <v>,{"CollectableType":"HomeCollector.Models.BookBase, HomeCollector, Version=1.0.0.0, Culture=neutral, PublicKeyToken=null"</v>
      </c>
      <c r="K10" t="str">
        <f t="shared" si="1"/>
        <v xml:space="preserve">,"DisplayName":"Log Seven" </v>
      </c>
      <c r="L10" t="str">
        <f t="shared" si="2"/>
        <v xml:space="preserve">,"Description":"" </v>
      </c>
      <c r="M10" t="str">
        <f t="shared" si="3"/>
        <v xml:space="preserve">,"Title":"Log Seven" </v>
      </c>
      <c r="N10" t="str">
        <f t="shared" si="4"/>
        <v xml:space="preserve">,"Author":"Ed. Alan Dean Foster" </v>
      </c>
      <c r="O10" t="str">
        <f t="shared" si="5"/>
        <v xml:space="preserve">,"Publisher":"Ballantine" </v>
      </c>
      <c r="P10" t="str">
        <f t="shared" si="6"/>
        <v xml:space="preserve">,"Year":1976 </v>
      </c>
      <c r="Q10" t="str">
        <f t="shared" si="7"/>
        <v>,"Month":0</v>
      </c>
      <c r="R10" t="str">
        <f t="shared" si="0"/>
        <v xml:space="preserve">,"Series":"TAS" </v>
      </c>
      <c r="S10" t="str">
        <f t="shared" si="8"/>
        <v xml:space="preserve">,"BookCode":"LOG7" </v>
      </c>
      <c r="T10" t="str">
        <f t="shared" si="9"/>
        <v xml:space="preserve">,"ISBN":"" </v>
      </c>
      <c r="U10" t="str">
        <f t="shared" si="10"/>
        <v xml:space="preserve">,"Edition":"" </v>
      </c>
      <c r="V10" t="str">
        <f t="shared" si="11"/>
        <v>,"ItemInstances":[</v>
      </c>
      <c r="W10" t="str">
        <f t="shared" si="12"/>
        <v>{"CollectableType":"HomeCollector.Models.BookBase, HomeCollector, Version=1.0.0.0, Culture=neutral, PublicKeyToken=null"</v>
      </c>
      <c r="X10" t="str">
        <f t="shared" si="13"/>
        <v xml:space="preserve">,"ItemDetails":"Copies=1" </v>
      </c>
      <c r="Y10" t="str">
        <f t="shared" si="14"/>
        <v xml:space="preserve">,"IsFavorite":false </v>
      </c>
      <c r="Z10" t="str">
        <f t="shared" si="15"/>
        <v xml:space="preserve">,"EstimatedValue":0 </v>
      </c>
      <c r="AA10" t="str">
        <f t="shared" si="16"/>
        <v xml:space="preserve">,"Condition":"UNDEFINED" </v>
      </c>
      <c r="AB1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0" t="str">
        <f t="shared" si="18"/>
        <v>,{"CollectableType":"HomeCollector.Models.BookBase, HomeCollector, Version=1.0.0.0, Culture=neutral, PublicKeyToken=null","DisplayName":"Log Seven" ,"Description":"" ,"Title":"Log Seven" ,"Author":"Ed. Alan Dean Foster" ,"Publisher":"Ballantine" ,"Year":1976 ,"Month":0,"Series":"TAS" ,"BookCode":"LOG7"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1" spans="1:31" ht="14.4" x14ac:dyDescent="0.3">
      <c r="A11" s="14" t="s">
        <v>64</v>
      </c>
      <c r="B11" s="15">
        <v>1976</v>
      </c>
      <c r="C11" s="17" t="s">
        <v>15</v>
      </c>
      <c r="D11" s="12">
        <v>1</v>
      </c>
      <c r="E11" s="144"/>
      <c r="F11" s="18" t="s">
        <v>65</v>
      </c>
      <c r="G11" s="18" t="s">
        <v>49</v>
      </c>
      <c r="H11" s="12" t="s">
        <v>50</v>
      </c>
      <c r="I11" s="4"/>
      <c r="J11" t="str">
        <f t="shared" si="19"/>
        <v>,{"CollectableType":"HomeCollector.Models.BookBase, HomeCollector, Version=1.0.0.0, Culture=neutral, PublicKeyToken=null"</v>
      </c>
      <c r="K11" t="str">
        <f t="shared" si="1"/>
        <v xml:space="preserve">,"DisplayName":"Log Eight" </v>
      </c>
      <c r="L11" t="str">
        <f t="shared" si="2"/>
        <v xml:space="preserve">,"Description":"" </v>
      </c>
      <c r="M11" t="str">
        <f t="shared" si="3"/>
        <v xml:space="preserve">,"Title":"Log Eight" </v>
      </c>
      <c r="N11" t="str">
        <f t="shared" si="4"/>
        <v xml:space="preserve">,"Author":"Ed. Alan Dean Foster" </v>
      </c>
      <c r="O11" t="str">
        <f t="shared" si="5"/>
        <v xml:space="preserve">,"Publisher":"Ballantine" </v>
      </c>
      <c r="P11" t="str">
        <f t="shared" si="6"/>
        <v xml:space="preserve">,"Year":1976 </v>
      </c>
      <c r="Q11" t="str">
        <f t="shared" si="7"/>
        <v>,"Month":0</v>
      </c>
      <c r="R11" t="str">
        <f t="shared" si="0"/>
        <v xml:space="preserve">,"Series":"TAS" </v>
      </c>
      <c r="S11" t="str">
        <f t="shared" si="8"/>
        <v xml:space="preserve">,"BookCode":"LOG8" </v>
      </c>
      <c r="T11" t="str">
        <f t="shared" si="9"/>
        <v xml:space="preserve">,"ISBN":"" </v>
      </c>
      <c r="U11" t="str">
        <f t="shared" si="10"/>
        <v xml:space="preserve">,"Edition":"" </v>
      </c>
      <c r="V11" t="str">
        <f t="shared" si="11"/>
        <v>,"ItemInstances":[</v>
      </c>
      <c r="W11" t="str">
        <f t="shared" si="12"/>
        <v>{"CollectableType":"HomeCollector.Models.BookBase, HomeCollector, Version=1.0.0.0, Culture=neutral, PublicKeyToken=null"</v>
      </c>
      <c r="X11" t="str">
        <f t="shared" si="13"/>
        <v xml:space="preserve">,"ItemDetails":"Copies=1" </v>
      </c>
      <c r="Y11" t="str">
        <f t="shared" si="14"/>
        <v xml:space="preserve">,"IsFavorite":false </v>
      </c>
      <c r="Z11" t="str">
        <f t="shared" si="15"/>
        <v xml:space="preserve">,"EstimatedValue":0 </v>
      </c>
      <c r="AA11" t="str">
        <f t="shared" si="16"/>
        <v xml:space="preserve">,"Condition":"UNDEFINED" </v>
      </c>
      <c r="AB11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1" t="str">
        <f t="shared" si="18"/>
        <v>,{"CollectableType":"HomeCollector.Models.BookBase, HomeCollector, Version=1.0.0.0, Culture=neutral, PublicKeyToken=null","DisplayName":"Log Eight" ,"Description":"" ,"Title":"Log Eight" ,"Author":"Ed. Alan Dean Foster" ,"Publisher":"Ballantine" ,"Year":1976 ,"Month":0,"Series":"TAS" ,"BookCode":"LOG8"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2" spans="1:31" ht="14.4" x14ac:dyDescent="0.3">
      <c r="A12" s="14" t="s">
        <v>66</v>
      </c>
      <c r="B12" s="15">
        <v>1977</v>
      </c>
      <c r="C12" s="17" t="s">
        <v>15</v>
      </c>
      <c r="D12" s="12">
        <v>1</v>
      </c>
      <c r="E12" s="139">
        <v>2</v>
      </c>
      <c r="F12" s="18" t="s">
        <v>67</v>
      </c>
      <c r="G12" s="18" t="s">
        <v>49</v>
      </c>
      <c r="H12" s="12" t="s">
        <v>50</v>
      </c>
      <c r="I12" s="12" t="s">
        <v>68</v>
      </c>
      <c r="J12" t="str">
        <f t="shared" si="19"/>
        <v>,{"CollectableType":"HomeCollector.Models.BookBase, HomeCollector, Version=1.0.0.0, Culture=neutral, PublicKeyToken=null"</v>
      </c>
      <c r="K12" t="str">
        <f t="shared" si="1"/>
        <v xml:space="preserve">,"DisplayName":"Log Nine" </v>
      </c>
      <c r="L12" t="str">
        <f t="shared" si="2"/>
        <v xml:space="preserve">,"Description":"25th anniv-Third printing Sep 1991" </v>
      </c>
      <c r="M12" t="str">
        <f t="shared" si="3"/>
        <v xml:space="preserve">,"Title":"Log Nine" </v>
      </c>
      <c r="N12" t="str">
        <f t="shared" si="4"/>
        <v xml:space="preserve">,"Author":"Ed. Alan Dean Foster" </v>
      </c>
      <c r="O12" t="str">
        <f t="shared" si="5"/>
        <v xml:space="preserve">,"Publisher":"Ballantine" </v>
      </c>
      <c r="P12" t="str">
        <f t="shared" si="6"/>
        <v xml:space="preserve">,"Year":1977 </v>
      </c>
      <c r="Q12" t="str">
        <f t="shared" si="7"/>
        <v>,"Month":2</v>
      </c>
      <c r="R12" t="str">
        <f t="shared" si="0"/>
        <v xml:space="preserve">,"Series":"TAS" </v>
      </c>
      <c r="S12" t="str">
        <f t="shared" si="8"/>
        <v xml:space="preserve">,"BookCode":"LOG9" </v>
      </c>
      <c r="T12" t="str">
        <f t="shared" si="9"/>
        <v xml:space="preserve">,"ISBN":"" </v>
      </c>
      <c r="U12" t="str">
        <f t="shared" si="10"/>
        <v xml:space="preserve">,"Edition":"" </v>
      </c>
      <c r="V12" t="str">
        <f t="shared" si="11"/>
        <v>,"ItemInstances":[</v>
      </c>
      <c r="W12" t="str">
        <f t="shared" si="12"/>
        <v>{"CollectableType":"HomeCollector.Models.BookBase, HomeCollector, Version=1.0.0.0, Culture=neutral, PublicKeyToken=null"</v>
      </c>
      <c r="X12" t="str">
        <f t="shared" si="13"/>
        <v xml:space="preserve">,"ItemDetails":"Copies=1" </v>
      </c>
      <c r="Y12" t="str">
        <f t="shared" si="14"/>
        <v xml:space="preserve">,"IsFavorite":false </v>
      </c>
      <c r="Z12" t="str">
        <f t="shared" si="15"/>
        <v xml:space="preserve">,"EstimatedValue":0 </v>
      </c>
      <c r="AA12" t="str">
        <f t="shared" si="16"/>
        <v xml:space="preserve">,"Condition":"UNDEFINED" </v>
      </c>
      <c r="AB12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2" t="str">
        <f t="shared" si="18"/>
        <v>,{"CollectableType":"HomeCollector.Models.BookBase, HomeCollector, Version=1.0.0.0, Culture=neutral, PublicKeyToken=null","DisplayName":"Log Nine" ,"Description":"25th anniv-Third printing Sep 1991" ,"Title":"Log Nine" ,"Author":"Ed. Alan Dean Foster" ,"Publisher":"Ballantine" ,"Year":1977 ,"Month":2,"Series":"TAS" ,"BookCode":"LOG9"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" spans="1:31" ht="14.4" x14ac:dyDescent="0.3">
      <c r="A13" s="14" t="s">
        <v>69</v>
      </c>
      <c r="B13" s="15">
        <v>1978</v>
      </c>
      <c r="C13" s="17" t="s">
        <v>15</v>
      </c>
      <c r="D13" s="12">
        <v>1</v>
      </c>
      <c r="E13" s="139">
        <v>1</v>
      </c>
      <c r="F13" s="18" t="s">
        <v>70</v>
      </c>
      <c r="G13" s="18" t="s">
        <v>49</v>
      </c>
      <c r="H13" s="12" t="s">
        <v>50</v>
      </c>
      <c r="I13" s="4"/>
      <c r="J13" t="str">
        <f t="shared" si="19"/>
        <v>,{"CollectableType":"HomeCollector.Models.BookBase, HomeCollector, Version=1.0.0.0, Culture=neutral, PublicKeyToken=null"</v>
      </c>
      <c r="K13" t="str">
        <f t="shared" si="1"/>
        <v xml:space="preserve">,"DisplayName":"Log Ten" </v>
      </c>
      <c r="L13" t="str">
        <f t="shared" si="2"/>
        <v xml:space="preserve">,"Description":"" </v>
      </c>
      <c r="M13" t="str">
        <f t="shared" si="3"/>
        <v xml:space="preserve">,"Title":"Log Ten" </v>
      </c>
      <c r="N13" t="str">
        <f t="shared" si="4"/>
        <v xml:space="preserve">,"Author":"Ed. Alan Dean Foster" </v>
      </c>
      <c r="O13" t="str">
        <f t="shared" si="5"/>
        <v xml:space="preserve">,"Publisher":"Ballantine" </v>
      </c>
      <c r="P13" t="str">
        <f t="shared" si="6"/>
        <v xml:space="preserve">,"Year":1978 </v>
      </c>
      <c r="Q13" t="str">
        <f t="shared" si="7"/>
        <v>,"Month":1</v>
      </c>
      <c r="R13" t="str">
        <f t="shared" si="0"/>
        <v xml:space="preserve">,"Series":"TAS" </v>
      </c>
      <c r="S13" t="str">
        <f t="shared" si="8"/>
        <v xml:space="preserve">,"BookCode":"LOG10" </v>
      </c>
      <c r="T13" t="str">
        <f t="shared" si="9"/>
        <v xml:space="preserve">,"ISBN":"" </v>
      </c>
      <c r="U13" t="str">
        <f t="shared" si="10"/>
        <v xml:space="preserve">,"Edition":"" </v>
      </c>
      <c r="V13" t="str">
        <f t="shared" si="11"/>
        <v>,"ItemInstances":[</v>
      </c>
      <c r="W13" t="str">
        <f t="shared" si="12"/>
        <v>{"CollectableType":"HomeCollector.Models.BookBase, HomeCollector, Version=1.0.0.0, Culture=neutral, PublicKeyToken=null"</v>
      </c>
      <c r="X13" t="str">
        <f t="shared" si="13"/>
        <v xml:space="preserve">,"ItemDetails":"Copies=1" </v>
      </c>
      <c r="Y13" t="str">
        <f t="shared" si="14"/>
        <v xml:space="preserve">,"IsFavorite":false </v>
      </c>
      <c r="Z13" t="str">
        <f t="shared" si="15"/>
        <v xml:space="preserve">,"EstimatedValue":0 </v>
      </c>
      <c r="AA13" t="str">
        <f t="shared" si="16"/>
        <v xml:space="preserve">,"Condition":"UNDEFINED" </v>
      </c>
      <c r="AB13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" t="str">
        <f t="shared" si="18"/>
        <v>,{"CollectableType":"HomeCollector.Models.BookBase, HomeCollector, Version=1.0.0.0, Culture=neutral, PublicKeyToken=null","DisplayName":"Log Ten" ,"Description":"" ,"Title":"Log Ten" ,"Author":"Ed. Alan Dean Foster" ,"Publisher":"Ballantine" ,"Year":1978 ,"Month":1,"Series":"TAS" ,"BookCode":"LOG10"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4" spans="1:31" ht="15.75" customHeight="1" x14ac:dyDescent="0.25">
      <c r="A14" s="4"/>
      <c r="B14" s="2"/>
      <c r="C14" s="3"/>
      <c r="D14" s="4"/>
      <c r="E14" s="5"/>
      <c r="H14" s="4"/>
      <c r="I14" s="4"/>
    </row>
    <row r="15" spans="1:31" ht="15.75" customHeight="1" x14ac:dyDescent="0.25">
      <c r="A15" s="4"/>
      <c r="B15" s="2"/>
      <c r="C15" s="3"/>
      <c r="D15" s="4"/>
      <c r="E15" s="5"/>
      <c r="H15" s="4"/>
      <c r="I15" s="4"/>
    </row>
    <row r="16" spans="1:31" ht="15.75" customHeight="1" x14ac:dyDescent="0.25">
      <c r="A16" s="4"/>
      <c r="B16" s="2"/>
      <c r="C16" s="3"/>
      <c r="D16" s="4"/>
      <c r="E16" s="5"/>
      <c r="H16" s="4"/>
      <c r="I16" s="4"/>
    </row>
    <row r="17" spans="1:9" ht="15.75" customHeight="1" x14ac:dyDescent="0.25">
      <c r="A17" s="4"/>
      <c r="B17" s="2"/>
      <c r="C17" s="3"/>
      <c r="D17" s="4"/>
      <c r="E17" s="5"/>
      <c r="H17" s="4"/>
      <c r="I17" s="4"/>
    </row>
    <row r="18" spans="1:9" ht="15.75" customHeight="1" x14ac:dyDescent="0.25">
      <c r="A18" s="4"/>
      <c r="B18" s="2"/>
      <c r="C18" s="3"/>
      <c r="D18" s="4"/>
      <c r="E18" s="5"/>
      <c r="H18" s="4"/>
      <c r="I18" s="4"/>
    </row>
    <row r="19" spans="1:9" ht="15.75" customHeight="1" x14ac:dyDescent="0.25">
      <c r="A19" s="4"/>
      <c r="B19" s="2"/>
      <c r="C19" s="3"/>
      <c r="D19" s="4"/>
      <c r="E19" s="5"/>
      <c r="H19" s="4"/>
      <c r="I19" s="4"/>
    </row>
    <row r="20" spans="1:9" ht="15.75" customHeight="1" x14ac:dyDescent="0.25">
      <c r="A20" s="4"/>
      <c r="B20" s="2"/>
      <c r="C20" s="3"/>
      <c r="D20" s="4"/>
      <c r="E20" s="5"/>
      <c r="H20" s="4"/>
      <c r="I20" s="4"/>
    </row>
    <row r="21" spans="1:9" ht="15.75" customHeight="1" x14ac:dyDescent="0.25">
      <c r="A21" s="4"/>
      <c r="B21" s="2"/>
      <c r="C21" s="3"/>
      <c r="D21" s="4"/>
      <c r="E21" s="5"/>
      <c r="H21" s="4"/>
      <c r="I21" s="4"/>
    </row>
    <row r="22" spans="1:9" ht="15.75" customHeight="1" x14ac:dyDescent="0.25">
      <c r="A22" s="4"/>
      <c r="B22" s="2"/>
      <c r="C22" s="3"/>
      <c r="D22" s="4"/>
      <c r="E22" s="5"/>
      <c r="H22" s="4"/>
      <c r="I22" s="4"/>
    </row>
    <row r="23" spans="1:9" ht="15.75" customHeight="1" x14ac:dyDescent="0.25">
      <c r="A23" s="4"/>
      <c r="B23" s="2"/>
      <c r="C23" s="3"/>
      <c r="D23" s="4"/>
      <c r="E23" s="5"/>
      <c r="H23" s="4"/>
      <c r="I23" s="4"/>
    </row>
    <row r="24" spans="1:9" ht="15.75" customHeight="1" x14ac:dyDescent="0.25">
      <c r="A24" s="4"/>
      <c r="B24" s="2"/>
      <c r="C24" s="3"/>
      <c r="D24" s="4"/>
      <c r="E24" s="5"/>
      <c r="H24" s="4"/>
      <c r="I24" s="4"/>
    </row>
    <row r="25" spans="1:9" ht="13.2" x14ac:dyDescent="0.25">
      <c r="A25" s="4"/>
      <c r="B25" s="2"/>
      <c r="C25" s="3"/>
      <c r="D25" s="4"/>
      <c r="E25" s="5"/>
      <c r="H25" s="4"/>
      <c r="I25" s="4"/>
    </row>
    <row r="26" spans="1:9" ht="13.2" x14ac:dyDescent="0.25">
      <c r="A26" s="4"/>
      <c r="B26" s="2"/>
      <c r="C26" s="3"/>
      <c r="D26" s="4"/>
      <c r="E26" s="5"/>
      <c r="H26" s="4"/>
      <c r="I26" s="4"/>
    </row>
    <row r="27" spans="1:9" ht="13.2" x14ac:dyDescent="0.25">
      <c r="A27" s="4"/>
      <c r="B27" s="2"/>
      <c r="C27" s="3"/>
      <c r="D27" s="4"/>
      <c r="E27" s="5"/>
      <c r="H27" s="4"/>
      <c r="I27" s="4"/>
    </row>
    <row r="28" spans="1:9" ht="13.2" x14ac:dyDescent="0.25">
      <c r="A28" s="4"/>
      <c r="B28" s="2"/>
      <c r="C28" s="3"/>
      <c r="D28" s="4"/>
      <c r="E28" s="5"/>
      <c r="H28" s="4"/>
      <c r="I28" s="4"/>
    </row>
    <row r="29" spans="1:9" ht="13.2" x14ac:dyDescent="0.25">
      <c r="A29" s="4"/>
      <c r="B29" s="2"/>
      <c r="C29" s="3"/>
      <c r="D29" s="4"/>
      <c r="E29" s="5"/>
      <c r="H29" s="4"/>
      <c r="I29" s="4"/>
    </row>
    <row r="30" spans="1:9" ht="13.2" x14ac:dyDescent="0.25">
      <c r="A30" s="4"/>
      <c r="B30" s="2"/>
      <c r="C30" s="3"/>
      <c r="D30" s="4"/>
      <c r="E30" s="5"/>
      <c r="H30" s="4"/>
      <c r="I30" s="4"/>
    </row>
    <row r="31" spans="1:9" ht="13.2" x14ac:dyDescent="0.25">
      <c r="A31" s="4"/>
      <c r="B31" s="2"/>
      <c r="C31" s="3"/>
      <c r="D31" s="4"/>
      <c r="E31" s="5"/>
      <c r="H31" s="4"/>
      <c r="I31" s="4"/>
    </row>
    <row r="32" spans="1:9" ht="13.2" x14ac:dyDescent="0.25">
      <c r="A32" s="4"/>
      <c r="B32" s="2"/>
      <c r="C32" s="3"/>
      <c r="D32" s="4"/>
      <c r="E32" s="5"/>
      <c r="H32" s="4"/>
      <c r="I32" s="4"/>
    </row>
    <row r="33" spans="1:9" ht="13.2" x14ac:dyDescent="0.25">
      <c r="A33" s="4"/>
      <c r="B33" s="2"/>
      <c r="C33" s="3"/>
      <c r="D33" s="4"/>
      <c r="E33" s="5"/>
      <c r="H33" s="4"/>
      <c r="I33" s="4"/>
    </row>
    <row r="34" spans="1:9" ht="13.2" x14ac:dyDescent="0.25">
      <c r="A34" s="4"/>
      <c r="B34" s="2"/>
      <c r="C34" s="3"/>
      <c r="D34" s="4"/>
      <c r="E34" s="5"/>
      <c r="H34" s="4"/>
      <c r="I34" s="4"/>
    </row>
    <row r="35" spans="1:9" ht="13.2" x14ac:dyDescent="0.25">
      <c r="A35" s="4"/>
      <c r="B35" s="2"/>
      <c r="C35" s="3"/>
      <c r="D35" s="4"/>
      <c r="E35" s="5"/>
      <c r="H35" s="4"/>
      <c r="I35" s="4"/>
    </row>
    <row r="36" spans="1:9" ht="13.2" x14ac:dyDescent="0.25">
      <c r="A36" s="4"/>
      <c r="B36" s="2"/>
      <c r="C36" s="3"/>
      <c r="D36" s="4"/>
      <c r="E36" s="5"/>
      <c r="H36" s="4"/>
      <c r="I36" s="4"/>
    </row>
    <row r="37" spans="1:9" ht="13.2" x14ac:dyDescent="0.25">
      <c r="A37" s="4"/>
      <c r="B37" s="2"/>
      <c r="C37" s="3"/>
      <c r="D37" s="4"/>
      <c r="E37" s="5"/>
      <c r="H37" s="4"/>
      <c r="I37" s="4"/>
    </row>
    <row r="38" spans="1:9" ht="13.2" x14ac:dyDescent="0.25">
      <c r="A38" s="4"/>
      <c r="B38" s="2"/>
      <c r="C38" s="3"/>
      <c r="D38" s="4"/>
      <c r="E38" s="5"/>
      <c r="H38" s="4"/>
      <c r="I38" s="4"/>
    </row>
    <row r="39" spans="1:9" ht="13.2" x14ac:dyDescent="0.25">
      <c r="A39" s="4"/>
      <c r="B39" s="2"/>
      <c r="C39" s="3"/>
      <c r="D39" s="4"/>
      <c r="E39" s="5"/>
      <c r="H39" s="4"/>
      <c r="I39" s="4"/>
    </row>
    <row r="40" spans="1:9" ht="13.2" x14ac:dyDescent="0.25">
      <c r="A40" s="4"/>
      <c r="B40" s="2"/>
      <c r="C40" s="3"/>
      <c r="D40" s="4"/>
      <c r="E40" s="5"/>
      <c r="H40" s="4"/>
      <c r="I40" s="4"/>
    </row>
    <row r="41" spans="1:9" ht="13.2" x14ac:dyDescent="0.25">
      <c r="A41" s="4"/>
      <c r="B41" s="2"/>
      <c r="C41" s="3"/>
      <c r="D41" s="4"/>
      <c r="E41" s="5"/>
      <c r="H41" s="4"/>
      <c r="I41" s="4"/>
    </row>
    <row r="42" spans="1:9" ht="13.2" x14ac:dyDescent="0.25">
      <c r="A42" s="4"/>
      <c r="B42" s="2"/>
      <c r="C42" s="3"/>
      <c r="D42" s="4"/>
      <c r="E42" s="5"/>
      <c r="H42" s="4"/>
      <c r="I42" s="4"/>
    </row>
    <row r="43" spans="1:9" ht="13.2" x14ac:dyDescent="0.25">
      <c r="A43" s="4"/>
      <c r="B43" s="2"/>
      <c r="C43" s="3"/>
      <c r="D43" s="4"/>
      <c r="E43" s="5"/>
      <c r="H43" s="4"/>
      <c r="I43" s="4"/>
    </row>
    <row r="44" spans="1:9" ht="13.2" x14ac:dyDescent="0.25">
      <c r="A44" s="4"/>
      <c r="B44" s="2"/>
      <c r="C44" s="3"/>
      <c r="D44" s="4"/>
      <c r="E44" s="5"/>
      <c r="H44" s="4"/>
      <c r="I44" s="4"/>
    </row>
    <row r="45" spans="1:9" ht="13.2" x14ac:dyDescent="0.25">
      <c r="A45" s="4"/>
      <c r="B45" s="2"/>
      <c r="C45" s="3"/>
      <c r="D45" s="4"/>
      <c r="E45" s="5"/>
      <c r="H45" s="4"/>
      <c r="I45" s="4"/>
    </row>
    <row r="46" spans="1:9" ht="13.2" x14ac:dyDescent="0.25">
      <c r="A46" s="4"/>
      <c r="B46" s="2"/>
      <c r="C46" s="3"/>
      <c r="D46" s="4"/>
      <c r="E46" s="5"/>
      <c r="H46" s="4"/>
      <c r="I46" s="4"/>
    </row>
    <row r="47" spans="1:9" ht="13.2" x14ac:dyDescent="0.25">
      <c r="A47" s="4"/>
      <c r="B47" s="2"/>
      <c r="C47" s="3"/>
      <c r="D47" s="4"/>
      <c r="E47" s="5"/>
      <c r="H47" s="4"/>
      <c r="I47" s="4"/>
    </row>
    <row r="48" spans="1:9" ht="13.2" x14ac:dyDescent="0.25">
      <c r="A48" s="4"/>
      <c r="B48" s="2"/>
      <c r="C48" s="3"/>
      <c r="D48" s="4"/>
      <c r="E48" s="5"/>
      <c r="H48" s="4"/>
      <c r="I48" s="4"/>
    </row>
    <row r="49" spans="1:9" ht="13.2" x14ac:dyDescent="0.25">
      <c r="A49" s="4"/>
      <c r="B49" s="2"/>
      <c r="C49" s="3"/>
      <c r="D49" s="4"/>
      <c r="E49" s="5"/>
      <c r="H49" s="4"/>
      <c r="I49" s="4"/>
    </row>
    <row r="50" spans="1:9" ht="13.2" x14ac:dyDescent="0.25">
      <c r="A50" s="4"/>
      <c r="B50" s="2"/>
      <c r="C50" s="3"/>
      <c r="D50" s="4"/>
      <c r="E50" s="5"/>
      <c r="H50" s="4"/>
      <c r="I50" s="4"/>
    </row>
    <row r="51" spans="1:9" ht="13.2" x14ac:dyDescent="0.25">
      <c r="A51" s="4"/>
      <c r="B51" s="2"/>
      <c r="C51" s="3"/>
      <c r="D51" s="4"/>
      <c r="E51" s="5"/>
      <c r="H51" s="4"/>
      <c r="I51" s="4"/>
    </row>
    <row r="52" spans="1:9" ht="13.2" x14ac:dyDescent="0.25">
      <c r="A52" s="4"/>
      <c r="B52" s="2"/>
      <c r="C52" s="3"/>
      <c r="D52" s="4"/>
      <c r="E52" s="5"/>
      <c r="H52" s="4"/>
      <c r="I52" s="4"/>
    </row>
    <row r="53" spans="1:9" ht="13.2" x14ac:dyDescent="0.25">
      <c r="A53" s="4"/>
      <c r="B53" s="2"/>
      <c r="C53" s="3"/>
      <c r="D53" s="4"/>
      <c r="E53" s="5"/>
      <c r="H53" s="4"/>
      <c r="I53" s="4"/>
    </row>
    <row r="54" spans="1:9" ht="13.2" x14ac:dyDescent="0.25">
      <c r="A54" s="4"/>
      <c r="B54" s="2"/>
      <c r="C54" s="3"/>
      <c r="D54" s="4"/>
      <c r="E54" s="5"/>
      <c r="H54" s="4"/>
      <c r="I54" s="4"/>
    </row>
    <row r="55" spans="1:9" ht="13.2" x14ac:dyDescent="0.25">
      <c r="A55" s="4"/>
      <c r="B55" s="2"/>
      <c r="C55" s="3"/>
      <c r="D55" s="4"/>
      <c r="E55" s="5"/>
      <c r="H55" s="4"/>
      <c r="I55" s="4"/>
    </row>
    <row r="56" spans="1:9" ht="13.2" x14ac:dyDescent="0.25">
      <c r="A56" s="4"/>
      <c r="B56" s="2"/>
      <c r="C56" s="3"/>
      <c r="D56" s="4"/>
      <c r="E56" s="5"/>
      <c r="H56" s="4"/>
      <c r="I56" s="4"/>
    </row>
    <row r="57" spans="1:9" ht="13.2" x14ac:dyDescent="0.25">
      <c r="A57" s="4"/>
      <c r="B57" s="2"/>
      <c r="C57" s="3"/>
      <c r="D57" s="4"/>
      <c r="E57" s="5"/>
      <c r="H57" s="4"/>
      <c r="I57" s="4"/>
    </row>
    <row r="58" spans="1:9" ht="13.2" x14ac:dyDescent="0.25">
      <c r="A58" s="4"/>
      <c r="B58" s="2"/>
      <c r="C58" s="3"/>
      <c r="D58" s="4"/>
      <c r="E58" s="5"/>
      <c r="H58" s="4"/>
      <c r="I58" s="4"/>
    </row>
    <row r="59" spans="1:9" ht="13.2" x14ac:dyDescent="0.25">
      <c r="A59" s="4"/>
      <c r="B59" s="2"/>
      <c r="C59" s="3"/>
      <c r="D59" s="4"/>
      <c r="E59" s="5"/>
      <c r="H59" s="4"/>
      <c r="I59" s="4"/>
    </row>
    <row r="60" spans="1:9" ht="13.2" x14ac:dyDescent="0.25">
      <c r="A60" s="4"/>
      <c r="B60" s="2"/>
      <c r="C60" s="3"/>
      <c r="D60" s="4"/>
      <c r="E60" s="5"/>
      <c r="H60" s="4"/>
      <c r="I60" s="4"/>
    </row>
    <row r="61" spans="1:9" ht="13.2" x14ac:dyDescent="0.25">
      <c r="A61" s="4"/>
      <c r="B61" s="2"/>
      <c r="C61" s="3"/>
      <c r="D61" s="4"/>
      <c r="E61" s="5"/>
      <c r="H61" s="4"/>
      <c r="I61" s="4"/>
    </row>
    <row r="62" spans="1:9" ht="13.2" x14ac:dyDescent="0.25">
      <c r="A62" s="4"/>
      <c r="B62" s="2"/>
      <c r="C62" s="3"/>
      <c r="D62" s="4"/>
      <c r="E62" s="5"/>
      <c r="H62" s="4"/>
      <c r="I62" s="4"/>
    </row>
    <row r="63" spans="1:9" ht="13.2" x14ac:dyDescent="0.25">
      <c r="A63" s="4"/>
      <c r="B63" s="2"/>
      <c r="C63" s="3"/>
      <c r="D63" s="4"/>
      <c r="E63" s="5"/>
      <c r="H63" s="4"/>
      <c r="I63" s="4"/>
    </row>
    <row r="64" spans="1:9" ht="13.2" x14ac:dyDescent="0.25">
      <c r="A64" s="4"/>
      <c r="B64" s="2"/>
      <c r="C64" s="3"/>
      <c r="D64" s="4"/>
      <c r="E64" s="5"/>
      <c r="H64" s="4"/>
      <c r="I64" s="4"/>
    </row>
    <row r="65" spans="1:9" ht="13.2" x14ac:dyDescent="0.25">
      <c r="A65" s="4"/>
      <c r="B65" s="2"/>
      <c r="C65" s="3"/>
      <c r="D65" s="4"/>
      <c r="E65" s="5"/>
      <c r="H65" s="4"/>
      <c r="I65" s="4"/>
    </row>
    <row r="66" spans="1:9" ht="13.2" x14ac:dyDescent="0.25">
      <c r="A66" s="4"/>
      <c r="B66" s="2"/>
      <c r="C66" s="3"/>
      <c r="D66" s="4"/>
      <c r="E66" s="5"/>
      <c r="H66" s="4"/>
      <c r="I66" s="4"/>
    </row>
    <row r="67" spans="1:9" ht="13.2" x14ac:dyDescent="0.25">
      <c r="A67" s="4"/>
      <c r="B67" s="2"/>
      <c r="C67" s="3"/>
      <c r="D67" s="4"/>
      <c r="E67" s="5"/>
      <c r="H67" s="4"/>
      <c r="I67" s="4"/>
    </row>
    <row r="68" spans="1:9" ht="13.2" x14ac:dyDescent="0.25">
      <c r="A68" s="4"/>
      <c r="B68" s="2"/>
      <c r="C68" s="3"/>
      <c r="D68" s="4"/>
      <c r="E68" s="5"/>
      <c r="H68" s="4"/>
      <c r="I68" s="4"/>
    </row>
    <row r="69" spans="1:9" ht="13.2" x14ac:dyDescent="0.25">
      <c r="A69" s="4"/>
      <c r="B69" s="2"/>
      <c r="C69" s="3"/>
      <c r="D69" s="4"/>
      <c r="E69" s="5"/>
      <c r="H69" s="4"/>
      <c r="I69" s="4"/>
    </row>
    <row r="70" spans="1:9" ht="13.2" x14ac:dyDescent="0.25">
      <c r="A70" s="4"/>
      <c r="B70" s="2"/>
      <c r="C70" s="3"/>
      <c r="D70" s="4"/>
      <c r="E70" s="5"/>
      <c r="H70" s="4"/>
      <c r="I70" s="4"/>
    </row>
    <row r="71" spans="1:9" ht="13.2" x14ac:dyDescent="0.25">
      <c r="A71" s="4"/>
      <c r="B71" s="2"/>
      <c r="C71" s="3"/>
      <c r="D71" s="4"/>
      <c r="E71" s="5"/>
      <c r="H71" s="4"/>
      <c r="I71" s="4"/>
    </row>
    <row r="72" spans="1:9" ht="13.2" x14ac:dyDescent="0.25">
      <c r="A72" s="4"/>
      <c r="B72" s="2"/>
      <c r="C72" s="3"/>
      <c r="D72" s="4"/>
      <c r="E72" s="5"/>
      <c r="H72" s="4"/>
      <c r="I72" s="4"/>
    </row>
    <row r="73" spans="1:9" ht="13.2" x14ac:dyDescent="0.25">
      <c r="A73" s="4"/>
      <c r="B73" s="2"/>
      <c r="C73" s="3"/>
      <c r="D73" s="4"/>
      <c r="E73" s="5"/>
      <c r="H73" s="4"/>
      <c r="I73" s="4"/>
    </row>
    <row r="74" spans="1:9" ht="13.2" x14ac:dyDescent="0.25">
      <c r="A74" s="4"/>
      <c r="B74" s="2"/>
      <c r="C74" s="3"/>
      <c r="D74" s="4"/>
      <c r="E74" s="5"/>
      <c r="H74" s="4"/>
      <c r="I74" s="4"/>
    </row>
    <row r="75" spans="1:9" ht="13.2" x14ac:dyDescent="0.25">
      <c r="A75" s="4"/>
      <c r="B75" s="2"/>
      <c r="C75" s="3"/>
      <c r="D75" s="4"/>
      <c r="E75" s="5"/>
      <c r="H75" s="4"/>
      <c r="I75" s="4"/>
    </row>
    <row r="76" spans="1:9" ht="13.2" x14ac:dyDescent="0.25">
      <c r="A76" s="4"/>
      <c r="B76" s="2"/>
      <c r="C76" s="3"/>
      <c r="D76" s="4"/>
      <c r="E76" s="5"/>
      <c r="H76" s="4"/>
      <c r="I76" s="4"/>
    </row>
    <row r="77" spans="1:9" ht="13.2" x14ac:dyDescent="0.25">
      <c r="A77" s="4"/>
      <c r="B77" s="2"/>
      <c r="C77" s="3"/>
      <c r="D77" s="4"/>
      <c r="E77" s="5"/>
      <c r="H77" s="4"/>
      <c r="I77" s="4"/>
    </row>
    <row r="78" spans="1:9" ht="13.2" x14ac:dyDescent="0.25">
      <c r="A78" s="4"/>
      <c r="B78" s="2"/>
      <c r="C78" s="3"/>
      <c r="D78" s="4"/>
      <c r="E78" s="5"/>
      <c r="H78" s="4"/>
      <c r="I78" s="4"/>
    </row>
    <row r="79" spans="1:9" ht="13.2" x14ac:dyDescent="0.25">
      <c r="A79" s="4"/>
      <c r="B79" s="2"/>
      <c r="C79" s="3"/>
      <c r="D79" s="4"/>
      <c r="E79" s="5"/>
      <c r="H79" s="4"/>
      <c r="I79" s="4"/>
    </row>
    <row r="80" spans="1:9" ht="13.2" x14ac:dyDescent="0.25">
      <c r="A80" s="4"/>
      <c r="B80" s="2"/>
      <c r="C80" s="3"/>
      <c r="D80" s="4"/>
      <c r="E80" s="5"/>
      <c r="H80" s="4"/>
      <c r="I80" s="4"/>
    </row>
    <row r="81" spans="1:9" ht="13.2" x14ac:dyDescent="0.25">
      <c r="A81" s="4"/>
      <c r="B81" s="2"/>
      <c r="C81" s="3"/>
      <c r="D81" s="4"/>
      <c r="E81" s="5"/>
      <c r="H81" s="4"/>
      <c r="I81" s="4"/>
    </row>
    <row r="82" spans="1:9" ht="13.2" x14ac:dyDescent="0.25">
      <c r="A82" s="4"/>
      <c r="B82" s="2"/>
      <c r="C82" s="3"/>
      <c r="D82" s="4"/>
      <c r="E82" s="5"/>
      <c r="H82" s="4"/>
      <c r="I82" s="4"/>
    </row>
    <row r="83" spans="1:9" ht="13.2" x14ac:dyDescent="0.25">
      <c r="A83" s="4"/>
      <c r="B83" s="2"/>
      <c r="C83" s="3"/>
      <c r="D83" s="4"/>
      <c r="E83" s="5"/>
      <c r="H83" s="4"/>
      <c r="I83" s="4"/>
    </row>
    <row r="84" spans="1:9" ht="13.2" x14ac:dyDescent="0.25">
      <c r="A84" s="4"/>
      <c r="B84" s="2"/>
      <c r="C84" s="3"/>
      <c r="D84" s="4"/>
      <c r="E84" s="5"/>
      <c r="H84" s="4"/>
      <c r="I84" s="4"/>
    </row>
    <row r="85" spans="1:9" ht="13.2" x14ac:dyDescent="0.25">
      <c r="A85" s="4"/>
      <c r="B85" s="2"/>
      <c r="C85" s="3"/>
      <c r="D85" s="4"/>
      <c r="E85" s="5"/>
      <c r="H85" s="4"/>
      <c r="I85" s="4"/>
    </row>
    <row r="86" spans="1:9" ht="13.2" x14ac:dyDescent="0.25">
      <c r="A86" s="4"/>
      <c r="B86" s="2"/>
      <c r="C86" s="3"/>
      <c r="D86" s="4"/>
      <c r="E86" s="5"/>
      <c r="H86" s="4"/>
      <c r="I86" s="4"/>
    </row>
    <row r="87" spans="1:9" ht="13.2" x14ac:dyDescent="0.25">
      <c r="A87" s="4"/>
      <c r="B87" s="2"/>
      <c r="C87" s="3"/>
      <c r="D87" s="4"/>
      <c r="E87" s="5"/>
      <c r="H87" s="4"/>
      <c r="I87" s="4"/>
    </row>
    <row r="88" spans="1:9" ht="13.2" x14ac:dyDescent="0.25">
      <c r="A88" s="4"/>
      <c r="B88" s="2"/>
      <c r="C88" s="3"/>
      <c r="D88" s="4"/>
      <c r="E88" s="5"/>
      <c r="H88" s="4"/>
      <c r="I88" s="4"/>
    </row>
    <row r="89" spans="1:9" ht="13.2" x14ac:dyDescent="0.25">
      <c r="A89" s="4"/>
      <c r="B89" s="2"/>
      <c r="C89" s="3"/>
      <c r="D89" s="4"/>
      <c r="E89" s="5"/>
      <c r="H89" s="4"/>
      <c r="I89" s="4"/>
    </row>
    <row r="90" spans="1:9" ht="13.2" x14ac:dyDescent="0.25">
      <c r="A90" s="4"/>
      <c r="B90" s="2"/>
      <c r="C90" s="3"/>
      <c r="D90" s="4"/>
      <c r="E90" s="5"/>
      <c r="H90" s="4"/>
      <c r="I90" s="4"/>
    </row>
    <row r="91" spans="1:9" ht="13.2" x14ac:dyDescent="0.25">
      <c r="A91" s="4"/>
      <c r="B91" s="2"/>
      <c r="C91" s="3"/>
      <c r="D91" s="4"/>
      <c r="E91" s="5"/>
      <c r="H91" s="4"/>
      <c r="I91" s="4"/>
    </row>
    <row r="92" spans="1:9" ht="13.2" x14ac:dyDescent="0.25">
      <c r="A92" s="4"/>
      <c r="B92" s="2"/>
      <c r="C92" s="3"/>
      <c r="D92" s="4"/>
      <c r="E92" s="5"/>
      <c r="H92" s="4"/>
      <c r="I92" s="4"/>
    </row>
    <row r="93" spans="1:9" ht="13.2" x14ac:dyDescent="0.25">
      <c r="A93" s="4"/>
      <c r="B93" s="2"/>
      <c r="C93" s="3"/>
      <c r="D93" s="4"/>
      <c r="E93" s="5"/>
      <c r="H93" s="4"/>
      <c r="I93" s="4"/>
    </row>
    <row r="94" spans="1:9" ht="13.2" x14ac:dyDescent="0.25">
      <c r="A94" s="4"/>
      <c r="B94" s="2"/>
      <c r="C94" s="3"/>
      <c r="D94" s="4"/>
      <c r="E94" s="5"/>
      <c r="H94" s="4"/>
      <c r="I94" s="4"/>
    </row>
    <row r="95" spans="1:9" ht="13.2" x14ac:dyDescent="0.25">
      <c r="A95" s="4"/>
      <c r="B95" s="2"/>
      <c r="C95" s="3"/>
      <c r="D95" s="4"/>
      <c r="E95" s="5"/>
      <c r="H95" s="4"/>
      <c r="I95" s="4"/>
    </row>
    <row r="96" spans="1:9" ht="13.2" x14ac:dyDescent="0.25">
      <c r="A96" s="4"/>
      <c r="B96" s="2"/>
      <c r="C96" s="3"/>
      <c r="D96" s="4"/>
      <c r="E96" s="5"/>
      <c r="H96" s="4"/>
      <c r="I96" s="4"/>
    </row>
    <row r="97" spans="1:9" ht="13.2" x14ac:dyDescent="0.25">
      <c r="A97" s="4"/>
      <c r="B97" s="2"/>
      <c r="C97" s="3"/>
      <c r="D97" s="4"/>
      <c r="E97" s="5"/>
      <c r="H97" s="4"/>
      <c r="I97" s="4"/>
    </row>
    <row r="98" spans="1:9" ht="13.2" x14ac:dyDescent="0.25">
      <c r="A98" s="4"/>
      <c r="B98" s="2"/>
      <c r="C98" s="3"/>
      <c r="D98" s="4"/>
      <c r="E98" s="5"/>
      <c r="H98" s="4"/>
      <c r="I98" s="4"/>
    </row>
    <row r="99" spans="1:9" ht="13.2" x14ac:dyDescent="0.25">
      <c r="A99" s="4"/>
      <c r="B99" s="2"/>
      <c r="C99" s="3"/>
      <c r="D99" s="4"/>
      <c r="E99" s="5"/>
      <c r="H99" s="4"/>
      <c r="I99" s="4"/>
    </row>
    <row r="100" spans="1:9" ht="13.2" x14ac:dyDescent="0.25">
      <c r="A100" s="4"/>
      <c r="B100" s="2"/>
      <c r="C100" s="3"/>
      <c r="D100" s="4"/>
      <c r="E100" s="5"/>
      <c r="H100" s="4"/>
      <c r="I100" s="4"/>
    </row>
    <row r="101" spans="1:9" ht="13.2" x14ac:dyDescent="0.25">
      <c r="A101" s="4"/>
      <c r="B101" s="2"/>
      <c r="C101" s="3"/>
      <c r="D101" s="4"/>
      <c r="E101" s="5"/>
      <c r="H101" s="4"/>
      <c r="I101" s="4"/>
    </row>
    <row r="102" spans="1:9" ht="13.2" x14ac:dyDescent="0.25">
      <c r="A102" s="4"/>
      <c r="B102" s="2"/>
      <c r="C102" s="3"/>
      <c r="D102" s="4"/>
      <c r="E102" s="5"/>
      <c r="H102" s="4"/>
      <c r="I102" s="4"/>
    </row>
    <row r="103" spans="1:9" ht="13.2" x14ac:dyDescent="0.25">
      <c r="A103" s="4"/>
      <c r="B103" s="2"/>
      <c r="C103" s="3"/>
      <c r="D103" s="4"/>
      <c r="E103" s="5"/>
      <c r="H103" s="4"/>
      <c r="I103" s="4"/>
    </row>
    <row r="104" spans="1:9" ht="13.2" x14ac:dyDescent="0.25">
      <c r="A104" s="4"/>
      <c r="B104" s="2"/>
      <c r="C104" s="3"/>
      <c r="D104" s="4"/>
      <c r="E104" s="5"/>
      <c r="H104" s="4"/>
      <c r="I104" s="4"/>
    </row>
    <row r="105" spans="1:9" ht="13.2" x14ac:dyDescent="0.25">
      <c r="A105" s="4"/>
      <c r="B105" s="2"/>
      <c r="C105" s="3"/>
      <c r="D105" s="4"/>
      <c r="E105" s="5"/>
      <c r="H105" s="4"/>
      <c r="I105" s="4"/>
    </row>
    <row r="106" spans="1:9" ht="13.2" x14ac:dyDescent="0.25">
      <c r="A106" s="4"/>
      <c r="B106" s="2"/>
      <c r="C106" s="3"/>
      <c r="D106" s="4"/>
      <c r="E106" s="5"/>
      <c r="H106" s="4"/>
      <c r="I106" s="4"/>
    </row>
    <row r="107" spans="1:9" ht="13.2" x14ac:dyDescent="0.25">
      <c r="A107" s="4"/>
      <c r="B107" s="2"/>
      <c r="C107" s="3"/>
      <c r="D107" s="4"/>
      <c r="E107" s="5"/>
      <c r="H107" s="4"/>
      <c r="I107" s="4"/>
    </row>
    <row r="108" spans="1:9" ht="13.2" x14ac:dyDescent="0.25">
      <c r="A108" s="4"/>
      <c r="B108" s="2"/>
      <c r="C108" s="3"/>
      <c r="D108" s="4"/>
      <c r="E108" s="5"/>
      <c r="H108" s="4"/>
      <c r="I108" s="4"/>
    </row>
    <row r="109" spans="1:9" ht="13.2" x14ac:dyDescent="0.25">
      <c r="A109" s="4"/>
      <c r="B109" s="2"/>
      <c r="C109" s="3"/>
      <c r="D109" s="4"/>
      <c r="E109" s="5"/>
      <c r="H109" s="4"/>
      <c r="I109" s="4"/>
    </row>
    <row r="110" spans="1:9" ht="13.2" x14ac:dyDescent="0.25">
      <c r="A110" s="4"/>
      <c r="B110" s="2"/>
      <c r="C110" s="3"/>
      <c r="D110" s="4"/>
      <c r="E110" s="5"/>
      <c r="H110" s="4"/>
      <c r="I110" s="4"/>
    </row>
    <row r="111" spans="1:9" ht="13.2" x14ac:dyDescent="0.25">
      <c r="A111" s="4"/>
      <c r="B111" s="2"/>
      <c r="C111" s="3"/>
      <c r="D111" s="4"/>
      <c r="E111" s="5"/>
      <c r="H111" s="4"/>
      <c r="I111" s="4"/>
    </row>
    <row r="112" spans="1:9" ht="13.2" x14ac:dyDescent="0.25">
      <c r="A112" s="4"/>
      <c r="B112" s="2"/>
      <c r="C112" s="3"/>
      <c r="D112" s="4"/>
      <c r="E112" s="5"/>
      <c r="H112" s="4"/>
      <c r="I112" s="4"/>
    </row>
    <row r="113" spans="1:9" ht="13.2" x14ac:dyDescent="0.25">
      <c r="A113" s="4"/>
      <c r="B113" s="2"/>
      <c r="C113" s="3"/>
      <c r="D113" s="4"/>
      <c r="E113" s="5"/>
      <c r="H113" s="4"/>
      <c r="I113" s="4"/>
    </row>
    <row r="114" spans="1:9" ht="13.2" x14ac:dyDescent="0.25">
      <c r="A114" s="4"/>
      <c r="B114" s="2"/>
      <c r="C114" s="3"/>
      <c r="D114" s="4"/>
      <c r="E114" s="5"/>
      <c r="H114" s="4"/>
      <c r="I114" s="4"/>
    </row>
    <row r="115" spans="1:9" ht="13.2" x14ac:dyDescent="0.25">
      <c r="A115" s="4"/>
      <c r="B115" s="2"/>
      <c r="C115" s="3"/>
      <c r="D115" s="4"/>
      <c r="E115" s="5"/>
      <c r="H115" s="4"/>
      <c r="I115" s="4"/>
    </row>
    <row r="116" spans="1:9" ht="13.2" x14ac:dyDescent="0.25">
      <c r="A116" s="4"/>
      <c r="B116" s="2"/>
      <c r="C116" s="3"/>
      <c r="D116" s="4"/>
      <c r="E116" s="5"/>
      <c r="H116" s="4"/>
      <c r="I116" s="4"/>
    </row>
    <row r="117" spans="1:9" ht="13.2" x14ac:dyDescent="0.25">
      <c r="A117" s="4"/>
      <c r="B117" s="2"/>
      <c r="C117" s="3"/>
      <c r="D117" s="4"/>
      <c r="E117" s="5"/>
      <c r="H117" s="4"/>
      <c r="I117" s="4"/>
    </row>
    <row r="118" spans="1:9" ht="13.2" x14ac:dyDescent="0.25">
      <c r="A118" s="4"/>
      <c r="B118" s="2"/>
      <c r="C118" s="3"/>
      <c r="D118" s="4"/>
      <c r="E118" s="5"/>
      <c r="H118" s="4"/>
      <c r="I118" s="4"/>
    </row>
    <row r="119" spans="1:9" ht="13.2" x14ac:dyDescent="0.25">
      <c r="A119" s="4"/>
      <c r="B119" s="2"/>
      <c r="C119" s="3"/>
      <c r="D119" s="4"/>
      <c r="E119" s="5"/>
      <c r="H119" s="4"/>
      <c r="I119" s="4"/>
    </row>
    <row r="120" spans="1:9" ht="13.2" x14ac:dyDescent="0.25">
      <c r="A120" s="4"/>
      <c r="B120" s="2"/>
      <c r="C120" s="3"/>
      <c r="D120" s="4"/>
      <c r="E120" s="5"/>
      <c r="H120" s="4"/>
      <c r="I120" s="4"/>
    </row>
    <row r="121" spans="1:9" ht="13.2" x14ac:dyDescent="0.25">
      <c r="A121" s="4"/>
      <c r="B121" s="2"/>
      <c r="C121" s="3"/>
      <c r="D121" s="4"/>
      <c r="E121" s="5"/>
      <c r="H121" s="4"/>
      <c r="I121" s="4"/>
    </row>
    <row r="122" spans="1:9" ht="13.2" x14ac:dyDescent="0.25">
      <c r="A122" s="4"/>
      <c r="B122" s="2"/>
      <c r="C122" s="3"/>
      <c r="D122" s="4"/>
      <c r="E122" s="5"/>
      <c r="H122" s="4"/>
      <c r="I122" s="4"/>
    </row>
    <row r="123" spans="1:9" ht="13.2" x14ac:dyDescent="0.25">
      <c r="A123" s="4"/>
      <c r="B123" s="2"/>
      <c r="C123" s="3"/>
      <c r="D123" s="4"/>
      <c r="E123" s="5"/>
      <c r="H123" s="4"/>
      <c r="I123" s="4"/>
    </row>
    <row r="124" spans="1:9" ht="13.2" x14ac:dyDescent="0.25">
      <c r="A124" s="4"/>
      <c r="B124" s="2"/>
      <c r="C124" s="3"/>
      <c r="D124" s="4"/>
      <c r="E124" s="5"/>
      <c r="H124" s="4"/>
      <c r="I124" s="4"/>
    </row>
    <row r="125" spans="1:9" ht="13.2" x14ac:dyDescent="0.25">
      <c r="A125" s="4"/>
      <c r="B125" s="2"/>
      <c r="C125" s="3"/>
      <c r="D125" s="4"/>
      <c r="E125" s="5"/>
      <c r="H125" s="4"/>
      <c r="I125" s="4"/>
    </row>
    <row r="126" spans="1:9" ht="13.2" x14ac:dyDescent="0.25">
      <c r="A126" s="4"/>
      <c r="B126" s="2"/>
      <c r="C126" s="3"/>
      <c r="D126" s="4"/>
      <c r="E126" s="5"/>
      <c r="H126" s="4"/>
      <c r="I126" s="4"/>
    </row>
    <row r="127" spans="1:9" ht="13.2" x14ac:dyDescent="0.25">
      <c r="A127" s="4"/>
      <c r="B127" s="2"/>
      <c r="C127" s="3"/>
      <c r="D127" s="4"/>
      <c r="E127" s="5"/>
      <c r="H127" s="4"/>
      <c r="I127" s="4"/>
    </row>
    <row r="128" spans="1:9" ht="13.2" x14ac:dyDescent="0.25">
      <c r="A128" s="4"/>
      <c r="B128" s="2"/>
      <c r="C128" s="3"/>
      <c r="D128" s="4"/>
      <c r="E128" s="5"/>
      <c r="H128" s="4"/>
      <c r="I128" s="4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  <row r="923" spans="1:9" ht="13.2" x14ac:dyDescent="0.25">
      <c r="A923" s="4"/>
      <c r="B923" s="2"/>
      <c r="C923" s="3"/>
      <c r="D923" s="4"/>
      <c r="E923" s="5"/>
      <c r="H923" s="4"/>
      <c r="I923" s="4"/>
    </row>
    <row r="924" spans="1:9" ht="13.2" x14ac:dyDescent="0.25">
      <c r="A924" s="4"/>
      <c r="B924" s="2"/>
      <c r="C924" s="3"/>
      <c r="D924" s="4"/>
      <c r="E924" s="5"/>
      <c r="H924" s="4"/>
      <c r="I924" s="4"/>
    </row>
    <row r="925" spans="1:9" ht="13.2" x14ac:dyDescent="0.25">
      <c r="A925" s="4"/>
      <c r="B925" s="2"/>
      <c r="C925" s="3"/>
      <c r="D925" s="4"/>
      <c r="E925" s="5"/>
      <c r="H925" s="4"/>
      <c r="I925" s="4"/>
    </row>
    <row r="926" spans="1:9" ht="13.2" x14ac:dyDescent="0.25">
      <c r="A926" s="4"/>
      <c r="B926" s="2"/>
      <c r="C926" s="3"/>
      <c r="D926" s="4"/>
      <c r="E926" s="5"/>
      <c r="H926" s="4"/>
      <c r="I926" s="4"/>
    </row>
    <row r="927" spans="1:9" ht="13.2" x14ac:dyDescent="0.25">
      <c r="A927" s="4"/>
      <c r="B927" s="2"/>
      <c r="C927" s="3"/>
      <c r="D927" s="4"/>
      <c r="E927" s="5"/>
      <c r="H927" s="4"/>
      <c r="I927" s="4"/>
    </row>
    <row r="928" spans="1:9" ht="13.2" x14ac:dyDescent="0.25">
      <c r="A928" s="4"/>
      <c r="B928" s="2"/>
      <c r="C928" s="3"/>
      <c r="D928" s="4"/>
      <c r="E928" s="5"/>
      <c r="H928" s="4"/>
      <c r="I928" s="4"/>
    </row>
    <row r="929" spans="1:9" ht="13.2" x14ac:dyDescent="0.25">
      <c r="A929" s="4"/>
      <c r="B929" s="2"/>
      <c r="C929" s="3"/>
      <c r="D929" s="4"/>
      <c r="E929" s="5"/>
      <c r="H929" s="4"/>
      <c r="I929" s="4"/>
    </row>
    <row r="930" spans="1:9" ht="13.2" x14ac:dyDescent="0.25">
      <c r="A930" s="4"/>
      <c r="B930" s="2"/>
      <c r="C930" s="3"/>
      <c r="D930" s="4"/>
      <c r="E930" s="5"/>
      <c r="H930" s="4"/>
      <c r="I930" s="4"/>
    </row>
    <row r="931" spans="1:9" ht="13.2" x14ac:dyDescent="0.25">
      <c r="A931" s="4"/>
      <c r="B931" s="2"/>
      <c r="C931" s="3"/>
      <c r="D931" s="4"/>
      <c r="E931" s="5"/>
      <c r="H931" s="4"/>
      <c r="I931" s="4"/>
    </row>
    <row r="932" spans="1:9" ht="13.2" x14ac:dyDescent="0.25">
      <c r="A932" s="4"/>
      <c r="B932" s="2"/>
      <c r="C932" s="3"/>
      <c r="D932" s="4"/>
      <c r="E932" s="5"/>
      <c r="H932" s="4"/>
      <c r="I932" s="4"/>
    </row>
    <row r="933" spans="1:9" ht="13.2" x14ac:dyDescent="0.25">
      <c r="A933" s="4"/>
      <c r="B933" s="2"/>
      <c r="C933" s="3"/>
      <c r="D933" s="4"/>
      <c r="E933" s="5"/>
      <c r="H933" s="4"/>
      <c r="I933" s="4"/>
    </row>
    <row r="934" spans="1:9" ht="13.2" x14ac:dyDescent="0.25">
      <c r="A934" s="4"/>
      <c r="B934" s="2"/>
      <c r="C934" s="3"/>
      <c r="D934" s="4"/>
      <c r="E934" s="5"/>
      <c r="H934" s="4"/>
      <c r="I934" s="4"/>
    </row>
    <row r="935" spans="1:9" ht="13.2" x14ac:dyDescent="0.25">
      <c r="A935" s="4"/>
      <c r="B935" s="2"/>
      <c r="C935" s="3"/>
      <c r="D935" s="4"/>
      <c r="E935" s="5"/>
      <c r="H935" s="4"/>
      <c r="I935" s="4"/>
    </row>
    <row r="936" spans="1:9" ht="13.2" x14ac:dyDescent="0.25">
      <c r="A936" s="4"/>
      <c r="B936" s="2"/>
      <c r="C936" s="3"/>
      <c r="D936" s="4"/>
      <c r="E936" s="5"/>
      <c r="H936" s="4"/>
      <c r="I936" s="4"/>
    </row>
    <row r="937" spans="1:9" ht="13.2" x14ac:dyDescent="0.25">
      <c r="A937" s="4"/>
      <c r="B937" s="2"/>
      <c r="C937" s="3"/>
      <c r="D937" s="4"/>
      <c r="E937" s="5"/>
      <c r="H937" s="4"/>
      <c r="I937" s="4"/>
    </row>
    <row r="938" spans="1:9" ht="13.2" x14ac:dyDescent="0.25">
      <c r="A938" s="4"/>
      <c r="B938" s="2"/>
      <c r="C938" s="3"/>
      <c r="D938" s="4"/>
      <c r="E938" s="5"/>
      <c r="H938" s="4"/>
      <c r="I938" s="4"/>
    </row>
    <row r="939" spans="1:9" ht="13.2" x14ac:dyDescent="0.25">
      <c r="A939" s="4"/>
      <c r="B939" s="2"/>
      <c r="C939" s="3"/>
      <c r="D939" s="4"/>
      <c r="E939" s="5"/>
      <c r="H939" s="4"/>
      <c r="I939" s="4"/>
    </row>
    <row r="940" spans="1:9" ht="13.2" x14ac:dyDescent="0.25">
      <c r="A940" s="4"/>
      <c r="B940" s="2"/>
      <c r="C940" s="3"/>
      <c r="D940" s="4"/>
      <c r="E940" s="5"/>
      <c r="H940" s="4"/>
      <c r="I940" s="4"/>
    </row>
    <row r="941" spans="1:9" ht="13.2" x14ac:dyDescent="0.25">
      <c r="A941" s="4"/>
      <c r="B941" s="2"/>
      <c r="C941" s="3"/>
      <c r="D941" s="4"/>
      <c r="E941" s="5"/>
      <c r="H941" s="4"/>
      <c r="I941" s="4"/>
    </row>
    <row r="942" spans="1:9" ht="13.2" x14ac:dyDescent="0.25">
      <c r="A942" s="4"/>
      <c r="B942" s="2"/>
      <c r="C942" s="3"/>
      <c r="D942" s="4"/>
      <c r="E942" s="5"/>
      <c r="H942" s="4"/>
      <c r="I942" s="4"/>
    </row>
    <row r="943" spans="1:9" ht="13.2" x14ac:dyDescent="0.25">
      <c r="A943" s="4"/>
      <c r="B943" s="2"/>
      <c r="C943" s="3"/>
      <c r="D943" s="4"/>
      <c r="E943" s="5"/>
      <c r="H943" s="4"/>
      <c r="I943" s="4"/>
    </row>
    <row r="944" spans="1:9" ht="13.2" x14ac:dyDescent="0.25">
      <c r="A944" s="4"/>
      <c r="B944" s="2"/>
      <c r="C944" s="3"/>
      <c r="D944" s="4"/>
      <c r="E944" s="5"/>
      <c r="H944" s="4"/>
      <c r="I944" s="4"/>
    </row>
    <row r="945" spans="1:9" ht="13.2" x14ac:dyDescent="0.25">
      <c r="A945" s="4"/>
      <c r="B945" s="2"/>
      <c r="C945" s="3"/>
      <c r="D945" s="4"/>
      <c r="E945" s="5"/>
      <c r="H945" s="4"/>
      <c r="I945" s="4"/>
    </row>
    <row r="946" spans="1:9" ht="13.2" x14ac:dyDescent="0.25">
      <c r="A946" s="4"/>
      <c r="B946" s="2"/>
      <c r="C946" s="3"/>
      <c r="D946" s="4"/>
      <c r="E946" s="5"/>
      <c r="H946" s="4"/>
      <c r="I946" s="4"/>
    </row>
    <row r="947" spans="1:9" ht="13.2" x14ac:dyDescent="0.25">
      <c r="A947" s="4"/>
      <c r="B947" s="2"/>
      <c r="C947" s="3"/>
      <c r="D947" s="4"/>
      <c r="E947" s="5"/>
      <c r="H947" s="4"/>
      <c r="I947" s="4"/>
    </row>
    <row r="948" spans="1:9" ht="13.2" x14ac:dyDescent="0.25">
      <c r="A948" s="4"/>
      <c r="B948" s="2"/>
      <c r="C948" s="3"/>
      <c r="D948" s="4"/>
      <c r="E948" s="5"/>
      <c r="H948" s="4"/>
      <c r="I948" s="4"/>
    </row>
    <row r="949" spans="1:9" ht="13.2" x14ac:dyDescent="0.25">
      <c r="A949" s="4"/>
      <c r="B949" s="2"/>
      <c r="C949" s="3"/>
      <c r="D949" s="4"/>
      <c r="E949" s="5"/>
      <c r="H949" s="4"/>
      <c r="I949" s="4"/>
    </row>
    <row r="950" spans="1:9" ht="13.2" x14ac:dyDescent="0.25">
      <c r="A950" s="4"/>
      <c r="B950" s="2"/>
      <c r="C950" s="3"/>
      <c r="D950" s="4"/>
      <c r="E950" s="5"/>
      <c r="H950" s="4"/>
      <c r="I950" s="4"/>
    </row>
    <row r="951" spans="1:9" ht="13.2" x14ac:dyDescent="0.25">
      <c r="A951" s="4"/>
      <c r="B951" s="2"/>
      <c r="C951" s="3"/>
      <c r="D951" s="4"/>
      <c r="E951" s="5"/>
      <c r="H951" s="4"/>
      <c r="I951" s="4"/>
    </row>
  </sheetData>
  <conditionalFormatting sqref="C4:C13">
    <cfRule type="containsText" dxfId="135" priority="1" operator="containsText" text="Y">
      <formula>NOT(ISERROR(SEARCH(("Y"),(C4))))</formula>
    </cfRule>
  </conditionalFormatting>
  <conditionalFormatting sqref="C4:C13">
    <cfRule type="containsText" dxfId="134" priority="2" operator="containsText" text="?">
      <formula>NOT(ISERROR(SEARCH(("?"),(C4))))</formula>
    </cfRule>
  </conditionalFormatting>
  <conditionalFormatting sqref="C4:C13">
    <cfRule type="containsBlanks" dxfId="133" priority="3">
      <formula>LEN(TRIM(C4))=0</formula>
    </cfRule>
  </conditionalFormatting>
  <conditionalFormatting sqref="C4:C13">
    <cfRule type="containsText" dxfId="13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955"/>
  <sheetViews>
    <sheetView topLeftCell="C1" workbookViewId="0">
      <pane ySplit="3" topLeftCell="A4" activePane="bottomLeft" state="frozen"/>
      <selection pane="bottomLeft" activeCell="J2" sqref="J2"/>
    </sheetView>
  </sheetViews>
  <sheetFormatPr defaultColWidth="14.44140625" defaultRowHeight="15.75" customHeight="1" x14ac:dyDescent="0.25"/>
  <cols>
    <col min="1" max="1" width="40" customWidth="1"/>
    <col min="2" max="2" width="7.5546875" customWidth="1"/>
    <col min="3" max="3" width="12" customWidth="1"/>
    <col min="4" max="5" width="9.44140625" customWidth="1"/>
    <col min="6" max="6" width="9.109375" customWidth="1"/>
    <col min="8" max="8" width="19.44140625" customWidth="1"/>
    <col min="9" max="9" width="43.88671875" customWidth="1"/>
  </cols>
  <sheetData>
    <row r="1" spans="1:31" ht="13.2" x14ac:dyDescent="0.25">
      <c r="A1" s="1" t="s">
        <v>451</v>
      </c>
      <c r="B1" s="2" t="s">
        <v>317</v>
      </c>
      <c r="C1" s="3"/>
      <c r="D1" s="4"/>
      <c r="E1" s="38"/>
      <c r="H1" s="4"/>
      <c r="I1" s="4"/>
    </row>
    <row r="2" spans="1:31" ht="13.2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TNG","CollectionType":"HomeCollector.Models.BookBase, HomeCollector, Version=1.0.0.0, Culture=neutral, PublicKeyToken=null"</v>
      </c>
      <c r="AC2" t="str">
        <f>"}"</f>
        <v>}</v>
      </c>
    </row>
    <row r="3" spans="1:31" ht="26.4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</row>
    <row r="4" spans="1:31" ht="14.4" x14ac:dyDescent="0.3">
      <c r="A4" s="14" t="s">
        <v>456</v>
      </c>
      <c r="B4" s="15">
        <v>1987</v>
      </c>
      <c r="C4" s="17" t="s">
        <v>15</v>
      </c>
      <c r="D4" s="4"/>
      <c r="E4" s="38">
        <v>10</v>
      </c>
      <c r="G4" s="18"/>
      <c r="H4" s="12" t="s">
        <v>120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,"DisplayName":"Encounter at Farpoint 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,"Title":"Encounter at Farpoint †" </v>
      </c>
      <c r="N4" t="str">
        <f>",""Author"":""" &amp; $H4 &amp; """ "</f>
        <v xml:space="preserve">,"Author":"David Gerrold"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,"Year":1987 </v>
      </c>
      <c r="Q4" t="str">
        <f>",""Month"":" &amp; IF($E4="",0,$E4)</f>
        <v>,"Month":10</v>
      </c>
      <c r="R4" t="str">
        <f t="shared" ref="R4:R35" si="0">",""Series"":""" &amp; $B$1 &amp; """ "</f>
        <v xml:space="preserve">,"Series":"TNG"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PublicKeyToken=null","DisplayName":"Encounter at Farpoint †" ,"Description":"Movie script or episode novelization" ,"Title":"Encounter at Farpoint †" ,"Author":"David Gerrold" ,"Publisher":"" ,"Year":1987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1" ht="14.4" x14ac:dyDescent="0.3">
      <c r="A5" s="14" t="s">
        <v>461</v>
      </c>
      <c r="B5" s="15">
        <v>1988</v>
      </c>
      <c r="C5" s="17" t="s">
        <v>15</v>
      </c>
      <c r="D5" s="4"/>
      <c r="E5" s="38">
        <v>7</v>
      </c>
      <c r="F5" s="18" t="s">
        <v>464</v>
      </c>
      <c r="G5" s="18"/>
      <c r="H5" s="12" t="s">
        <v>225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68" si="1">",""DisplayName"":""" &amp; $A5 &amp; """ "</f>
        <v xml:space="preserve">,"DisplayName":"Ghost Ship" </v>
      </c>
      <c r="L5" t="str">
        <f t="shared" ref="L5:L68" si="2">",""Description"":""" &amp; $I5 &amp; """ "</f>
        <v xml:space="preserve">,"Description":"" </v>
      </c>
      <c r="M5" t="str">
        <f t="shared" ref="M5:M68" si="3">",""Title"":""" &amp; $A5 &amp; """ "</f>
        <v xml:space="preserve">,"Title":"Ghost Ship" </v>
      </c>
      <c r="N5" t="str">
        <f t="shared" ref="N5:N68" si="4">",""Author"":""" &amp; $H5 &amp; """ "</f>
        <v xml:space="preserve">,"Author":"Diane Carey" </v>
      </c>
      <c r="O5" t="str">
        <f t="shared" ref="O5:O68" si="5">",""Publisher"":""" &amp; $G5 &amp; """ "</f>
        <v xml:space="preserve">,"Publisher":"" </v>
      </c>
      <c r="P5" t="str">
        <f t="shared" ref="P5:P68" si="6">",""Year"":" &amp; $B5 &amp; " "</f>
        <v xml:space="preserve">,"Year":1988 </v>
      </c>
      <c r="Q5" t="str">
        <f t="shared" ref="Q5:Q68" si="7">",""Month"":" &amp; IF($E5="",0,$E5)</f>
        <v>,"Month":7</v>
      </c>
      <c r="R5" t="str">
        <f t="shared" si="0"/>
        <v xml:space="preserve">,"Series":"TNG" </v>
      </c>
      <c r="S5" t="str">
        <f t="shared" ref="S5:S68" si="8">",""BookCode"":""" &amp; $F5 &amp; """ "</f>
        <v xml:space="preserve">,"BookCode":"TNG1" </v>
      </c>
      <c r="T5" t="str">
        <f t="shared" ref="T5:T68" si="9">",""ISBN"":""" &amp; "" &amp; """ "</f>
        <v xml:space="preserve">,"ISBN":"" </v>
      </c>
      <c r="U5" t="str">
        <f t="shared" ref="U5:U68" si="10">",""Edition"":""" &amp; "" &amp; """ "</f>
        <v xml:space="preserve">,"Edition":"" </v>
      </c>
      <c r="V5" t="str">
        <f t="shared" ref="V5:V68" si="11" xml:space="preserve"> IF($C5="Y",",""ItemInstances"":[","")</f>
        <v>,"ItemInstances":[</v>
      </c>
      <c r="W5" t="str">
        <f t="shared" ref="W5:W68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8" si="13">",""ItemDetails"":""" &amp; "Copies=" &amp; $D5 &amp; """ "</f>
        <v xml:space="preserve">,"ItemDetails":"Copies=" </v>
      </c>
      <c r="Y5" t="str">
        <f t="shared" ref="Y5:Y68" si="14">",""IsFavorite"":" &amp; "false" &amp; " "</f>
        <v xml:space="preserve">,"IsFavorite":false </v>
      </c>
      <c r="Z5" t="str">
        <f t="shared" ref="Z5:Z68" si="15">",""EstimatedValue"":" &amp; 0 &amp; " "</f>
        <v xml:space="preserve">,"EstimatedValue":0 </v>
      </c>
      <c r="AA5" t="str">
        <f t="shared" ref="AA5:AA68" si="16">",""Condition"":" &amp; """UNDEFINED""" &amp; " "</f>
        <v xml:space="preserve">,"Condition":"UNDEFINED" </v>
      </c>
      <c r="AB5" t="str">
        <f t="shared" ref="AB5:AB68" si="17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68" si="18">CONCATENATE($J5,$K5, $L5, $M5, $N5,$O5,$P5,$Q5,$R5,$S5,$T5,$U5) &amp; $AB5</f>
        <v>,{"CollectableType":"HomeCollector.Models.BookBase, HomeCollector, Version=1.0.0.0, Culture=neutral, PublicKeyToken=null","DisplayName":"Ghost Ship" ,"Description":"" ,"Title":"Ghost Ship" ,"Author":"Diane Carey" ,"Publisher":"" ,"Year":1988 ,"Month":7,"Series":"TNG" ,"BookCode":"TNG1"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1" ht="14.4" x14ac:dyDescent="0.3">
      <c r="A6" s="14" t="s">
        <v>466</v>
      </c>
      <c r="B6" s="15">
        <v>1988</v>
      </c>
      <c r="C6" s="17" t="s">
        <v>15</v>
      </c>
      <c r="D6" s="4"/>
      <c r="E6" s="38">
        <v>9</v>
      </c>
      <c r="F6" s="18" t="s">
        <v>467</v>
      </c>
      <c r="G6" s="18"/>
      <c r="H6" s="12" t="s">
        <v>241</v>
      </c>
      <c r="I6" s="4"/>
      <c r="J6" t="str">
        <f t="shared" ref="J6:J69" si="19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1"/>
        <v xml:space="preserve">,"DisplayName":"The Peacekeepers" </v>
      </c>
      <c r="L6" t="str">
        <f t="shared" si="2"/>
        <v xml:space="preserve">,"Description":"" </v>
      </c>
      <c r="M6" t="str">
        <f t="shared" si="3"/>
        <v xml:space="preserve">,"Title":"The Peacekeepers" </v>
      </c>
      <c r="N6" t="str">
        <f t="shared" si="4"/>
        <v xml:space="preserve">,"Author":"Gene DeWeese" </v>
      </c>
      <c r="O6" t="str">
        <f t="shared" si="5"/>
        <v xml:space="preserve">,"Publisher":"" </v>
      </c>
      <c r="P6" t="str">
        <f t="shared" si="6"/>
        <v xml:space="preserve">,"Year":1988 </v>
      </c>
      <c r="Q6" t="str">
        <f t="shared" si="7"/>
        <v>,"Month":9</v>
      </c>
      <c r="R6" t="str">
        <f t="shared" si="0"/>
        <v xml:space="preserve">,"Series":"TNG" </v>
      </c>
      <c r="S6" t="str">
        <f t="shared" si="8"/>
        <v xml:space="preserve">,"BookCode":"TNG2" </v>
      </c>
      <c r="T6" t="str">
        <f t="shared" si="9"/>
        <v xml:space="preserve">,"ISBN":"" </v>
      </c>
      <c r="U6" t="str">
        <f t="shared" si="10"/>
        <v xml:space="preserve">,"Edition":"" </v>
      </c>
      <c r="V6" t="str">
        <f t="shared" si="11"/>
        <v>,"ItemInstances":[</v>
      </c>
      <c r="W6" t="str">
        <f t="shared" si="12"/>
        <v>{"CollectableType":"HomeCollector.Models.BookBase, HomeCollector, Version=1.0.0.0, Culture=neutral, PublicKeyToken=null"</v>
      </c>
      <c r="X6" t="str">
        <f t="shared" si="13"/>
        <v xml:space="preserve">,"ItemDetails":"Copies=" </v>
      </c>
      <c r="Y6" t="str">
        <f t="shared" si="14"/>
        <v xml:space="preserve">,"IsFavorite":false </v>
      </c>
      <c r="Z6" t="str">
        <f t="shared" si="15"/>
        <v xml:space="preserve">,"EstimatedValue":0 </v>
      </c>
      <c r="AA6" t="str">
        <f t="shared" si="16"/>
        <v xml:space="preserve">,"Condition":"UNDEFINED" </v>
      </c>
      <c r="AB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8"/>
        <v>,{"CollectableType":"HomeCollector.Models.BookBase, HomeCollector, Version=1.0.0.0, Culture=neutral, PublicKeyToken=null","DisplayName":"The Peacekeepers" ,"Description":"" ,"Title":"The Peacekeepers" ,"Author":"Gene DeWeese" ,"Publisher":"" ,"Year":1988 ,"Month":9,"Series":"TNG" ,"BookCode":"TNG2"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1" ht="14.4" x14ac:dyDescent="0.3">
      <c r="A7" s="14" t="s">
        <v>468</v>
      </c>
      <c r="B7" s="15">
        <v>1988</v>
      </c>
      <c r="C7" s="17" t="s">
        <v>15</v>
      </c>
      <c r="D7" s="4"/>
      <c r="E7" s="38">
        <v>11</v>
      </c>
      <c r="F7" s="18" t="s">
        <v>469</v>
      </c>
      <c r="G7" s="18"/>
      <c r="H7" s="12" t="s">
        <v>246</v>
      </c>
      <c r="I7" s="4"/>
      <c r="J7" t="str">
        <f t="shared" si="19"/>
        <v>,{"CollectableType":"HomeCollector.Models.BookBase, HomeCollector, Version=1.0.0.0, Culture=neutral, PublicKeyToken=null"</v>
      </c>
      <c r="K7" t="str">
        <f t="shared" si="1"/>
        <v xml:space="preserve">,"DisplayName":"The Children of Hamlin" </v>
      </c>
      <c r="L7" t="str">
        <f t="shared" si="2"/>
        <v xml:space="preserve">,"Description":"" </v>
      </c>
      <c r="M7" t="str">
        <f t="shared" si="3"/>
        <v xml:space="preserve">,"Title":"The Children of Hamlin" </v>
      </c>
      <c r="N7" t="str">
        <f t="shared" si="4"/>
        <v xml:space="preserve">,"Author":"Carmen Carter" </v>
      </c>
      <c r="O7" t="str">
        <f t="shared" si="5"/>
        <v xml:space="preserve">,"Publisher":"" </v>
      </c>
      <c r="P7" t="str">
        <f t="shared" si="6"/>
        <v xml:space="preserve">,"Year":1988 </v>
      </c>
      <c r="Q7" t="str">
        <f t="shared" si="7"/>
        <v>,"Month":11</v>
      </c>
      <c r="R7" t="str">
        <f t="shared" si="0"/>
        <v xml:space="preserve">,"Series":"TNG" </v>
      </c>
      <c r="S7" t="str">
        <f t="shared" si="8"/>
        <v xml:space="preserve">,"BookCode":"TNG3" </v>
      </c>
      <c r="T7" t="str">
        <f t="shared" si="9"/>
        <v xml:space="preserve">,"ISBN":"" </v>
      </c>
      <c r="U7" t="str">
        <f t="shared" si="10"/>
        <v xml:space="preserve">,"Edition":"" </v>
      </c>
      <c r="V7" t="str">
        <f t="shared" si="11"/>
        <v>,"ItemInstances":[</v>
      </c>
      <c r="W7" t="str">
        <f t="shared" si="12"/>
        <v>{"CollectableType":"HomeCollector.Models.BookBase, HomeCollector, Version=1.0.0.0, Culture=neutral, PublicKeyToken=null"</v>
      </c>
      <c r="X7" t="str">
        <f t="shared" si="13"/>
        <v xml:space="preserve">,"ItemDetails":"Copies=" </v>
      </c>
      <c r="Y7" t="str">
        <f t="shared" si="14"/>
        <v xml:space="preserve">,"IsFavorite":false </v>
      </c>
      <c r="Z7" t="str">
        <f t="shared" si="15"/>
        <v xml:space="preserve">,"EstimatedValue":0 </v>
      </c>
      <c r="AA7" t="str">
        <f t="shared" si="16"/>
        <v xml:space="preserve">,"Condition":"UNDEFINED" </v>
      </c>
      <c r="AB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8"/>
        <v>,{"CollectableType":"HomeCollector.Models.BookBase, HomeCollector, Version=1.0.0.0, Culture=neutral, PublicKeyToken=null","DisplayName":"The Children of Hamlin" ,"Description":"" ,"Title":"The Children of Hamlin" ,"Author":"Carmen Carter" ,"Publisher":"" ,"Year":1988 ,"Month":11,"Series":"TNG" ,"BookCode":"TNG3"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1" ht="14.4" x14ac:dyDescent="0.3">
      <c r="A8" s="14" t="s">
        <v>470</v>
      </c>
      <c r="B8" s="15">
        <v>1989</v>
      </c>
      <c r="C8" s="17" t="s">
        <v>15</v>
      </c>
      <c r="D8" s="4"/>
      <c r="E8" s="38">
        <v>1</v>
      </c>
      <c r="F8" s="18" t="s">
        <v>471</v>
      </c>
      <c r="G8" s="18"/>
      <c r="H8" s="12" t="s">
        <v>196</v>
      </c>
      <c r="I8" s="4"/>
      <c r="J8" t="str">
        <f t="shared" si="19"/>
        <v>,{"CollectableType":"HomeCollector.Models.BookBase, HomeCollector, Version=1.0.0.0, Culture=neutral, PublicKeyToken=null"</v>
      </c>
      <c r="K8" t="str">
        <f t="shared" si="1"/>
        <v xml:space="preserve">,"DisplayName":"Survivors" </v>
      </c>
      <c r="L8" t="str">
        <f t="shared" si="2"/>
        <v xml:space="preserve">,"Description":"" </v>
      </c>
      <c r="M8" t="str">
        <f t="shared" si="3"/>
        <v xml:space="preserve">,"Title":"Survivors" </v>
      </c>
      <c r="N8" t="str">
        <f t="shared" si="4"/>
        <v xml:space="preserve">,"Author":"Jean Lorrah" </v>
      </c>
      <c r="O8" t="str">
        <f t="shared" si="5"/>
        <v xml:space="preserve">,"Publisher":"" </v>
      </c>
      <c r="P8" t="str">
        <f t="shared" si="6"/>
        <v xml:space="preserve">,"Year":1989 </v>
      </c>
      <c r="Q8" t="str">
        <f t="shared" si="7"/>
        <v>,"Month":1</v>
      </c>
      <c r="R8" t="str">
        <f t="shared" si="0"/>
        <v xml:space="preserve">,"Series":"TNG" </v>
      </c>
      <c r="S8" t="str">
        <f t="shared" si="8"/>
        <v xml:space="preserve">,"BookCode":"TNG4" </v>
      </c>
      <c r="T8" t="str">
        <f t="shared" si="9"/>
        <v xml:space="preserve">,"ISBN":"" </v>
      </c>
      <c r="U8" t="str">
        <f t="shared" si="10"/>
        <v xml:space="preserve">,"Edition":"" </v>
      </c>
      <c r="V8" t="str">
        <f t="shared" si="11"/>
        <v>,"ItemInstances":[</v>
      </c>
      <c r="W8" t="str">
        <f t="shared" si="12"/>
        <v>{"CollectableType":"HomeCollector.Models.BookBase, HomeCollector, Version=1.0.0.0, Culture=neutral, PublicKeyToken=null"</v>
      </c>
      <c r="X8" t="str">
        <f t="shared" si="13"/>
        <v xml:space="preserve">,"ItemDetails":"Copies=" </v>
      </c>
      <c r="Y8" t="str">
        <f t="shared" si="14"/>
        <v xml:space="preserve">,"IsFavorite":false </v>
      </c>
      <c r="Z8" t="str">
        <f t="shared" si="15"/>
        <v xml:space="preserve">,"EstimatedValue":0 </v>
      </c>
      <c r="AA8" t="str">
        <f t="shared" si="16"/>
        <v xml:space="preserve">,"Condition":"UNDEFINED" </v>
      </c>
      <c r="AB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8"/>
        <v>,{"CollectableType":"HomeCollector.Models.BookBase, HomeCollector, Version=1.0.0.0, Culture=neutral, PublicKeyToken=null","DisplayName":"Survivors" ,"Description":"" ,"Title":"Survivors" ,"Author":"Jean Lorrah" ,"Publisher":"" ,"Year":1989 ,"Month":1,"Series":"TNG" ,"BookCode":"TNG4"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1" ht="14.4" x14ac:dyDescent="0.3">
      <c r="A9" s="14" t="s">
        <v>473</v>
      </c>
      <c r="B9" s="15">
        <v>1989</v>
      </c>
      <c r="C9" s="17" t="s">
        <v>15</v>
      </c>
      <c r="D9" s="4"/>
      <c r="E9" s="38">
        <v>3</v>
      </c>
      <c r="F9" s="18" t="s">
        <v>474</v>
      </c>
      <c r="G9" s="18"/>
      <c r="H9" s="12" t="s">
        <v>329</v>
      </c>
      <c r="I9" s="4"/>
      <c r="J9" t="str">
        <f t="shared" si="19"/>
        <v>,{"CollectableType":"HomeCollector.Models.BookBase, HomeCollector, Version=1.0.0.0, Culture=neutral, PublicKeyToken=null"</v>
      </c>
      <c r="K9" t="str">
        <f t="shared" si="1"/>
        <v xml:space="preserve">,"DisplayName":"Strike Zone" </v>
      </c>
      <c r="L9" t="str">
        <f t="shared" si="2"/>
        <v xml:space="preserve">,"Description":"" </v>
      </c>
      <c r="M9" t="str">
        <f t="shared" si="3"/>
        <v xml:space="preserve">,"Title":"Strike Zone" </v>
      </c>
      <c r="N9" t="str">
        <f t="shared" si="4"/>
        <v xml:space="preserve">,"Author":"Peter David" </v>
      </c>
      <c r="O9" t="str">
        <f t="shared" si="5"/>
        <v xml:space="preserve">,"Publisher":"" </v>
      </c>
      <c r="P9" t="str">
        <f t="shared" si="6"/>
        <v xml:space="preserve">,"Year":1989 </v>
      </c>
      <c r="Q9" t="str">
        <f t="shared" si="7"/>
        <v>,"Month":3</v>
      </c>
      <c r="R9" t="str">
        <f t="shared" si="0"/>
        <v xml:space="preserve">,"Series":"TNG" </v>
      </c>
      <c r="S9" t="str">
        <f t="shared" si="8"/>
        <v xml:space="preserve">,"BookCode":"TNG5" </v>
      </c>
      <c r="T9" t="str">
        <f t="shared" si="9"/>
        <v xml:space="preserve">,"ISBN":"" </v>
      </c>
      <c r="U9" t="str">
        <f t="shared" si="10"/>
        <v xml:space="preserve">,"Edition":"" </v>
      </c>
      <c r="V9" t="str">
        <f t="shared" si="11"/>
        <v>,"ItemInstances":[</v>
      </c>
      <c r="W9" t="str">
        <f t="shared" si="12"/>
        <v>{"CollectableType":"HomeCollector.Models.BookBase, HomeCollector, Version=1.0.0.0, Culture=neutral, PublicKeyToken=null"</v>
      </c>
      <c r="X9" t="str">
        <f t="shared" si="13"/>
        <v xml:space="preserve">,"ItemDetails":"Copies=" </v>
      </c>
      <c r="Y9" t="str">
        <f t="shared" si="14"/>
        <v xml:space="preserve">,"IsFavorite":false </v>
      </c>
      <c r="Z9" t="str">
        <f t="shared" si="15"/>
        <v xml:space="preserve">,"EstimatedValue":0 </v>
      </c>
      <c r="AA9" t="str">
        <f t="shared" si="16"/>
        <v xml:space="preserve">,"Condition":"UNDEFINED" </v>
      </c>
      <c r="AB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8"/>
        <v>,{"CollectableType":"HomeCollector.Models.BookBase, HomeCollector, Version=1.0.0.0, Culture=neutral, PublicKeyToken=null","DisplayName":"Strike Zone" ,"Description":"" ,"Title":"Strike Zone" ,"Author":"Peter David" ,"Publisher":"" ,"Year":1989 ,"Month":3,"Series":"TNG" ,"BookCode":"TNG5"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1" ht="14.4" x14ac:dyDescent="0.3">
      <c r="A10" s="14" t="s">
        <v>475</v>
      </c>
      <c r="B10" s="15">
        <v>1989</v>
      </c>
      <c r="C10" s="17" t="s">
        <v>15</v>
      </c>
      <c r="D10" s="4"/>
      <c r="E10" s="38">
        <v>5</v>
      </c>
      <c r="F10" s="18" t="s">
        <v>477</v>
      </c>
      <c r="G10" s="18"/>
      <c r="H10" s="12" t="s">
        <v>146</v>
      </c>
      <c r="I10" s="4"/>
      <c r="J10" t="str">
        <f t="shared" si="19"/>
        <v>,{"CollectableType":"HomeCollector.Models.BookBase, HomeCollector, Version=1.0.0.0, Culture=neutral, PublicKeyToken=null"</v>
      </c>
      <c r="K10" t="str">
        <f t="shared" si="1"/>
        <v xml:space="preserve">,"DisplayName":"Power Hungry" </v>
      </c>
      <c r="L10" t="str">
        <f t="shared" si="2"/>
        <v xml:space="preserve">,"Description":"" </v>
      </c>
      <c r="M10" t="str">
        <f t="shared" si="3"/>
        <v xml:space="preserve">,"Title":"Power Hungry" </v>
      </c>
      <c r="N10" t="str">
        <f t="shared" si="4"/>
        <v xml:space="preserve">,"Author":"Howard Weinstein" </v>
      </c>
      <c r="O10" t="str">
        <f t="shared" si="5"/>
        <v xml:space="preserve">,"Publisher":"" </v>
      </c>
      <c r="P10" t="str">
        <f t="shared" si="6"/>
        <v xml:space="preserve">,"Year":1989 </v>
      </c>
      <c r="Q10" t="str">
        <f t="shared" si="7"/>
        <v>,"Month":5</v>
      </c>
      <c r="R10" t="str">
        <f t="shared" si="0"/>
        <v xml:space="preserve">,"Series":"TNG" </v>
      </c>
      <c r="S10" t="str">
        <f t="shared" si="8"/>
        <v xml:space="preserve">,"BookCode":"TNG6" </v>
      </c>
      <c r="T10" t="str">
        <f t="shared" si="9"/>
        <v xml:space="preserve">,"ISBN":"" </v>
      </c>
      <c r="U10" t="str">
        <f t="shared" si="10"/>
        <v xml:space="preserve">,"Edition":"" </v>
      </c>
      <c r="V10" t="str">
        <f t="shared" si="11"/>
        <v>,"ItemInstances":[</v>
      </c>
      <c r="W10" t="str">
        <f t="shared" si="12"/>
        <v>{"CollectableType":"HomeCollector.Models.BookBase, HomeCollector, Version=1.0.0.0, Culture=neutral, PublicKeyToken=null"</v>
      </c>
      <c r="X10" t="str">
        <f t="shared" si="13"/>
        <v xml:space="preserve">,"ItemDetails":"Copies=" </v>
      </c>
      <c r="Y10" t="str">
        <f t="shared" si="14"/>
        <v xml:space="preserve">,"IsFavorite":false </v>
      </c>
      <c r="Z10" t="str">
        <f t="shared" si="15"/>
        <v xml:space="preserve">,"EstimatedValue":0 </v>
      </c>
      <c r="AA10" t="str">
        <f t="shared" si="16"/>
        <v xml:space="preserve">,"Condition":"UNDEFINED" </v>
      </c>
      <c r="AB1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8"/>
        <v>,{"CollectableType":"HomeCollector.Models.BookBase, HomeCollector, Version=1.0.0.0, Culture=neutral, PublicKeyToken=null","DisplayName":"Power Hungry" ,"Description":"" ,"Title":"Power Hungry" ,"Author":"Howard Weinstein" ,"Publisher":"" ,"Year":1989 ,"Month":5,"Series":"TNG" ,"BookCode":"TNG6"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1" ht="14.4" x14ac:dyDescent="0.3">
      <c r="A11" s="14" t="s">
        <v>479</v>
      </c>
      <c r="B11" s="15">
        <v>1989</v>
      </c>
      <c r="C11" s="17" t="s">
        <v>15</v>
      </c>
      <c r="D11" s="4"/>
      <c r="E11" s="38">
        <v>7</v>
      </c>
      <c r="F11" s="18" t="s">
        <v>480</v>
      </c>
      <c r="G11" s="18"/>
      <c r="H11" s="12" t="s">
        <v>343</v>
      </c>
      <c r="I11" s="4"/>
      <c r="J11" t="str">
        <f t="shared" si="19"/>
        <v>,{"CollectableType":"HomeCollector.Models.BookBase, HomeCollector, Version=1.0.0.0, Culture=neutral, PublicKeyToken=null"</v>
      </c>
      <c r="K11" t="str">
        <f t="shared" si="1"/>
        <v xml:space="preserve">,"DisplayName":"Masks" </v>
      </c>
      <c r="L11" t="str">
        <f t="shared" si="2"/>
        <v xml:space="preserve">,"Description":"" </v>
      </c>
      <c r="M11" t="str">
        <f t="shared" si="3"/>
        <v xml:space="preserve">,"Title":"Masks" </v>
      </c>
      <c r="N11" t="str">
        <f t="shared" si="4"/>
        <v xml:space="preserve">,"Author":"John Vornholt" </v>
      </c>
      <c r="O11" t="str">
        <f t="shared" si="5"/>
        <v xml:space="preserve">,"Publisher":"" </v>
      </c>
      <c r="P11" t="str">
        <f t="shared" si="6"/>
        <v xml:space="preserve">,"Year":1989 </v>
      </c>
      <c r="Q11" t="str">
        <f t="shared" si="7"/>
        <v>,"Month":7</v>
      </c>
      <c r="R11" t="str">
        <f t="shared" si="0"/>
        <v xml:space="preserve">,"Series":"TNG" </v>
      </c>
      <c r="S11" t="str">
        <f t="shared" si="8"/>
        <v xml:space="preserve">,"BookCode":"TNG7" </v>
      </c>
      <c r="T11" t="str">
        <f t="shared" si="9"/>
        <v xml:space="preserve">,"ISBN":"" </v>
      </c>
      <c r="U11" t="str">
        <f t="shared" si="10"/>
        <v xml:space="preserve">,"Edition":"" </v>
      </c>
      <c r="V11" t="str">
        <f t="shared" si="11"/>
        <v>,"ItemInstances":[</v>
      </c>
      <c r="W11" t="str">
        <f t="shared" si="12"/>
        <v>{"CollectableType":"HomeCollector.Models.BookBase, HomeCollector, Version=1.0.0.0, Culture=neutral, PublicKeyToken=null"</v>
      </c>
      <c r="X11" t="str">
        <f t="shared" si="13"/>
        <v xml:space="preserve">,"ItemDetails":"Copies=" </v>
      </c>
      <c r="Y11" t="str">
        <f t="shared" si="14"/>
        <v xml:space="preserve">,"IsFavorite":false </v>
      </c>
      <c r="Z11" t="str">
        <f t="shared" si="15"/>
        <v xml:space="preserve">,"EstimatedValue":0 </v>
      </c>
      <c r="AA11" t="str">
        <f t="shared" si="16"/>
        <v xml:space="preserve">,"Condition":"UNDEFINED" </v>
      </c>
      <c r="AB1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8"/>
        <v>,{"CollectableType":"HomeCollector.Models.BookBase, HomeCollector, Version=1.0.0.0, Culture=neutral, PublicKeyToken=null","DisplayName":"Masks" ,"Description":"" ,"Title":"Masks" ,"Author":"John Vornholt" ,"Publisher":"" ,"Year":1989 ,"Month":7,"Series":"TNG" ,"BookCode":"TNG7"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1" ht="27" x14ac:dyDescent="0.3">
      <c r="A12" s="14" t="s">
        <v>481</v>
      </c>
      <c r="B12" s="15">
        <v>1989</v>
      </c>
      <c r="C12" s="17" t="s">
        <v>15</v>
      </c>
      <c r="D12" s="4"/>
      <c r="E12" s="38">
        <v>9</v>
      </c>
      <c r="F12" s="18" t="s">
        <v>484</v>
      </c>
      <c r="G12" s="18"/>
      <c r="H12" s="12" t="s">
        <v>485</v>
      </c>
      <c r="I12" s="4"/>
      <c r="J12" t="str">
        <f t="shared" si="19"/>
        <v>,{"CollectableType":"HomeCollector.Models.BookBase, HomeCollector, Version=1.0.0.0, Culture=neutral, PublicKeyToken=null"</v>
      </c>
      <c r="K12" t="str">
        <f t="shared" si="1"/>
        <v xml:space="preserve">,"DisplayName":"The Captains' Honor" </v>
      </c>
      <c r="L12" t="str">
        <f t="shared" si="2"/>
        <v xml:space="preserve">,"Description":"" </v>
      </c>
      <c r="M12" t="str">
        <f t="shared" si="3"/>
        <v xml:space="preserve">,"Title":"The Captains' Honor" </v>
      </c>
      <c r="N12" t="str">
        <f t="shared" si="4"/>
        <v xml:space="preserve">,"Author":"David Dvorkin and Daniel Dvorkin" </v>
      </c>
      <c r="O12" t="str">
        <f t="shared" si="5"/>
        <v xml:space="preserve">,"Publisher":"" </v>
      </c>
      <c r="P12" t="str">
        <f t="shared" si="6"/>
        <v xml:space="preserve">,"Year":1989 </v>
      </c>
      <c r="Q12" t="str">
        <f t="shared" si="7"/>
        <v>,"Month":9</v>
      </c>
      <c r="R12" t="str">
        <f t="shared" si="0"/>
        <v xml:space="preserve">,"Series":"TNG" </v>
      </c>
      <c r="S12" t="str">
        <f t="shared" si="8"/>
        <v xml:space="preserve">,"BookCode":"TNG8" </v>
      </c>
      <c r="T12" t="str">
        <f t="shared" si="9"/>
        <v xml:space="preserve">,"ISBN":"" </v>
      </c>
      <c r="U12" t="str">
        <f t="shared" si="10"/>
        <v xml:space="preserve">,"Edition":"" </v>
      </c>
      <c r="V12" t="str">
        <f t="shared" si="11"/>
        <v>,"ItemInstances":[</v>
      </c>
      <c r="W12" t="str">
        <f t="shared" si="12"/>
        <v>{"CollectableType":"HomeCollector.Models.BookBase, HomeCollector, Version=1.0.0.0, Culture=neutral, PublicKeyToken=null"</v>
      </c>
      <c r="X12" t="str">
        <f t="shared" si="13"/>
        <v xml:space="preserve">,"ItemDetails":"Copies=" </v>
      </c>
      <c r="Y12" t="str">
        <f t="shared" si="14"/>
        <v xml:space="preserve">,"IsFavorite":false </v>
      </c>
      <c r="Z12" t="str">
        <f t="shared" si="15"/>
        <v xml:space="preserve">,"EstimatedValue":0 </v>
      </c>
      <c r="AA12" t="str">
        <f t="shared" si="16"/>
        <v xml:space="preserve">,"Condition":"UNDEFINED" </v>
      </c>
      <c r="AB1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8"/>
        <v>,{"CollectableType":"HomeCollector.Models.BookBase, HomeCollector, Version=1.0.0.0, Culture=neutral, PublicKeyToken=null","DisplayName":"The Captains' Honor" ,"Description":"" ,"Title":"The Captains' Honor" ,"Author":"David Dvorkin and Daniel Dvorkin" ,"Publisher":"" ,"Year":1989 ,"Month":9,"Series":"TNG" ,"BookCode":"TNG8"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1" ht="14.4" x14ac:dyDescent="0.3">
      <c r="A13" s="14" t="s">
        <v>486</v>
      </c>
      <c r="B13" s="15">
        <v>1989</v>
      </c>
      <c r="C13" s="17" t="s">
        <v>15</v>
      </c>
      <c r="D13" s="4"/>
      <c r="E13" s="38">
        <v>11</v>
      </c>
      <c r="F13" s="18" t="s">
        <v>487</v>
      </c>
      <c r="G13" s="18"/>
      <c r="H13" s="12" t="s">
        <v>286</v>
      </c>
      <c r="I13" s="4"/>
      <c r="J13" t="str">
        <f t="shared" si="19"/>
        <v>,{"CollectableType":"HomeCollector.Models.BookBase, HomeCollector, Version=1.0.0.0, Culture=neutral, PublicKeyToken=null"</v>
      </c>
      <c r="K13" t="str">
        <f t="shared" si="1"/>
        <v xml:space="preserve">,"DisplayName":"A Call to Darkness" </v>
      </c>
      <c r="L13" t="str">
        <f t="shared" si="2"/>
        <v xml:space="preserve">,"Description":"" </v>
      </c>
      <c r="M13" t="str">
        <f t="shared" si="3"/>
        <v xml:space="preserve">,"Title":"A Call to Darkness" </v>
      </c>
      <c r="N13" t="str">
        <f t="shared" si="4"/>
        <v xml:space="preserve">,"Author":"Michael Jan Friedman" </v>
      </c>
      <c r="O13" t="str">
        <f t="shared" si="5"/>
        <v xml:space="preserve">,"Publisher":"" </v>
      </c>
      <c r="P13" t="str">
        <f t="shared" si="6"/>
        <v xml:space="preserve">,"Year":1989 </v>
      </c>
      <c r="Q13" t="str">
        <f t="shared" si="7"/>
        <v>,"Month":11</v>
      </c>
      <c r="R13" t="str">
        <f t="shared" si="0"/>
        <v xml:space="preserve">,"Series":"TNG" </v>
      </c>
      <c r="S13" t="str">
        <f t="shared" si="8"/>
        <v xml:space="preserve">,"BookCode":"TNG9" </v>
      </c>
      <c r="T13" t="str">
        <f t="shared" si="9"/>
        <v xml:space="preserve">,"ISBN":"" </v>
      </c>
      <c r="U13" t="str">
        <f t="shared" si="10"/>
        <v xml:space="preserve">,"Edition":"" </v>
      </c>
      <c r="V13" t="str">
        <f t="shared" si="11"/>
        <v>,"ItemInstances":[</v>
      </c>
      <c r="W13" t="str">
        <f t="shared" si="12"/>
        <v>{"CollectableType":"HomeCollector.Models.BookBase, HomeCollector, Version=1.0.0.0, Culture=neutral, PublicKeyToken=null"</v>
      </c>
      <c r="X13" t="str">
        <f t="shared" si="13"/>
        <v xml:space="preserve">,"ItemDetails":"Copies=" </v>
      </c>
      <c r="Y13" t="str">
        <f t="shared" si="14"/>
        <v xml:space="preserve">,"IsFavorite":false </v>
      </c>
      <c r="Z13" t="str">
        <f t="shared" si="15"/>
        <v xml:space="preserve">,"EstimatedValue":0 </v>
      </c>
      <c r="AA13" t="str">
        <f t="shared" si="16"/>
        <v xml:space="preserve">,"Condition":"UNDEFINED" </v>
      </c>
      <c r="AB1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8"/>
        <v>,{"CollectableType":"HomeCollector.Models.BookBase, HomeCollector, Version=1.0.0.0, Culture=neutral, PublicKeyToken=null","DisplayName":"A Call to Darkness" ,"Description":"" ,"Title":"A Call to Darkness" ,"Author":"Michael Jan Friedman" ,"Publisher":"" ,"Year":1989 ,"Month":11,"Series":"TNG" ,"BookCode":"TNG9"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1" ht="13.2" x14ac:dyDescent="0.25">
      <c r="A14" s="34" t="s">
        <v>489</v>
      </c>
      <c r="B14" s="15">
        <v>1990</v>
      </c>
      <c r="C14" s="17" t="s">
        <v>15</v>
      </c>
      <c r="D14" s="4"/>
      <c r="E14" s="38">
        <v>1</v>
      </c>
      <c r="F14" s="18" t="s">
        <v>491</v>
      </c>
      <c r="H14" s="12" t="s">
        <v>329</v>
      </c>
      <c r="I14" s="4"/>
      <c r="J14" t="str">
        <f t="shared" si="19"/>
        <v>,{"CollectableType":"HomeCollector.Models.BookBase, HomeCollector, Version=1.0.0.0, Culture=neutral, PublicKeyToken=null"</v>
      </c>
      <c r="K14" t="str">
        <f t="shared" si="1"/>
        <v xml:space="preserve">,"DisplayName":"A Rock and a Hard Place" </v>
      </c>
      <c r="L14" t="str">
        <f t="shared" si="2"/>
        <v xml:space="preserve">,"Description":"" </v>
      </c>
      <c r="M14" t="str">
        <f t="shared" si="3"/>
        <v xml:space="preserve">,"Title":"A Rock and a Hard Place" </v>
      </c>
      <c r="N14" t="str">
        <f t="shared" si="4"/>
        <v xml:space="preserve">,"Author":"Peter David" </v>
      </c>
      <c r="O14" t="str">
        <f t="shared" si="5"/>
        <v xml:space="preserve">,"Publisher":"" </v>
      </c>
      <c r="P14" t="str">
        <f t="shared" si="6"/>
        <v xml:space="preserve">,"Year":1990 </v>
      </c>
      <c r="Q14" t="str">
        <f t="shared" si="7"/>
        <v>,"Month":1</v>
      </c>
      <c r="R14" t="str">
        <f t="shared" si="0"/>
        <v xml:space="preserve">,"Series":"TNG" </v>
      </c>
      <c r="S14" t="str">
        <f t="shared" si="8"/>
        <v xml:space="preserve">,"BookCode":"TNG10" </v>
      </c>
      <c r="T14" t="str">
        <f t="shared" si="9"/>
        <v xml:space="preserve">,"ISBN":"" </v>
      </c>
      <c r="U14" t="str">
        <f t="shared" si="10"/>
        <v xml:space="preserve">,"Edition":"" </v>
      </c>
      <c r="V14" t="str">
        <f t="shared" si="11"/>
        <v>,"ItemInstances":[</v>
      </c>
      <c r="W14" t="str">
        <f t="shared" si="12"/>
        <v>{"CollectableType":"HomeCollector.Models.BookBase, HomeCollector, Version=1.0.0.0, Culture=neutral, PublicKeyToken=null"</v>
      </c>
      <c r="X14" t="str">
        <f t="shared" si="13"/>
        <v xml:space="preserve">,"ItemDetails":"Copies=" </v>
      </c>
      <c r="Y14" t="str">
        <f t="shared" si="14"/>
        <v xml:space="preserve">,"IsFavorite":false </v>
      </c>
      <c r="Z14" t="str">
        <f t="shared" si="15"/>
        <v xml:space="preserve">,"EstimatedValue":0 </v>
      </c>
      <c r="AA14" t="str">
        <f t="shared" si="16"/>
        <v xml:space="preserve">,"Condition":"UNDEFINED" </v>
      </c>
      <c r="AB1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8"/>
        <v>,{"CollectableType":"HomeCollector.Models.BookBase, HomeCollector, Version=1.0.0.0, Culture=neutral, PublicKeyToken=null","DisplayName":"A Rock and a Hard Place" ,"Description":"" ,"Title":"A Rock and a Hard Place" ,"Author":"Peter David" ,"Publisher":"" ,"Year":1990 ,"Month":1,"Series":"TNG" ,"BookCode":"TNG10"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1" ht="13.2" x14ac:dyDescent="0.25">
      <c r="A15" s="34" t="s">
        <v>492</v>
      </c>
      <c r="B15" s="15">
        <v>1990</v>
      </c>
      <c r="C15" s="17" t="s">
        <v>15</v>
      </c>
      <c r="D15" s="4"/>
      <c r="E15" s="38">
        <v>3</v>
      </c>
      <c r="H15" s="12" t="s">
        <v>196</v>
      </c>
      <c r="I15" s="4"/>
      <c r="J15" t="str">
        <f t="shared" si="19"/>
        <v>,{"CollectableType":"HomeCollector.Models.BookBase, HomeCollector, Version=1.0.0.0, Culture=neutral, PublicKeyToken=null"</v>
      </c>
      <c r="K15" t="str">
        <f t="shared" si="1"/>
        <v xml:space="preserve">,"DisplayName":"Metamorphosis" </v>
      </c>
      <c r="L15" t="str">
        <f t="shared" si="2"/>
        <v xml:space="preserve">,"Description":"" </v>
      </c>
      <c r="M15" t="str">
        <f t="shared" si="3"/>
        <v xml:space="preserve">,"Title":"Metamorphosis" </v>
      </c>
      <c r="N15" t="str">
        <f t="shared" si="4"/>
        <v xml:space="preserve">,"Author":"Jean Lorrah" </v>
      </c>
      <c r="O15" t="str">
        <f t="shared" si="5"/>
        <v xml:space="preserve">,"Publisher":"" </v>
      </c>
      <c r="P15" t="str">
        <f t="shared" si="6"/>
        <v xml:space="preserve">,"Year":1990 </v>
      </c>
      <c r="Q15" t="str">
        <f t="shared" si="7"/>
        <v>,"Month":3</v>
      </c>
      <c r="R15" t="str">
        <f t="shared" si="0"/>
        <v xml:space="preserve">,"Series":"TNG" </v>
      </c>
      <c r="S15" t="str">
        <f t="shared" si="8"/>
        <v xml:space="preserve">,"BookCode":"" </v>
      </c>
      <c r="T15" t="str">
        <f t="shared" si="9"/>
        <v xml:space="preserve">,"ISBN":"" </v>
      </c>
      <c r="U15" t="str">
        <f t="shared" si="10"/>
        <v xml:space="preserve">,"Edition":"" </v>
      </c>
      <c r="V15" t="str">
        <f t="shared" si="11"/>
        <v>,"ItemInstances":[</v>
      </c>
      <c r="W15" t="str">
        <f t="shared" si="12"/>
        <v>{"CollectableType":"HomeCollector.Models.BookBase, HomeCollector, Version=1.0.0.0, Culture=neutral, PublicKeyToken=null"</v>
      </c>
      <c r="X15" t="str">
        <f t="shared" si="13"/>
        <v xml:space="preserve">,"ItemDetails":"Copies=" </v>
      </c>
      <c r="Y15" t="str">
        <f t="shared" si="14"/>
        <v xml:space="preserve">,"IsFavorite":false </v>
      </c>
      <c r="Z15" t="str">
        <f t="shared" si="15"/>
        <v xml:space="preserve">,"EstimatedValue":0 </v>
      </c>
      <c r="AA15" t="str">
        <f t="shared" si="16"/>
        <v xml:space="preserve">,"Condition":"UNDEFINED" </v>
      </c>
      <c r="AB15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8"/>
        <v>,{"CollectableType":"HomeCollector.Models.BookBase, HomeCollector, Version=1.0.0.0, Culture=neutral, PublicKeyToken=null","DisplayName":"Metamorphosis" ,"Description":"" ,"Title":"Metamorphosis" ,"Author":"Jean Lorrah" ,"Publisher":"" ,"Year":1990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1" ht="13.2" x14ac:dyDescent="0.25">
      <c r="A16" s="34" t="s">
        <v>494</v>
      </c>
      <c r="B16" s="15">
        <v>1990</v>
      </c>
      <c r="C16" s="17" t="s">
        <v>15</v>
      </c>
      <c r="D16" s="4"/>
      <c r="E16" s="38">
        <v>5</v>
      </c>
      <c r="F16" s="18" t="s">
        <v>496</v>
      </c>
      <c r="H16" s="12" t="s">
        <v>497</v>
      </c>
      <c r="I16" s="4"/>
      <c r="J16" t="str">
        <f t="shared" si="19"/>
        <v>,{"CollectableType":"HomeCollector.Models.BookBase, HomeCollector, Version=1.0.0.0, Culture=neutral, PublicKeyToken=null"</v>
      </c>
      <c r="K16" t="str">
        <f t="shared" si="1"/>
        <v xml:space="preserve">,"DisplayName":"Gulliver's Fugitives" </v>
      </c>
      <c r="L16" t="str">
        <f t="shared" si="2"/>
        <v xml:space="preserve">,"Description":"" </v>
      </c>
      <c r="M16" t="str">
        <f t="shared" si="3"/>
        <v xml:space="preserve">,"Title":"Gulliver's Fugitives" </v>
      </c>
      <c r="N16" t="str">
        <f t="shared" si="4"/>
        <v xml:space="preserve">,"Author":"Keith Sharee" </v>
      </c>
      <c r="O16" t="str">
        <f t="shared" si="5"/>
        <v xml:space="preserve">,"Publisher":"" </v>
      </c>
      <c r="P16" t="str">
        <f t="shared" si="6"/>
        <v xml:space="preserve">,"Year":1990 </v>
      </c>
      <c r="Q16" t="str">
        <f t="shared" si="7"/>
        <v>,"Month":5</v>
      </c>
      <c r="R16" t="str">
        <f t="shared" si="0"/>
        <v xml:space="preserve">,"Series":"TNG" </v>
      </c>
      <c r="S16" t="str">
        <f t="shared" si="8"/>
        <v xml:space="preserve">,"BookCode":"TNG11" </v>
      </c>
      <c r="T16" t="str">
        <f t="shared" si="9"/>
        <v xml:space="preserve">,"ISBN":"" </v>
      </c>
      <c r="U16" t="str">
        <f t="shared" si="10"/>
        <v xml:space="preserve">,"Edition":"" </v>
      </c>
      <c r="V16" t="str">
        <f t="shared" si="11"/>
        <v>,"ItemInstances":[</v>
      </c>
      <c r="W16" t="str">
        <f t="shared" si="12"/>
        <v>{"CollectableType":"HomeCollector.Models.BookBase, HomeCollector, Version=1.0.0.0, Culture=neutral, PublicKeyToken=null"</v>
      </c>
      <c r="X16" t="str">
        <f t="shared" si="13"/>
        <v xml:space="preserve">,"ItemDetails":"Copies=" </v>
      </c>
      <c r="Y16" t="str">
        <f t="shared" si="14"/>
        <v xml:space="preserve">,"IsFavorite":false </v>
      </c>
      <c r="Z16" t="str">
        <f t="shared" si="15"/>
        <v xml:space="preserve">,"EstimatedValue":0 </v>
      </c>
      <c r="AA16" t="str">
        <f t="shared" si="16"/>
        <v xml:space="preserve">,"Condition":"UNDEFINED" </v>
      </c>
      <c r="AB1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8"/>
        <v>,{"CollectableType":"HomeCollector.Models.BookBase, HomeCollector, Version=1.0.0.0, Culture=neutral, PublicKeyToken=null","DisplayName":"Gulliver's Fugitives" ,"Description":"" ,"Title":"Gulliver's Fugitives" ,"Author":"Keith Sharee" ,"Publisher":"" ,"Year":1990 ,"Month":5,"Series":"TNG" ,"BookCode":"TNG11"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52.8" x14ac:dyDescent="0.25">
      <c r="A17" s="34" t="s">
        <v>499</v>
      </c>
      <c r="B17" s="15">
        <v>1990</v>
      </c>
      <c r="C17" s="17" t="s">
        <v>15</v>
      </c>
      <c r="D17" s="4"/>
      <c r="E17" s="38">
        <v>7</v>
      </c>
      <c r="F17" s="18" t="s">
        <v>502</v>
      </c>
      <c r="H17" s="12" t="s">
        <v>503</v>
      </c>
      <c r="I17" s="4"/>
      <c r="J17" t="str">
        <f t="shared" si="19"/>
        <v>,{"CollectableType":"HomeCollector.Models.BookBase, HomeCollector, Version=1.0.0.0, Culture=neutral, PublicKeyToken=null"</v>
      </c>
      <c r="K17" t="str">
        <f t="shared" si="1"/>
        <v xml:space="preserve">,"DisplayName":"Doomsday World" </v>
      </c>
      <c r="L17" t="str">
        <f t="shared" si="2"/>
        <v xml:space="preserve">,"Description":"" </v>
      </c>
      <c r="M17" t="str">
        <f t="shared" si="3"/>
        <v xml:space="preserve">,"Title":"Doomsday World" </v>
      </c>
      <c r="N17" t="str">
        <f t="shared" si="4"/>
        <v xml:space="preserve">,"Author":"Carmen Carter, Peter David, Michael Jan Friedman, Robert Greenberger" </v>
      </c>
      <c r="O17" t="str">
        <f t="shared" si="5"/>
        <v xml:space="preserve">,"Publisher":"" </v>
      </c>
      <c r="P17" t="str">
        <f t="shared" si="6"/>
        <v xml:space="preserve">,"Year":1990 </v>
      </c>
      <c r="Q17" t="str">
        <f t="shared" si="7"/>
        <v>,"Month":7</v>
      </c>
      <c r="R17" t="str">
        <f t="shared" si="0"/>
        <v xml:space="preserve">,"Series":"TNG" </v>
      </c>
      <c r="S17" t="str">
        <f t="shared" si="8"/>
        <v xml:space="preserve">,"BookCode":"TNG12" </v>
      </c>
      <c r="T17" t="str">
        <f t="shared" si="9"/>
        <v xml:space="preserve">,"ISBN":"" </v>
      </c>
      <c r="U17" t="str">
        <f t="shared" si="10"/>
        <v xml:space="preserve">,"Edition":"" </v>
      </c>
      <c r="V17" t="str">
        <f t="shared" si="11"/>
        <v>,"ItemInstances":[</v>
      </c>
      <c r="W17" t="str">
        <f t="shared" si="12"/>
        <v>{"CollectableType":"HomeCollector.Models.BookBase, HomeCollector, Version=1.0.0.0, Culture=neutral, PublicKeyToken=null"</v>
      </c>
      <c r="X17" t="str">
        <f t="shared" si="13"/>
        <v xml:space="preserve">,"ItemDetails":"Copies=" </v>
      </c>
      <c r="Y17" t="str">
        <f t="shared" si="14"/>
        <v xml:space="preserve">,"IsFavorite":false </v>
      </c>
      <c r="Z17" t="str">
        <f t="shared" si="15"/>
        <v xml:space="preserve">,"EstimatedValue":0 </v>
      </c>
      <c r="AA17" t="str">
        <f t="shared" si="16"/>
        <v xml:space="preserve">,"Condition":"UNDEFINED" </v>
      </c>
      <c r="AB1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8"/>
        <v>,{"CollectableType":"HomeCollector.Models.BookBase, HomeCollector, Version=1.0.0.0, Culture=neutral, PublicKeyToken=null","DisplayName":"Doomsday World" ,"Description":"" ,"Title":"Doomsday World" ,"Author":"Carmen Carter, Peter David, Michael Jan Friedman, Robert Greenberger" ,"Publisher":"" ,"Year":1990 ,"Month":7,"Series":"TNG" ,"BookCode":"TNG12"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3.2" x14ac:dyDescent="0.25">
      <c r="A18" s="34" t="s">
        <v>504</v>
      </c>
      <c r="B18" s="15">
        <v>1990</v>
      </c>
      <c r="C18" s="17" t="s">
        <v>15</v>
      </c>
      <c r="D18" s="4"/>
      <c r="E18" s="38">
        <v>9</v>
      </c>
      <c r="F18" s="18" t="s">
        <v>507</v>
      </c>
      <c r="H18" s="12" t="s">
        <v>164</v>
      </c>
      <c r="I18" s="4"/>
      <c r="J18" t="str">
        <f t="shared" si="19"/>
        <v>,{"CollectableType":"HomeCollector.Models.BookBase, HomeCollector, Version=1.0.0.0, Culture=neutral, PublicKeyToken=null"</v>
      </c>
      <c r="K18" t="str">
        <f t="shared" si="1"/>
        <v xml:space="preserve">,"DisplayName":"The Eyes of the Beholders" </v>
      </c>
      <c r="L18" t="str">
        <f t="shared" si="2"/>
        <v xml:space="preserve">,"Description":"" </v>
      </c>
      <c r="M18" t="str">
        <f t="shared" si="3"/>
        <v xml:space="preserve">,"Title":"The Eyes of the Beholders" </v>
      </c>
      <c r="N18" t="str">
        <f t="shared" si="4"/>
        <v xml:space="preserve">,"Author":"A.C. Crispin" </v>
      </c>
      <c r="O18" t="str">
        <f t="shared" si="5"/>
        <v xml:space="preserve">,"Publisher":"" </v>
      </c>
      <c r="P18" t="str">
        <f t="shared" si="6"/>
        <v xml:space="preserve">,"Year":1990 </v>
      </c>
      <c r="Q18" t="str">
        <f t="shared" si="7"/>
        <v>,"Month":9</v>
      </c>
      <c r="R18" t="str">
        <f t="shared" si="0"/>
        <v xml:space="preserve">,"Series":"TNG" </v>
      </c>
      <c r="S18" t="str">
        <f t="shared" si="8"/>
        <v xml:space="preserve">,"BookCode":"TNG13" </v>
      </c>
      <c r="T18" t="str">
        <f t="shared" si="9"/>
        <v xml:space="preserve">,"ISBN":"" </v>
      </c>
      <c r="U18" t="str">
        <f t="shared" si="10"/>
        <v xml:space="preserve">,"Edition":"" </v>
      </c>
      <c r="V18" t="str">
        <f t="shared" si="11"/>
        <v>,"ItemInstances":[</v>
      </c>
      <c r="W18" t="str">
        <f t="shared" si="12"/>
        <v>{"CollectableType":"HomeCollector.Models.BookBase, HomeCollector, Version=1.0.0.0, Culture=neutral, PublicKeyToken=null"</v>
      </c>
      <c r="X18" t="str">
        <f t="shared" si="13"/>
        <v xml:space="preserve">,"ItemDetails":"Copies=" </v>
      </c>
      <c r="Y18" t="str">
        <f t="shared" si="14"/>
        <v xml:space="preserve">,"IsFavorite":false </v>
      </c>
      <c r="Z18" t="str">
        <f t="shared" si="15"/>
        <v xml:space="preserve">,"EstimatedValue":0 </v>
      </c>
      <c r="AA18" t="str">
        <f t="shared" si="16"/>
        <v xml:space="preserve">,"Condition":"UNDEFINED" </v>
      </c>
      <c r="AB1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8"/>
        <v>,{"CollectableType":"HomeCollector.Models.BookBase, HomeCollector, Version=1.0.0.0, Culture=neutral, PublicKeyToken=null","DisplayName":"The Eyes of the Beholders" ,"Description":"" ,"Title":"The Eyes of the Beholders" ,"Author":"A.C. Crispin" ,"Publisher":"" ,"Year":1990 ,"Month":9,"Series":"TNG" ,"BookCode":"TNG13"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3.2" x14ac:dyDescent="0.25">
      <c r="A19" s="34" t="s">
        <v>508</v>
      </c>
      <c r="B19" s="15">
        <v>1990</v>
      </c>
      <c r="C19" s="17" t="s">
        <v>15</v>
      </c>
      <c r="D19" s="4"/>
      <c r="E19" s="38">
        <v>11</v>
      </c>
      <c r="F19" s="18" t="s">
        <v>511</v>
      </c>
      <c r="H19" s="12" t="s">
        <v>146</v>
      </c>
      <c r="I19" s="4"/>
      <c r="J19" t="str">
        <f t="shared" si="19"/>
        <v>,{"CollectableType":"HomeCollector.Models.BookBase, HomeCollector, Version=1.0.0.0, Culture=neutral, PublicKeyToken=null"</v>
      </c>
      <c r="K19" t="str">
        <f t="shared" si="1"/>
        <v xml:space="preserve">,"DisplayName":"Exiles" </v>
      </c>
      <c r="L19" t="str">
        <f t="shared" si="2"/>
        <v xml:space="preserve">,"Description":"" </v>
      </c>
      <c r="M19" t="str">
        <f t="shared" si="3"/>
        <v xml:space="preserve">,"Title":"Exiles" </v>
      </c>
      <c r="N19" t="str">
        <f t="shared" si="4"/>
        <v xml:space="preserve">,"Author":"Howard Weinstein" </v>
      </c>
      <c r="O19" t="str">
        <f t="shared" si="5"/>
        <v xml:space="preserve">,"Publisher":"" </v>
      </c>
      <c r="P19" t="str">
        <f t="shared" si="6"/>
        <v xml:space="preserve">,"Year":1990 </v>
      </c>
      <c r="Q19" t="str">
        <f t="shared" si="7"/>
        <v>,"Month":11</v>
      </c>
      <c r="R19" t="str">
        <f t="shared" si="0"/>
        <v xml:space="preserve">,"Series":"TNG" </v>
      </c>
      <c r="S19" t="str">
        <f t="shared" si="8"/>
        <v xml:space="preserve">,"BookCode":"TNG14" </v>
      </c>
      <c r="T19" t="str">
        <f t="shared" si="9"/>
        <v xml:space="preserve">,"ISBN":"" </v>
      </c>
      <c r="U19" t="str">
        <f t="shared" si="10"/>
        <v xml:space="preserve">,"Edition":"" </v>
      </c>
      <c r="V19" t="str">
        <f t="shared" si="11"/>
        <v>,"ItemInstances":[</v>
      </c>
      <c r="W19" t="str">
        <f t="shared" si="12"/>
        <v>{"CollectableType":"HomeCollector.Models.BookBase, HomeCollector, Version=1.0.0.0, Culture=neutral, PublicKeyToken=null"</v>
      </c>
      <c r="X19" t="str">
        <f t="shared" si="13"/>
        <v xml:space="preserve">,"ItemDetails":"Copies=" </v>
      </c>
      <c r="Y19" t="str">
        <f t="shared" si="14"/>
        <v xml:space="preserve">,"IsFavorite":false </v>
      </c>
      <c r="Z19" t="str">
        <f t="shared" si="15"/>
        <v xml:space="preserve">,"EstimatedValue":0 </v>
      </c>
      <c r="AA19" t="str">
        <f t="shared" si="16"/>
        <v xml:space="preserve">,"Condition":"UNDEFINED" </v>
      </c>
      <c r="AB1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8"/>
        <v>,{"CollectableType":"HomeCollector.Models.BookBase, HomeCollector, Version=1.0.0.0, Culture=neutral, PublicKeyToken=null","DisplayName":"Exiles" ,"Description":"" ,"Title":"Exiles" ,"Author":"Howard Weinstein" ,"Publisher":"" ,"Year":1990 ,"Month":11,"Series":"TNG" ,"BookCode":"TNG14"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26.4" x14ac:dyDescent="0.25">
      <c r="A20" s="34" t="s">
        <v>512</v>
      </c>
      <c r="B20" s="15">
        <v>1991</v>
      </c>
      <c r="C20" s="17" t="s">
        <v>15</v>
      </c>
      <c r="D20" s="4"/>
      <c r="E20" s="38">
        <v>1</v>
      </c>
      <c r="F20" s="18" t="s">
        <v>515</v>
      </c>
      <c r="H20" s="12" t="s">
        <v>516</v>
      </c>
      <c r="I20" s="4"/>
      <c r="J20" t="str">
        <f t="shared" si="19"/>
        <v>,{"CollectableType":"HomeCollector.Models.BookBase, HomeCollector, Version=1.0.0.0, Culture=neutral, PublicKeyToken=null"</v>
      </c>
      <c r="K20" t="str">
        <f t="shared" si="1"/>
        <v xml:space="preserve">,"DisplayName":"Fortune's Light" </v>
      </c>
      <c r="L20" t="str">
        <f t="shared" si="2"/>
        <v xml:space="preserve">,"Description":"" </v>
      </c>
      <c r="M20" t="str">
        <f t="shared" si="3"/>
        <v xml:space="preserve">,"Title":"Fortune's Light" </v>
      </c>
      <c r="N20" t="str">
        <f t="shared" si="4"/>
        <v xml:space="preserve">,"Author":"Michael Jan Friedman, 2366" </v>
      </c>
      <c r="O20" t="str">
        <f t="shared" si="5"/>
        <v xml:space="preserve">,"Publisher":"" </v>
      </c>
      <c r="P20" t="str">
        <f t="shared" si="6"/>
        <v xml:space="preserve">,"Year":1991 </v>
      </c>
      <c r="Q20" t="str">
        <f t="shared" si="7"/>
        <v>,"Month":1</v>
      </c>
      <c r="R20" t="str">
        <f t="shared" si="0"/>
        <v xml:space="preserve">,"Series":"TNG" </v>
      </c>
      <c r="S20" t="str">
        <f t="shared" si="8"/>
        <v xml:space="preserve">,"BookCode":"TNG15" </v>
      </c>
      <c r="T20" t="str">
        <f t="shared" si="9"/>
        <v xml:space="preserve">,"ISBN":"" </v>
      </c>
      <c r="U20" t="str">
        <f t="shared" si="10"/>
        <v xml:space="preserve">,"Edition":"" </v>
      </c>
      <c r="V20" t="str">
        <f t="shared" si="11"/>
        <v>,"ItemInstances":[</v>
      </c>
      <c r="W20" t="str">
        <f t="shared" si="12"/>
        <v>{"CollectableType":"HomeCollector.Models.BookBase, HomeCollector, Version=1.0.0.0, Culture=neutral, PublicKeyToken=null"</v>
      </c>
      <c r="X20" t="str">
        <f t="shared" si="13"/>
        <v xml:space="preserve">,"ItemDetails":"Copies=" </v>
      </c>
      <c r="Y20" t="str">
        <f t="shared" si="14"/>
        <v xml:space="preserve">,"IsFavorite":false </v>
      </c>
      <c r="Z20" t="str">
        <f t="shared" si="15"/>
        <v xml:space="preserve">,"EstimatedValue":0 </v>
      </c>
      <c r="AA20" t="str">
        <f t="shared" si="16"/>
        <v xml:space="preserve">,"Condition":"UNDEFINED" </v>
      </c>
      <c r="AB2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8"/>
        <v>,{"CollectableType":"HomeCollector.Models.BookBase, HomeCollector, Version=1.0.0.0, Culture=neutral, PublicKeyToken=null","DisplayName":"Fortune's Light" ,"Description":"" ,"Title":"Fortune's Light" ,"Author":"Michael Jan Friedman, 2366" ,"Publisher":"" ,"Year":1991 ,"Month":1,"Series":"TNG" ,"BookCode":"TNG15"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3.2" x14ac:dyDescent="0.25">
      <c r="A21" s="34" t="s">
        <v>517</v>
      </c>
      <c r="B21" s="15">
        <v>1991</v>
      </c>
      <c r="C21" s="17" t="s">
        <v>15</v>
      </c>
      <c r="D21" s="4"/>
      <c r="E21" s="38">
        <v>3</v>
      </c>
      <c r="F21" s="18" t="s">
        <v>518</v>
      </c>
      <c r="H21" s="12" t="s">
        <v>343</v>
      </c>
      <c r="I21" s="4"/>
      <c r="J21" t="str">
        <f t="shared" si="19"/>
        <v>,{"CollectableType":"HomeCollector.Models.BookBase, HomeCollector, Version=1.0.0.0, Culture=neutral, PublicKeyToken=null"</v>
      </c>
      <c r="K21" t="str">
        <f t="shared" si="1"/>
        <v xml:space="preserve">,"DisplayName":"Contamination" </v>
      </c>
      <c r="L21" t="str">
        <f t="shared" si="2"/>
        <v xml:space="preserve">,"Description":"" </v>
      </c>
      <c r="M21" t="str">
        <f t="shared" si="3"/>
        <v xml:space="preserve">,"Title":"Contamination" </v>
      </c>
      <c r="N21" t="str">
        <f t="shared" si="4"/>
        <v xml:space="preserve">,"Author":"John Vornholt" </v>
      </c>
      <c r="O21" t="str">
        <f t="shared" si="5"/>
        <v xml:space="preserve">,"Publisher":"" </v>
      </c>
      <c r="P21" t="str">
        <f t="shared" si="6"/>
        <v xml:space="preserve">,"Year":1991 </v>
      </c>
      <c r="Q21" t="str">
        <f t="shared" si="7"/>
        <v>,"Month":3</v>
      </c>
      <c r="R21" t="str">
        <f t="shared" si="0"/>
        <v xml:space="preserve">,"Series":"TNG" </v>
      </c>
      <c r="S21" t="str">
        <f t="shared" si="8"/>
        <v xml:space="preserve">,"BookCode":"TNG16" </v>
      </c>
      <c r="T21" t="str">
        <f t="shared" si="9"/>
        <v xml:space="preserve">,"ISBN":"" </v>
      </c>
      <c r="U21" t="str">
        <f t="shared" si="10"/>
        <v xml:space="preserve">,"Edition":"" </v>
      </c>
      <c r="V21" t="str">
        <f t="shared" si="11"/>
        <v>,"ItemInstances":[</v>
      </c>
      <c r="W21" t="str">
        <f t="shared" si="12"/>
        <v>{"CollectableType":"HomeCollector.Models.BookBase, HomeCollector, Version=1.0.0.0, Culture=neutral, PublicKeyToken=null"</v>
      </c>
      <c r="X21" t="str">
        <f t="shared" si="13"/>
        <v xml:space="preserve">,"ItemDetails":"Copies=" </v>
      </c>
      <c r="Y21" t="str">
        <f t="shared" si="14"/>
        <v xml:space="preserve">,"IsFavorite":false </v>
      </c>
      <c r="Z21" t="str">
        <f t="shared" si="15"/>
        <v xml:space="preserve">,"EstimatedValue":0 </v>
      </c>
      <c r="AA21" t="str">
        <f t="shared" si="16"/>
        <v xml:space="preserve">,"Condition":"UNDEFINED" </v>
      </c>
      <c r="AB2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8"/>
        <v>,{"CollectableType":"HomeCollector.Models.BookBase, HomeCollector, Version=1.0.0.0, Culture=neutral, PublicKeyToken=null","DisplayName":"Contamination" ,"Description":"" ,"Title":"Contamination" ,"Author":"John Vornholt" ,"Publisher":"" ,"Year":1991 ,"Month":3,"Series":"TNG" ,"BookCode":"TNG16"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3.2" x14ac:dyDescent="0.25">
      <c r="A22" s="34" t="s">
        <v>519</v>
      </c>
      <c r="B22" s="15">
        <v>1991</v>
      </c>
      <c r="C22" s="17" t="s">
        <v>15</v>
      </c>
      <c r="D22" s="4"/>
      <c r="E22" s="38">
        <v>5</v>
      </c>
      <c r="F22" s="18"/>
      <c r="H22" s="12" t="s">
        <v>329</v>
      </c>
      <c r="I22" s="4"/>
      <c r="J22" t="str">
        <f t="shared" si="19"/>
        <v>,{"CollectableType":"HomeCollector.Models.BookBase, HomeCollector, Version=1.0.0.0, Culture=neutral, PublicKeyToken=null"</v>
      </c>
      <c r="K22" t="str">
        <f t="shared" si="1"/>
        <v xml:space="preserve">,"DisplayName":"Vendetta" </v>
      </c>
      <c r="L22" t="str">
        <f t="shared" si="2"/>
        <v xml:space="preserve">,"Description":"" </v>
      </c>
      <c r="M22" t="str">
        <f t="shared" si="3"/>
        <v xml:space="preserve">,"Title":"Vendetta" </v>
      </c>
      <c r="N22" t="str">
        <f t="shared" si="4"/>
        <v xml:space="preserve">,"Author":"Peter David" </v>
      </c>
      <c r="O22" t="str">
        <f t="shared" si="5"/>
        <v xml:space="preserve">,"Publisher":"" </v>
      </c>
      <c r="P22" t="str">
        <f t="shared" si="6"/>
        <v xml:space="preserve">,"Year":1991 </v>
      </c>
      <c r="Q22" t="str">
        <f t="shared" si="7"/>
        <v>,"Month":5</v>
      </c>
      <c r="R22" t="str">
        <f t="shared" si="0"/>
        <v xml:space="preserve">,"Series":"TNG" </v>
      </c>
      <c r="S22" t="str">
        <f t="shared" si="8"/>
        <v xml:space="preserve">,"BookCode":"" </v>
      </c>
      <c r="T22" t="str">
        <f t="shared" si="9"/>
        <v xml:space="preserve">,"ISBN":"" </v>
      </c>
      <c r="U22" t="str">
        <f t="shared" si="10"/>
        <v xml:space="preserve">,"Edition":"" </v>
      </c>
      <c r="V22" t="str">
        <f t="shared" si="11"/>
        <v>,"ItemInstances":[</v>
      </c>
      <c r="W22" t="str">
        <f t="shared" si="12"/>
        <v>{"CollectableType":"HomeCollector.Models.BookBase, HomeCollector, Version=1.0.0.0, Culture=neutral, PublicKeyToken=null"</v>
      </c>
      <c r="X22" t="str">
        <f t="shared" si="13"/>
        <v xml:space="preserve">,"ItemDetails":"Copies=" </v>
      </c>
      <c r="Y22" t="str">
        <f t="shared" si="14"/>
        <v xml:space="preserve">,"IsFavorite":false </v>
      </c>
      <c r="Z22" t="str">
        <f t="shared" si="15"/>
        <v xml:space="preserve">,"EstimatedValue":0 </v>
      </c>
      <c r="AA22" t="str">
        <f t="shared" si="16"/>
        <v xml:space="preserve">,"Condition":"UNDEFINED" </v>
      </c>
      <c r="AB2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8"/>
        <v>,{"CollectableType":"HomeCollector.Models.BookBase, HomeCollector, Version=1.0.0.0, Culture=neutral, PublicKeyToken=null","DisplayName":"Vendetta" ,"Description":"" ,"Title":"Vendetta" ,"Author":"Peter David" ,"Publisher":"" ,"Year":1991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3.2" x14ac:dyDescent="0.25">
      <c r="A23" s="34" t="s">
        <v>521</v>
      </c>
      <c r="B23" s="15">
        <v>1991</v>
      </c>
      <c r="C23" s="17" t="s">
        <v>15</v>
      </c>
      <c r="D23" s="4"/>
      <c r="E23" s="38">
        <v>7</v>
      </c>
      <c r="F23" s="62" t="s">
        <v>522</v>
      </c>
      <c r="H23" s="12" t="s">
        <v>353</v>
      </c>
      <c r="I23" s="4"/>
      <c r="J23" t="str">
        <f t="shared" si="19"/>
        <v>,{"CollectableType":"HomeCollector.Models.BookBase, HomeCollector, Version=1.0.0.0, Culture=neutral, PublicKeyToken=null"</v>
      </c>
      <c r="K23" t="str">
        <f t="shared" si="1"/>
        <v xml:space="preserve">,"DisplayName":"Boogeymen" </v>
      </c>
      <c r="L23" t="str">
        <f t="shared" si="2"/>
        <v xml:space="preserve">,"Description":"" </v>
      </c>
      <c r="M23" t="str">
        <f t="shared" si="3"/>
        <v xml:space="preserve">,"Title":"Boogeymen" </v>
      </c>
      <c r="N23" t="str">
        <f t="shared" si="4"/>
        <v xml:space="preserve">,"Author":"Mel Gilden" </v>
      </c>
      <c r="O23" t="str">
        <f t="shared" si="5"/>
        <v xml:space="preserve">,"Publisher":"" </v>
      </c>
      <c r="P23" t="str">
        <f t="shared" si="6"/>
        <v xml:space="preserve">,"Year":1991 </v>
      </c>
      <c r="Q23" t="str">
        <f t="shared" si="7"/>
        <v>,"Month":7</v>
      </c>
      <c r="R23" t="str">
        <f t="shared" si="0"/>
        <v xml:space="preserve">,"Series":"TNG" </v>
      </c>
      <c r="S23" t="str">
        <f t="shared" si="8"/>
        <v xml:space="preserve">,"BookCode":"TNG17" </v>
      </c>
      <c r="T23" t="str">
        <f t="shared" si="9"/>
        <v xml:space="preserve">,"ISBN":"" </v>
      </c>
      <c r="U23" t="str">
        <f t="shared" si="10"/>
        <v xml:space="preserve">,"Edition":"" </v>
      </c>
      <c r="V23" t="str">
        <f t="shared" si="11"/>
        <v>,"ItemInstances":[</v>
      </c>
      <c r="W23" t="str">
        <f t="shared" si="12"/>
        <v>{"CollectableType":"HomeCollector.Models.BookBase, HomeCollector, Version=1.0.0.0, Culture=neutral, PublicKeyToken=null"</v>
      </c>
      <c r="X23" t="str">
        <f t="shared" si="13"/>
        <v xml:space="preserve">,"ItemDetails":"Copies=" </v>
      </c>
      <c r="Y23" t="str">
        <f t="shared" si="14"/>
        <v xml:space="preserve">,"IsFavorite":false </v>
      </c>
      <c r="Z23" t="str">
        <f t="shared" si="15"/>
        <v xml:space="preserve">,"EstimatedValue":0 </v>
      </c>
      <c r="AA23" t="str">
        <f t="shared" si="16"/>
        <v xml:space="preserve">,"Condition":"UNDEFINED" </v>
      </c>
      <c r="AB2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8"/>
        <v>,{"CollectableType":"HomeCollector.Models.BookBase, HomeCollector, Version=1.0.0.0, Culture=neutral, PublicKeyToken=null","DisplayName":"Boogeymen" ,"Description":"" ,"Title":"Boogeymen" ,"Author":"Mel Gilden" ,"Publisher":"" ,"Year":1991 ,"Month":7,"Series":"TNG" ,"BookCode":"TNG17"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3.2" x14ac:dyDescent="0.25">
      <c r="A24" s="34" t="s">
        <v>527</v>
      </c>
      <c r="B24" s="15">
        <v>1991</v>
      </c>
      <c r="C24" s="17" t="s">
        <v>15</v>
      </c>
      <c r="D24" s="4"/>
      <c r="E24" s="38">
        <v>10</v>
      </c>
      <c r="F24" s="62" t="s">
        <v>529</v>
      </c>
      <c r="H24" s="12" t="s">
        <v>329</v>
      </c>
      <c r="I24" s="4"/>
      <c r="J24" t="str">
        <f t="shared" si="19"/>
        <v>,{"CollectableType":"HomeCollector.Models.BookBase, HomeCollector, Version=1.0.0.0, Culture=neutral, PublicKeyToken=null"</v>
      </c>
      <c r="K24" t="str">
        <f t="shared" si="1"/>
        <v xml:space="preserve">,"DisplayName":"Q-in-Law" </v>
      </c>
      <c r="L24" t="str">
        <f t="shared" si="2"/>
        <v xml:space="preserve">,"Description":"" </v>
      </c>
      <c r="M24" t="str">
        <f t="shared" si="3"/>
        <v xml:space="preserve">,"Title":"Q-in-Law" </v>
      </c>
      <c r="N24" t="str">
        <f t="shared" si="4"/>
        <v xml:space="preserve">,"Author":"Peter David" </v>
      </c>
      <c r="O24" t="str">
        <f t="shared" si="5"/>
        <v xml:space="preserve">,"Publisher":"" </v>
      </c>
      <c r="P24" t="str">
        <f t="shared" si="6"/>
        <v xml:space="preserve">,"Year":1991 </v>
      </c>
      <c r="Q24" t="str">
        <f t="shared" si="7"/>
        <v>,"Month":10</v>
      </c>
      <c r="R24" t="str">
        <f t="shared" si="0"/>
        <v xml:space="preserve">,"Series":"TNG" </v>
      </c>
      <c r="S24" t="str">
        <f t="shared" si="8"/>
        <v xml:space="preserve">,"BookCode":"TNG18" </v>
      </c>
      <c r="T24" t="str">
        <f t="shared" si="9"/>
        <v xml:space="preserve">,"ISBN":"" </v>
      </c>
      <c r="U24" t="str">
        <f t="shared" si="10"/>
        <v xml:space="preserve">,"Edition":"" </v>
      </c>
      <c r="V24" t="str">
        <f t="shared" si="11"/>
        <v>,"ItemInstances":[</v>
      </c>
      <c r="W24" t="str">
        <f t="shared" si="12"/>
        <v>{"CollectableType":"HomeCollector.Models.BookBase, HomeCollector, Version=1.0.0.0, Culture=neutral, PublicKeyToken=null"</v>
      </c>
      <c r="X24" t="str">
        <f t="shared" si="13"/>
        <v xml:space="preserve">,"ItemDetails":"Copies=" </v>
      </c>
      <c r="Y24" t="str">
        <f t="shared" si="14"/>
        <v xml:space="preserve">,"IsFavorite":false </v>
      </c>
      <c r="Z24" t="str">
        <f t="shared" si="15"/>
        <v xml:space="preserve">,"EstimatedValue":0 </v>
      </c>
      <c r="AA24" t="str">
        <f t="shared" si="16"/>
        <v xml:space="preserve">,"Condition":"UNDEFINED" </v>
      </c>
      <c r="AB2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8"/>
        <v>,{"CollectableType":"HomeCollector.Models.BookBase, HomeCollector, Version=1.0.0.0, Culture=neutral, PublicKeyToken=null","DisplayName":"Q-in-Law" ,"Description":"" ,"Title":"Q-in-Law" ,"Author":"Peter David" ,"Publisher":"" ,"Year":1991 ,"Month":10,"Series":"TNG" ,"BookCode":"TNG18"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2" x14ac:dyDescent="0.25">
      <c r="A25" s="34" t="s">
        <v>530</v>
      </c>
      <c r="B25" s="15">
        <v>1991</v>
      </c>
      <c r="C25" s="17"/>
      <c r="D25" s="4"/>
      <c r="E25" s="38">
        <v>11</v>
      </c>
      <c r="F25" s="65"/>
      <c r="H25" s="12" t="s">
        <v>286</v>
      </c>
      <c r="I25" s="12" t="s">
        <v>537</v>
      </c>
      <c r="J25" t="str">
        <f t="shared" si="19"/>
        <v>,{"CollectableType":"HomeCollector.Models.BookBase, HomeCollector, Version=1.0.0.0, Culture=neutral, PublicKeyToken=null"</v>
      </c>
      <c r="K25" t="str">
        <f t="shared" si="1"/>
        <v xml:space="preserve">,"DisplayName":"Reunion ‡" </v>
      </c>
      <c r="L25" t="str">
        <f t="shared" si="2"/>
        <v xml:space="preserve">,"Description":"Hardcover first printing" </v>
      </c>
      <c r="M25" t="str">
        <f t="shared" si="3"/>
        <v xml:space="preserve">,"Title":"Reunion ‡" </v>
      </c>
      <c r="N25" t="str">
        <f t="shared" si="4"/>
        <v xml:space="preserve">,"Author":"Michael Jan Friedman" </v>
      </c>
      <c r="O25" t="str">
        <f t="shared" si="5"/>
        <v xml:space="preserve">,"Publisher":"" </v>
      </c>
      <c r="P25" t="str">
        <f t="shared" si="6"/>
        <v xml:space="preserve">,"Year":1991 </v>
      </c>
      <c r="Q25" t="str">
        <f t="shared" si="7"/>
        <v>,"Month":11</v>
      </c>
      <c r="R25" t="str">
        <f t="shared" si="0"/>
        <v xml:space="preserve">,"Series":"TNG" </v>
      </c>
      <c r="S25" t="str">
        <f t="shared" si="8"/>
        <v xml:space="preserve">,"BookCode":"" </v>
      </c>
      <c r="T25" t="str">
        <f t="shared" si="9"/>
        <v xml:space="preserve">,"ISBN":"" </v>
      </c>
      <c r="U25" t="str">
        <f t="shared" si="10"/>
        <v xml:space="preserve">,"Edition":"" </v>
      </c>
      <c r="V25" t="str">
        <f t="shared" si="11"/>
        <v/>
      </c>
      <c r="W25" t="str">
        <f t="shared" si="12"/>
        <v>{"CollectableType":"HomeCollector.Models.BookBase, HomeCollector, Version=1.0.0.0, Culture=neutral, PublicKeyToken=null"</v>
      </c>
      <c r="X25" t="str">
        <f t="shared" si="13"/>
        <v xml:space="preserve">,"ItemDetails":"Copies=" </v>
      </c>
      <c r="Y25" t="str">
        <f t="shared" si="14"/>
        <v xml:space="preserve">,"IsFavorite":false </v>
      </c>
      <c r="Z25" t="str">
        <f t="shared" si="15"/>
        <v xml:space="preserve">,"EstimatedValue":0 </v>
      </c>
      <c r="AA25" t="str">
        <f t="shared" si="16"/>
        <v xml:space="preserve">,"Condition":"UNDEFINED" </v>
      </c>
      <c r="AB25" t="str">
        <f t="shared" si="17"/>
        <v>}</v>
      </c>
      <c r="AC25" t="str">
        <f t="shared" si="18"/>
        <v>,{"CollectableType":"HomeCollector.Models.BookBase, HomeCollector, Version=1.0.0.0, Culture=neutral, PublicKeyToken=null","DisplayName":"Reunion ‡" ,"Description":"Hardcover first printing" ,"Title":"Reunion ‡" ,"Author":"Michael Jan Friedman" ,"Publisher":"" ,"Year":1991 ,"Month":11,"Series":"TNG" ,"BookCode":"" ,"ISBN":"" ,"Edition":"" }</v>
      </c>
    </row>
    <row r="26" spans="1:29" ht="13.2" x14ac:dyDescent="0.25">
      <c r="A26" s="34" t="s">
        <v>530</v>
      </c>
      <c r="B26" s="15">
        <v>1991</v>
      </c>
      <c r="C26" s="17" t="s">
        <v>15</v>
      </c>
      <c r="D26" s="4"/>
      <c r="E26" s="38">
        <v>11</v>
      </c>
      <c r="F26" s="65"/>
      <c r="H26" s="12" t="s">
        <v>286</v>
      </c>
      <c r="I26" s="12"/>
      <c r="J26" t="str">
        <f t="shared" si="19"/>
        <v>,{"CollectableType":"HomeCollector.Models.BookBase, HomeCollector, Version=1.0.0.0, Culture=neutral, PublicKeyToken=null"</v>
      </c>
      <c r="K26" t="str">
        <f t="shared" si="1"/>
        <v xml:space="preserve">,"DisplayName":"Reunion ‡" </v>
      </c>
      <c r="L26" t="str">
        <f t="shared" si="2"/>
        <v xml:space="preserve">,"Description":"" </v>
      </c>
      <c r="M26" t="str">
        <f t="shared" si="3"/>
        <v xml:space="preserve">,"Title":"Reunion ‡" </v>
      </c>
      <c r="N26" t="str">
        <f t="shared" si="4"/>
        <v xml:space="preserve">,"Author":"Michael Jan Friedman" </v>
      </c>
      <c r="O26" t="str">
        <f t="shared" si="5"/>
        <v xml:space="preserve">,"Publisher":"" </v>
      </c>
      <c r="P26" t="str">
        <f t="shared" si="6"/>
        <v xml:space="preserve">,"Year":1991 </v>
      </c>
      <c r="Q26" t="str">
        <f t="shared" si="7"/>
        <v>,"Month":11</v>
      </c>
      <c r="R26" t="str">
        <f t="shared" si="0"/>
        <v xml:space="preserve">,"Series":"TNG" </v>
      </c>
      <c r="S26" t="str">
        <f t="shared" si="8"/>
        <v xml:space="preserve">,"BookCode":"" </v>
      </c>
      <c r="T26" t="str">
        <f t="shared" si="9"/>
        <v xml:space="preserve">,"ISBN":"" </v>
      </c>
      <c r="U26" t="str">
        <f t="shared" si="10"/>
        <v xml:space="preserve">,"Edition":"" </v>
      </c>
      <c r="V26" t="str">
        <f t="shared" si="11"/>
        <v>,"ItemInstances":[</v>
      </c>
      <c r="W26" t="str">
        <f t="shared" si="12"/>
        <v>{"CollectableType":"HomeCollector.Models.BookBase, HomeCollector, Version=1.0.0.0, Culture=neutral, PublicKeyToken=null"</v>
      </c>
      <c r="X26" t="str">
        <f t="shared" si="13"/>
        <v xml:space="preserve">,"ItemDetails":"Copies=" </v>
      </c>
      <c r="Y26" t="str">
        <f t="shared" si="14"/>
        <v xml:space="preserve">,"IsFavorite":false </v>
      </c>
      <c r="Z26" t="str">
        <f t="shared" si="15"/>
        <v xml:space="preserve">,"EstimatedValue":0 </v>
      </c>
      <c r="AA26" t="str">
        <f t="shared" si="16"/>
        <v xml:space="preserve">,"Condition":"UNDEFINED" </v>
      </c>
      <c r="AB2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8"/>
        <v>,{"CollectableType":"HomeCollector.Models.BookBase, HomeCollector, Version=1.0.0.0, Culture=neutral, PublicKeyToken=null","DisplayName":"Reunion ‡" ,"Description":"" ,"Title":"Reunion ‡" ,"Author":"Michael Jan Friedman" ,"Publisher":"" ,"Year":1991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13.2" x14ac:dyDescent="0.25">
      <c r="A27" s="34" t="s">
        <v>539</v>
      </c>
      <c r="B27" s="15">
        <v>1991</v>
      </c>
      <c r="C27" s="17" t="s">
        <v>15</v>
      </c>
      <c r="D27" s="4"/>
      <c r="E27" s="38">
        <v>11</v>
      </c>
      <c r="F27" s="65"/>
      <c r="H27" s="12" t="s">
        <v>540</v>
      </c>
      <c r="I27" s="12" t="s">
        <v>460</v>
      </c>
      <c r="J27" t="str">
        <f t="shared" si="19"/>
        <v>,{"CollectableType":"HomeCollector.Models.BookBase, HomeCollector, Version=1.0.0.0, Culture=neutral, PublicKeyToken=null"</v>
      </c>
      <c r="K27" t="str">
        <f t="shared" si="1"/>
        <v xml:space="preserve">,"DisplayName":"Unification †" </v>
      </c>
      <c r="L27" t="str">
        <f t="shared" si="2"/>
        <v xml:space="preserve">,"Description":"Movie script or episode novelization" </v>
      </c>
      <c r="M27" t="str">
        <f t="shared" si="3"/>
        <v xml:space="preserve">,"Title":"Unification †" </v>
      </c>
      <c r="N27" t="str">
        <f t="shared" si="4"/>
        <v xml:space="preserve">,"Author":"Jeri Taylor" </v>
      </c>
      <c r="O27" t="str">
        <f t="shared" si="5"/>
        <v xml:space="preserve">,"Publisher":"" </v>
      </c>
      <c r="P27" t="str">
        <f t="shared" si="6"/>
        <v xml:space="preserve">,"Year":1991 </v>
      </c>
      <c r="Q27" t="str">
        <f t="shared" si="7"/>
        <v>,"Month":11</v>
      </c>
      <c r="R27" t="str">
        <f t="shared" si="0"/>
        <v xml:space="preserve">,"Series":"TNG" </v>
      </c>
      <c r="S27" t="str">
        <f t="shared" si="8"/>
        <v xml:space="preserve">,"BookCode":"" </v>
      </c>
      <c r="T27" t="str">
        <f t="shared" si="9"/>
        <v xml:space="preserve">,"ISBN":"" </v>
      </c>
      <c r="U27" t="str">
        <f t="shared" si="10"/>
        <v xml:space="preserve">,"Edition":"" </v>
      </c>
      <c r="V27" t="str">
        <f t="shared" si="11"/>
        <v>,"ItemInstances":[</v>
      </c>
      <c r="W27" t="str">
        <f t="shared" si="12"/>
        <v>{"CollectableType":"HomeCollector.Models.BookBase, HomeCollector, Version=1.0.0.0, Culture=neutral, PublicKeyToken=null"</v>
      </c>
      <c r="X27" t="str">
        <f t="shared" si="13"/>
        <v xml:space="preserve">,"ItemDetails":"Copies=" </v>
      </c>
      <c r="Y27" t="str">
        <f t="shared" si="14"/>
        <v xml:space="preserve">,"IsFavorite":false </v>
      </c>
      <c r="Z27" t="str">
        <f t="shared" si="15"/>
        <v xml:space="preserve">,"EstimatedValue":0 </v>
      </c>
      <c r="AA27" t="str">
        <f t="shared" si="16"/>
        <v xml:space="preserve">,"Condition":"UNDEFINED" </v>
      </c>
      <c r="AB2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8"/>
        <v>,{"CollectableType":"HomeCollector.Models.BookBase, HomeCollector, Version=1.0.0.0, Culture=neutral, PublicKeyToken=null","DisplayName":"Unification †" ,"Description":"Movie script or episode novelization" ,"Title":"Unification †" ,"Author":"Jeri Taylor" ,"Publisher":"" ,"Year":1991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13.2" x14ac:dyDescent="0.25">
      <c r="A28" s="34" t="s">
        <v>541</v>
      </c>
      <c r="B28" s="15">
        <v>1991</v>
      </c>
      <c r="C28" s="17" t="s">
        <v>15</v>
      </c>
      <c r="D28" s="4"/>
      <c r="E28" s="38">
        <v>12</v>
      </c>
      <c r="F28" s="62" t="s">
        <v>544</v>
      </c>
      <c r="H28" s="12" t="s">
        <v>146</v>
      </c>
      <c r="I28" s="4"/>
      <c r="J28" t="str">
        <f t="shared" si="19"/>
        <v>,{"CollectableType":"HomeCollector.Models.BookBase, HomeCollector, Version=1.0.0.0, Culture=neutral, PublicKeyToken=null"</v>
      </c>
      <c r="K28" t="str">
        <f t="shared" si="1"/>
        <v xml:space="preserve">,"DisplayName":"Perchance to Dream" </v>
      </c>
      <c r="L28" t="str">
        <f t="shared" si="2"/>
        <v xml:space="preserve">,"Description":"" </v>
      </c>
      <c r="M28" t="str">
        <f t="shared" si="3"/>
        <v xml:space="preserve">,"Title":"Perchance to Dream" </v>
      </c>
      <c r="N28" t="str">
        <f t="shared" si="4"/>
        <v xml:space="preserve">,"Author":"Howard Weinstein" </v>
      </c>
      <c r="O28" t="str">
        <f t="shared" si="5"/>
        <v xml:space="preserve">,"Publisher":"" </v>
      </c>
      <c r="P28" t="str">
        <f t="shared" si="6"/>
        <v xml:space="preserve">,"Year":1991 </v>
      </c>
      <c r="Q28" t="str">
        <f t="shared" si="7"/>
        <v>,"Month":12</v>
      </c>
      <c r="R28" t="str">
        <f t="shared" si="0"/>
        <v xml:space="preserve">,"Series":"TNG" </v>
      </c>
      <c r="S28" t="str">
        <f t="shared" si="8"/>
        <v xml:space="preserve">,"BookCode":"TNG19" </v>
      </c>
      <c r="T28" t="str">
        <f t="shared" si="9"/>
        <v xml:space="preserve">,"ISBN":"" </v>
      </c>
      <c r="U28" t="str">
        <f t="shared" si="10"/>
        <v xml:space="preserve">,"Edition":"" </v>
      </c>
      <c r="V28" t="str">
        <f t="shared" si="11"/>
        <v>,"ItemInstances":[</v>
      </c>
      <c r="W28" t="str">
        <f t="shared" si="12"/>
        <v>{"CollectableType":"HomeCollector.Models.BookBase, HomeCollector, Version=1.0.0.0, Culture=neutral, PublicKeyToken=null"</v>
      </c>
      <c r="X28" t="str">
        <f t="shared" si="13"/>
        <v xml:space="preserve">,"ItemDetails":"Copies=" </v>
      </c>
      <c r="Y28" t="str">
        <f t="shared" si="14"/>
        <v xml:space="preserve">,"IsFavorite":false </v>
      </c>
      <c r="Z28" t="str">
        <f t="shared" si="15"/>
        <v xml:space="preserve">,"EstimatedValue":0 </v>
      </c>
      <c r="AA28" t="str">
        <f t="shared" si="16"/>
        <v xml:space="preserve">,"Condition":"UNDEFINED" </v>
      </c>
      <c r="AB2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8"/>
        <v>,{"CollectableType":"HomeCollector.Models.BookBase, HomeCollector, Version=1.0.0.0, Culture=neutral, PublicKeyToken=null","DisplayName":"Perchance to Dream" ,"Description":"" ,"Title":"Perchance to Dream" ,"Author":"Howard Weinstein" ,"Publisher":"" ,"Year":1991 ,"Month":12,"Series":"TNG" ,"BookCode":"TNG19"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13.2" x14ac:dyDescent="0.25">
      <c r="A29" s="34" t="s">
        <v>546</v>
      </c>
      <c r="B29" s="15">
        <v>1992</v>
      </c>
      <c r="C29" s="17" t="s">
        <v>15</v>
      </c>
      <c r="D29" s="4"/>
      <c r="E29" s="38">
        <v>2</v>
      </c>
      <c r="F29" s="62" t="s">
        <v>547</v>
      </c>
      <c r="H29" s="12" t="s">
        <v>548</v>
      </c>
      <c r="I29" s="4"/>
      <c r="J29" t="str">
        <f t="shared" si="19"/>
        <v>,{"CollectableType":"HomeCollector.Models.BookBase, HomeCollector, Version=1.0.0.0, Culture=neutral, PublicKeyToken=null"</v>
      </c>
      <c r="K29" t="str">
        <f t="shared" si="1"/>
        <v xml:space="preserve">,"DisplayName":"Spartacus" </v>
      </c>
      <c r="L29" t="str">
        <f t="shared" si="2"/>
        <v xml:space="preserve">,"Description":"" </v>
      </c>
      <c r="M29" t="str">
        <f t="shared" si="3"/>
        <v xml:space="preserve">,"Title":"Spartacus" </v>
      </c>
      <c r="N29" t="str">
        <f t="shared" si="4"/>
        <v xml:space="preserve">,"Author":"T.L. Mancour" </v>
      </c>
      <c r="O29" t="str">
        <f t="shared" si="5"/>
        <v xml:space="preserve">,"Publisher":"" </v>
      </c>
      <c r="P29" t="str">
        <f t="shared" si="6"/>
        <v xml:space="preserve">,"Year":1992 </v>
      </c>
      <c r="Q29" t="str">
        <f t="shared" si="7"/>
        <v>,"Month":2</v>
      </c>
      <c r="R29" t="str">
        <f t="shared" si="0"/>
        <v xml:space="preserve">,"Series":"TNG" </v>
      </c>
      <c r="S29" t="str">
        <f t="shared" si="8"/>
        <v xml:space="preserve">,"BookCode":"TNG20" </v>
      </c>
      <c r="T29" t="str">
        <f t="shared" si="9"/>
        <v xml:space="preserve">,"ISBN":"" </v>
      </c>
      <c r="U29" t="str">
        <f t="shared" si="10"/>
        <v xml:space="preserve">,"Edition":"" </v>
      </c>
      <c r="V29" t="str">
        <f t="shared" si="11"/>
        <v>,"ItemInstances":[</v>
      </c>
      <c r="W29" t="str">
        <f t="shared" si="12"/>
        <v>{"CollectableType":"HomeCollector.Models.BookBase, HomeCollector, Version=1.0.0.0, Culture=neutral, PublicKeyToken=null"</v>
      </c>
      <c r="X29" t="str">
        <f t="shared" si="13"/>
        <v xml:space="preserve">,"ItemDetails":"Copies=" </v>
      </c>
      <c r="Y29" t="str">
        <f t="shared" si="14"/>
        <v xml:space="preserve">,"IsFavorite":false </v>
      </c>
      <c r="Z29" t="str">
        <f t="shared" si="15"/>
        <v xml:space="preserve">,"EstimatedValue":0 </v>
      </c>
      <c r="AA29" t="str">
        <f t="shared" si="16"/>
        <v xml:space="preserve">,"Condition":"UNDEFINED" </v>
      </c>
      <c r="AB2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29" t="str">
        <f t="shared" si="18"/>
        <v>,{"CollectableType":"HomeCollector.Models.BookBase, HomeCollector, Version=1.0.0.0, Culture=neutral, PublicKeyToken=null","DisplayName":"Spartacus" ,"Description":"" ,"Title":"Spartacus" ,"Author":"T.L. Mancour" ,"Publisher":"" ,"Year":1992 ,"Month":2,"Series":"TNG" ,"BookCode":"TNG20"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0" spans="1:29" ht="26.4" x14ac:dyDescent="0.25">
      <c r="A30" s="34" t="s">
        <v>549</v>
      </c>
      <c r="B30" s="15">
        <v>1992</v>
      </c>
      <c r="C30" s="17" t="s">
        <v>15</v>
      </c>
      <c r="D30" s="4"/>
      <c r="E30" s="38">
        <v>4</v>
      </c>
      <c r="F30" s="62" t="s">
        <v>552</v>
      </c>
      <c r="H30" s="12" t="s">
        <v>1747</v>
      </c>
      <c r="I30" s="4"/>
      <c r="J30" t="str">
        <f t="shared" si="19"/>
        <v>,{"CollectableType":"HomeCollector.Models.BookBase, HomeCollector, Version=1.0.0.0, Culture=neutral, PublicKeyToken=null"</v>
      </c>
      <c r="K30" t="str">
        <f t="shared" si="1"/>
        <v xml:space="preserve">,"DisplayName":"Chains of Command" </v>
      </c>
      <c r="L30" t="str">
        <f t="shared" si="2"/>
        <v xml:space="preserve">,"Description":"" </v>
      </c>
      <c r="M30" t="str">
        <f t="shared" si="3"/>
        <v xml:space="preserve">,"Title":"Chains of Command" </v>
      </c>
      <c r="N30" t="str">
        <f t="shared" si="4"/>
        <v xml:space="preserve">,"Author":"W. A. 'Bill' McCay and E. L. 'Eloise' Flood" </v>
      </c>
      <c r="O30" t="str">
        <f t="shared" si="5"/>
        <v xml:space="preserve">,"Publisher":"" </v>
      </c>
      <c r="P30" t="str">
        <f t="shared" si="6"/>
        <v xml:space="preserve">,"Year":1992 </v>
      </c>
      <c r="Q30" t="str">
        <f t="shared" si="7"/>
        <v>,"Month":4</v>
      </c>
      <c r="R30" t="str">
        <f t="shared" si="0"/>
        <v xml:space="preserve">,"Series":"TNG" </v>
      </c>
      <c r="S30" t="str">
        <f t="shared" si="8"/>
        <v xml:space="preserve">,"BookCode":"TNG21" </v>
      </c>
      <c r="T30" t="str">
        <f t="shared" si="9"/>
        <v xml:space="preserve">,"ISBN":"" </v>
      </c>
      <c r="U30" t="str">
        <f t="shared" si="10"/>
        <v xml:space="preserve">,"Edition":"" </v>
      </c>
      <c r="V30" t="str">
        <f t="shared" si="11"/>
        <v>,"ItemInstances":[</v>
      </c>
      <c r="W30" t="str">
        <f t="shared" si="12"/>
        <v>{"CollectableType":"HomeCollector.Models.BookBase, HomeCollector, Version=1.0.0.0, Culture=neutral, PublicKeyToken=null"</v>
      </c>
      <c r="X30" t="str">
        <f t="shared" si="13"/>
        <v xml:space="preserve">,"ItemDetails":"Copies=" </v>
      </c>
      <c r="Y30" t="str">
        <f t="shared" si="14"/>
        <v xml:space="preserve">,"IsFavorite":false </v>
      </c>
      <c r="Z30" t="str">
        <f t="shared" si="15"/>
        <v xml:space="preserve">,"EstimatedValue":0 </v>
      </c>
      <c r="AA30" t="str">
        <f t="shared" si="16"/>
        <v xml:space="preserve">,"Condition":"UNDEFINED" </v>
      </c>
      <c r="AB3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8"/>
        <v>,{"CollectableType":"HomeCollector.Models.BookBase, HomeCollector, Version=1.0.0.0, Culture=neutral, PublicKeyToken=null","DisplayName":"Chains of Command" ,"Description":"" ,"Title":"Chains of Command" ,"Author":"W. A. 'Bill' McCay and E. L. 'Eloise' Flood" ,"Publisher":"" ,"Year":1992 ,"Month":4,"Series":"TNG" ,"BookCode":"TNG21"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2" x14ac:dyDescent="0.25">
      <c r="A31" s="34" t="s">
        <v>553</v>
      </c>
      <c r="B31" s="15">
        <v>1992</v>
      </c>
      <c r="C31" s="17" t="s">
        <v>15</v>
      </c>
      <c r="D31" s="4"/>
      <c r="E31" s="38">
        <v>6</v>
      </c>
      <c r="F31" s="62" t="s">
        <v>556</v>
      </c>
      <c r="H31" s="12" t="s">
        <v>312</v>
      </c>
      <c r="I31" s="4"/>
      <c r="J31" t="str">
        <f t="shared" si="19"/>
        <v>,{"CollectableType":"HomeCollector.Models.BookBase, HomeCollector, Version=1.0.0.0, Culture=neutral, PublicKeyToken=null"</v>
      </c>
      <c r="K31" t="str">
        <f t="shared" si="1"/>
        <v xml:space="preserve">,"DisplayName":"Imbalance" </v>
      </c>
      <c r="L31" t="str">
        <f t="shared" si="2"/>
        <v xml:space="preserve">,"Description":"" </v>
      </c>
      <c r="M31" t="str">
        <f t="shared" si="3"/>
        <v xml:space="preserve">,"Title":"Imbalance" </v>
      </c>
      <c r="N31" t="str">
        <f t="shared" si="4"/>
        <v xml:space="preserve">,"Author":"V.E. Mitchell" </v>
      </c>
      <c r="O31" t="str">
        <f t="shared" si="5"/>
        <v xml:space="preserve">,"Publisher":"" </v>
      </c>
      <c r="P31" t="str">
        <f t="shared" si="6"/>
        <v xml:space="preserve">,"Year":1992 </v>
      </c>
      <c r="Q31" t="str">
        <f t="shared" si="7"/>
        <v>,"Month":6</v>
      </c>
      <c r="R31" t="str">
        <f t="shared" si="0"/>
        <v xml:space="preserve">,"Series":"TNG" </v>
      </c>
      <c r="S31" t="str">
        <f t="shared" si="8"/>
        <v xml:space="preserve">,"BookCode":"TNG22" </v>
      </c>
      <c r="T31" t="str">
        <f t="shared" si="9"/>
        <v xml:space="preserve">,"ISBN":"" </v>
      </c>
      <c r="U31" t="str">
        <f t="shared" si="10"/>
        <v xml:space="preserve">,"Edition":"" </v>
      </c>
      <c r="V31" t="str">
        <f t="shared" si="11"/>
        <v>,"ItemInstances":[</v>
      </c>
      <c r="W31" t="str">
        <f t="shared" si="12"/>
        <v>{"CollectableType":"HomeCollector.Models.BookBase, HomeCollector, Version=1.0.0.0, Culture=neutral, PublicKeyToken=null"</v>
      </c>
      <c r="X31" t="str">
        <f t="shared" si="13"/>
        <v xml:space="preserve">,"ItemDetails":"Copies=" </v>
      </c>
      <c r="Y31" t="str">
        <f t="shared" si="14"/>
        <v xml:space="preserve">,"IsFavorite":false </v>
      </c>
      <c r="Z31" t="str">
        <f t="shared" si="15"/>
        <v xml:space="preserve">,"EstimatedValue":0 </v>
      </c>
      <c r="AA31" t="str">
        <f t="shared" si="16"/>
        <v xml:space="preserve">,"Condition":"UNDEFINED" </v>
      </c>
      <c r="AB3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8"/>
        <v>,{"CollectableType":"HomeCollector.Models.BookBase, HomeCollector, Version=1.0.0.0, Culture=neutral, PublicKeyToken=null","DisplayName":"Imbalance" ,"Description":"" ,"Title":"Imbalance" ,"Author":"V.E. Mitchell" ,"Publisher":"" ,"Year":1992 ,"Month":6,"Series":"TNG" ,"BookCode":"TNG22"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13.2" x14ac:dyDescent="0.25">
      <c r="A32" s="34" t="s">
        <v>557</v>
      </c>
      <c r="B32" s="15">
        <v>1992</v>
      </c>
      <c r="C32" s="17"/>
      <c r="D32" s="4"/>
      <c r="E32" s="38">
        <v>8</v>
      </c>
      <c r="F32" s="65"/>
      <c r="H32" s="12" t="s">
        <v>329</v>
      </c>
      <c r="I32" s="12" t="s">
        <v>537</v>
      </c>
      <c r="J32" t="str">
        <f t="shared" si="19"/>
        <v>,{"CollectableType":"HomeCollector.Models.BookBase, HomeCollector, Version=1.0.0.0, Culture=neutral, PublicKeyToken=null"</v>
      </c>
      <c r="K32" t="str">
        <f t="shared" si="1"/>
        <v xml:space="preserve">,"DisplayName":"Imzadi ‡" </v>
      </c>
      <c r="L32" t="str">
        <f t="shared" si="2"/>
        <v xml:space="preserve">,"Description":"Hardcover first printing" </v>
      </c>
      <c r="M32" t="str">
        <f t="shared" si="3"/>
        <v xml:space="preserve">,"Title":"Imzadi ‡" </v>
      </c>
      <c r="N32" t="str">
        <f t="shared" si="4"/>
        <v xml:space="preserve">,"Author":"Peter David" </v>
      </c>
      <c r="O32" t="str">
        <f t="shared" si="5"/>
        <v xml:space="preserve">,"Publisher":"" </v>
      </c>
      <c r="P32" t="str">
        <f t="shared" si="6"/>
        <v xml:space="preserve">,"Year":1992 </v>
      </c>
      <c r="Q32" t="str">
        <f t="shared" si="7"/>
        <v>,"Month":8</v>
      </c>
      <c r="R32" t="str">
        <f t="shared" si="0"/>
        <v xml:space="preserve">,"Series":"TNG" </v>
      </c>
      <c r="S32" t="str">
        <f t="shared" si="8"/>
        <v xml:space="preserve">,"BookCode":"" </v>
      </c>
      <c r="T32" t="str">
        <f t="shared" si="9"/>
        <v xml:space="preserve">,"ISBN":"" </v>
      </c>
      <c r="U32" t="str">
        <f t="shared" si="10"/>
        <v xml:space="preserve">,"Edition":"" </v>
      </c>
      <c r="V32" t="str">
        <f t="shared" si="11"/>
        <v/>
      </c>
      <c r="W32" t="str">
        <f t="shared" si="12"/>
        <v>{"CollectableType":"HomeCollector.Models.BookBase, HomeCollector, Version=1.0.0.0, Culture=neutral, PublicKeyToken=null"</v>
      </c>
      <c r="X32" t="str">
        <f t="shared" si="13"/>
        <v xml:space="preserve">,"ItemDetails":"Copies=" </v>
      </c>
      <c r="Y32" t="str">
        <f t="shared" si="14"/>
        <v xml:space="preserve">,"IsFavorite":false </v>
      </c>
      <c r="Z32" t="str">
        <f t="shared" si="15"/>
        <v xml:space="preserve">,"EstimatedValue":0 </v>
      </c>
      <c r="AA32" t="str">
        <f t="shared" si="16"/>
        <v xml:space="preserve">,"Condition":"UNDEFINED" </v>
      </c>
      <c r="AB32" t="str">
        <f t="shared" si="17"/>
        <v>}</v>
      </c>
      <c r="AC32" t="str">
        <f t="shared" si="18"/>
        <v>,{"CollectableType":"HomeCollector.Models.BookBase, HomeCollector, Version=1.0.0.0, Culture=neutral, PublicKeyToken=null","DisplayName":"Imzadi ‡" ,"Description":"Hardcover first printing" ,"Title":"Imzadi ‡" ,"Author":"Peter David" ,"Publisher":"" ,"Year":1992 ,"Month":8,"Series":"TNG" ,"BookCode":"" ,"ISBN":"" ,"Edition":"" }</v>
      </c>
    </row>
    <row r="33" spans="1:29" ht="13.2" x14ac:dyDescent="0.25">
      <c r="A33" s="34" t="s">
        <v>557</v>
      </c>
      <c r="B33" s="15">
        <v>1992</v>
      </c>
      <c r="C33" s="17" t="s">
        <v>15</v>
      </c>
      <c r="D33" s="4"/>
      <c r="E33" s="38">
        <v>8</v>
      </c>
      <c r="F33" s="65"/>
      <c r="H33" s="12" t="s">
        <v>329</v>
      </c>
      <c r="I33" s="12"/>
      <c r="J33" t="str">
        <f t="shared" si="19"/>
        <v>,{"CollectableType":"HomeCollector.Models.BookBase, HomeCollector, Version=1.0.0.0, Culture=neutral, PublicKeyToken=null"</v>
      </c>
      <c r="K33" t="str">
        <f t="shared" si="1"/>
        <v xml:space="preserve">,"DisplayName":"Imzadi ‡" </v>
      </c>
      <c r="L33" t="str">
        <f t="shared" si="2"/>
        <v xml:space="preserve">,"Description":"" </v>
      </c>
      <c r="M33" t="str">
        <f t="shared" si="3"/>
        <v xml:space="preserve">,"Title":"Imzadi ‡" </v>
      </c>
      <c r="N33" t="str">
        <f t="shared" si="4"/>
        <v xml:space="preserve">,"Author":"Peter David" </v>
      </c>
      <c r="O33" t="str">
        <f t="shared" si="5"/>
        <v xml:space="preserve">,"Publisher":"" </v>
      </c>
      <c r="P33" t="str">
        <f t="shared" si="6"/>
        <v xml:space="preserve">,"Year":1992 </v>
      </c>
      <c r="Q33" t="str">
        <f t="shared" si="7"/>
        <v>,"Month":8</v>
      </c>
      <c r="R33" t="str">
        <f t="shared" si="0"/>
        <v xml:space="preserve">,"Series":"TNG" </v>
      </c>
      <c r="S33" t="str">
        <f t="shared" si="8"/>
        <v xml:space="preserve">,"BookCode":"" </v>
      </c>
      <c r="T33" t="str">
        <f t="shared" si="9"/>
        <v xml:space="preserve">,"ISBN":"" </v>
      </c>
      <c r="U33" t="str">
        <f t="shared" si="10"/>
        <v xml:space="preserve">,"Edition":"" </v>
      </c>
      <c r="V33" t="str">
        <f t="shared" si="11"/>
        <v>,"ItemInstances":[</v>
      </c>
      <c r="W33" t="str">
        <f t="shared" si="12"/>
        <v>{"CollectableType":"HomeCollector.Models.BookBase, HomeCollector, Version=1.0.0.0, Culture=neutral, PublicKeyToken=null"</v>
      </c>
      <c r="X33" t="str">
        <f t="shared" si="13"/>
        <v xml:space="preserve">,"ItemDetails":"Copies=" </v>
      </c>
      <c r="Y33" t="str">
        <f t="shared" si="14"/>
        <v xml:space="preserve">,"IsFavorite":false </v>
      </c>
      <c r="Z33" t="str">
        <f t="shared" si="15"/>
        <v xml:space="preserve">,"EstimatedValue":0 </v>
      </c>
      <c r="AA33" t="str">
        <f t="shared" si="16"/>
        <v xml:space="preserve">,"Condition":"UNDEFINED" </v>
      </c>
      <c r="AB3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3" t="str">
        <f t="shared" si="18"/>
        <v>,{"CollectableType":"HomeCollector.Models.BookBase, HomeCollector, Version=1.0.0.0, Culture=neutral, PublicKeyToken=null","DisplayName":"Imzadi ‡" ,"Description":"" ,"Title":"Imzadi ‡" ,"Author":"Peter David" ,"Publisher":"" ,"Year":1992 ,"Month":8,"Series":"TNG"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4" spans="1:29" ht="13.2" x14ac:dyDescent="0.25">
      <c r="A34" s="34" t="s">
        <v>560</v>
      </c>
      <c r="B34" s="15">
        <v>1992</v>
      </c>
      <c r="C34" s="17" t="s">
        <v>15</v>
      </c>
      <c r="D34" s="4"/>
      <c r="E34" s="38">
        <v>10</v>
      </c>
      <c r="F34" s="62" t="s">
        <v>561</v>
      </c>
      <c r="H34" s="12" t="s">
        <v>343</v>
      </c>
      <c r="I34" s="4"/>
      <c r="J34" t="str">
        <f t="shared" si="19"/>
        <v>,{"CollectableType":"HomeCollector.Models.BookBase, HomeCollector, Version=1.0.0.0, Culture=neutral, PublicKeyToken=null"</v>
      </c>
      <c r="K34" t="str">
        <f t="shared" si="1"/>
        <v xml:space="preserve">,"DisplayName":"War Drums" </v>
      </c>
      <c r="L34" t="str">
        <f t="shared" si="2"/>
        <v xml:space="preserve">,"Description":"" </v>
      </c>
      <c r="M34" t="str">
        <f t="shared" si="3"/>
        <v xml:space="preserve">,"Title":"War Drums" </v>
      </c>
      <c r="N34" t="str">
        <f t="shared" si="4"/>
        <v xml:space="preserve">,"Author":"John Vornholt" </v>
      </c>
      <c r="O34" t="str">
        <f t="shared" si="5"/>
        <v xml:space="preserve">,"Publisher":"" </v>
      </c>
      <c r="P34" t="str">
        <f t="shared" si="6"/>
        <v xml:space="preserve">,"Year":1992 </v>
      </c>
      <c r="Q34" t="str">
        <f t="shared" si="7"/>
        <v>,"Month":10</v>
      </c>
      <c r="R34" t="str">
        <f t="shared" si="0"/>
        <v xml:space="preserve">,"Series":"TNG" </v>
      </c>
      <c r="S34" t="str">
        <f t="shared" si="8"/>
        <v xml:space="preserve">,"BookCode":"TNG23" </v>
      </c>
      <c r="T34" t="str">
        <f t="shared" si="9"/>
        <v xml:space="preserve">,"ISBN":"" </v>
      </c>
      <c r="U34" t="str">
        <f t="shared" si="10"/>
        <v xml:space="preserve">,"Edition":"" </v>
      </c>
      <c r="V34" t="str">
        <f t="shared" si="11"/>
        <v>,"ItemInstances":[</v>
      </c>
      <c r="W34" t="str">
        <f t="shared" si="12"/>
        <v>{"CollectableType":"HomeCollector.Models.BookBase, HomeCollector, Version=1.0.0.0, Culture=neutral, PublicKeyToken=null"</v>
      </c>
      <c r="X34" t="str">
        <f t="shared" si="13"/>
        <v xml:space="preserve">,"ItemDetails":"Copies=" </v>
      </c>
      <c r="Y34" t="str">
        <f t="shared" si="14"/>
        <v xml:space="preserve">,"IsFavorite":false </v>
      </c>
      <c r="Z34" t="str">
        <f t="shared" si="15"/>
        <v xml:space="preserve">,"EstimatedValue":0 </v>
      </c>
      <c r="AA34" t="str">
        <f t="shared" si="16"/>
        <v xml:space="preserve">,"Condition":"UNDEFINED" </v>
      </c>
      <c r="AB3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8"/>
        <v>,{"CollectableType":"HomeCollector.Models.BookBase, HomeCollector, Version=1.0.0.0, Culture=neutral, PublicKeyToken=null","DisplayName":"War Drums" ,"Description":"" ,"Title":"War Drums" ,"Author":"John Vornholt" ,"Publisher":"" ,"Year":1992 ,"Month":10,"Series":"TNG" ,"BookCode":"TNG23"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13.2" x14ac:dyDescent="0.25">
      <c r="A35" s="34" t="s">
        <v>562</v>
      </c>
      <c r="B35" s="15">
        <v>1992</v>
      </c>
      <c r="C35" s="17" t="s">
        <v>15</v>
      </c>
      <c r="D35" s="4"/>
      <c r="E35" s="38">
        <v>11</v>
      </c>
      <c r="F35" s="65"/>
      <c r="H35" s="12" t="s">
        <v>286</v>
      </c>
      <c r="I35" s="12" t="s">
        <v>460</v>
      </c>
      <c r="J35" t="str">
        <f t="shared" si="19"/>
        <v>,{"CollectableType":"HomeCollector.Models.BookBase, HomeCollector, Version=1.0.0.0, Culture=neutral, PublicKeyToken=null"</v>
      </c>
      <c r="K35" t="str">
        <f t="shared" si="1"/>
        <v xml:space="preserve">,"DisplayName":"Relics †" </v>
      </c>
      <c r="L35" t="str">
        <f t="shared" si="2"/>
        <v xml:space="preserve">,"Description":"Movie script or episode novelization" </v>
      </c>
      <c r="M35" t="str">
        <f t="shared" si="3"/>
        <v xml:space="preserve">,"Title":"Relics †" </v>
      </c>
      <c r="N35" t="str">
        <f t="shared" si="4"/>
        <v xml:space="preserve">,"Author":"Michael Jan Friedman" </v>
      </c>
      <c r="O35" t="str">
        <f t="shared" si="5"/>
        <v xml:space="preserve">,"Publisher":"" </v>
      </c>
      <c r="P35" t="str">
        <f t="shared" si="6"/>
        <v xml:space="preserve">,"Year":1992 </v>
      </c>
      <c r="Q35" t="str">
        <f t="shared" si="7"/>
        <v>,"Month":11</v>
      </c>
      <c r="R35" t="str">
        <f t="shared" si="0"/>
        <v xml:space="preserve">,"Series":"TNG" </v>
      </c>
      <c r="S35" t="str">
        <f t="shared" si="8"/>
        <v xml:space="preserve">,"BookCode":"" </v>
      </c>
      <c r="T35" t="str">
        <f t="shared" si="9"/>
        <v xml:space="preserve">,"ISBN":"" </v>
      </c>
      <c r="U35" t="str">
        <f t="shared" si="10"/>
        <v xml:space="preserve">,"Edition":"" </v>
      </c>
      <c r="V35" t="str">
        <f t="shared" si="11"/>
        <v>,"ItemInstances":[</v>
      </c>
      <c r="W35" t="str">
        <f t="shared" si="12"/>
        <v>{"CollectableType":"HomeCollector.Models.BookBase, HomeCollector, Version=1.0.0.0, Culture=neutral, PublicKeyToken=null"</v>
      </c>
      <c r="X35" t="str">
        <f t="shared" si="13"/>
        <v xml:space="preserve">,"ItemDetails":"Copies=" </v>
      </c>
      <c r="Y35" t="str">
        <f t="shared" si="14"/>
        <v xml:space="preserve">,"IsFavorite":false </v>
      </c>
      <c r="Z35" t="str">
        <f t="shared" si="15"/>
        <v xml:space="preserve">,"EstimatedValue":0 </v>
      </c>
      <c r="AA35" t="str">
        <f t="shared" si="16"/>
        <v xml:space="preserve">,"Condition":"UNDEFINED" </v>
      </c>
      <c r="AB35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5" t="str">
        <f t="shared" si="18"/>
        <v>,{"CollectableType":"HomeCollector.Models.BookBase, HomeCollector, Version=1.0.0.0, Culture=neutral, PublicKeyToken=null","DisplayName":"Relics †" ,"Description":"Movie script or episode novelization" ,"Title":"Relics †" ,"Author":"Michael Jan Friedman" ,"Publisher":"" ,"Year":1992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6" spans="1:29" ht="13.2" x14ac:dyDescent="0.25">
      <c r="A36" s="34" t="s">
        <v>564</v>
      </c>
      <c r="B36" s="15">
        <v>1992</v>
      </c>
      <c r="C36" s="17" t="s">
        <v>15</v>
      </c>
      <c r="D36" s="12">
        <v>1</v>
      </c>
      <c r="E36" s="38">
        <v>12</v>
      </c>
      <c r="F36" s="62" t="s">
        <v>565</v>
      </c>
      <c r="H36" s="12" t="s">
        <v>566</v>
      </c>
      <c r="I36" s="4"/>
      <c r="J36" t="str">
        <f t="shared" si="19"/>
        <v>,{"CollectableType":"HomeCollector.Models.BookBase, HomeCollector, Version=1.0.0.0, Culture=neutral, PublicKeyToken=null"</v>
      </c>
      <c r="K36" t="str">
        <f t="shared" si="1"/>
        <v xml:space="preserve">,"DisplayName":"Nightshade" </v>
      </c>
      <c r="L36" t="str">
        <f t="shared" si="2"/>
        <v xml:space="preserve">,"Description":"" </v>
      </c>
      <c r="M36" t="str">
        <f t="shared" si="3"/>
        <v xml:space="preserve">,"Title":"Nightshade" </v>
      </c>
      <c r="N36" t="str">
        <f t="shared" si="4"/>
        <v xml:space="preserve">,"Author":"Laurell K. Hamilton" </v>
      </c>
      <c r="O36" t="str">
        <f t="shared" si="5"/>
        <v xml:space="preserve">,"Publisher":"" </v>
      </c>
      <c r="P36" t="str">
        <f t="shared" si="6"/>
        <v xml:space="preserve">,"Year":1992 </v>
      </c>
      <c r="Q36" t="str">
        <f t="shared" si="7"/>
        <v>,"Month":12</v>
      </c>
      <c r="R36" t="str">
        <f t="shared" ref="R36:R67" si="20">",""Series"":""" &amp; $B$1 &amp; """ "</f>
        <v xml:space="preserve">,"Series":"TNG" </v>
      </c>
      <c r="S36" t="str">
        <f t="shared" si="8"/>
        <v xml:space="preserve">,"BookCode":"TNG24" </v>
      </c>
      <c r="T36" t="str">
        <f t="shared" si="9"/>
        <v xml:space="preserve">,"ISBN":"" </v>
      </c>
      <c r="U36" t="str">
        <f t="shared" si="10"/>
        <v xml:space="preserve">,"Edition":"" </v>
      </c>
      <c r="V36" t="str">
        <f t="shared" si="11"/>
        <v>,"ItemInstances":[</v>
      </c>
      <c r="W36" t="str">
        <f t="shared" si="12"/>
        <v>{"CollectableType":"HomeCollector.Models.BookBase, HomeCollector, Version=1.0.0.0, Culture=neutral, PublicKeyToken=null"</v>
      </c>
      <c r="X36" t="str">
        <f t="shared" si="13"/>
        <v xml:space="preserve">,"ItemDetails":"Copies=1" </v>
      </c>
      <c r="Y36" t="str">
        <f t="shared" si="14"/>
        <v xml:space="preserve">,"IsFavorite":false </v>
      </c>
      <c r="Z36" t="str">
        <f t="shared" si="15"/>
        <v xml:space="preserve">,"EstimatedValue":0 </v>
      </c>
      <c r="AA36" t="str">
        <f t="shared" si="16"/>
        <v xml:space="preserve">,"Condition":"UNDEFINED" </v>
      </c>
      <c r="AB3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6" t="str">
        <f t="shared" si="18"/>
        <v>,{"CollectableType":"HomeCollector.Models.BookBase, HomeCollector, Version=1.0.0.0, Culture=neutral, PublicKeyToken=null","DisplayName":"Nightshade" ,"Description":"" ,"Title":"Nightshade" ,"Author":"Laurell K. Hamilton" ,"Publisher":"" ,"Year":1992 ,"Month":12,"Series":"TNG" ,"BookCode":"TNG24"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7" spans="1:29" ht="13.2" x14ac:dyDescent="0.25">
      <c r="A37" s="34" t="s">
        <v>564</v>
      </c>
      <c r="B37" s="15">
        <v>2010</v>
      </c>
      <c r="C37" s="17" t="s">
        <v>15</v>
      </c>
      <c r="D37" s="12">
        <v>1</v>
      </c>
      <c r="E37" s="38">
        <v>10</v>
      </c>
      <c r="F37" s="62" t="s">
        <v>567</v>
      </c>
      <c r="H37" s="12" t="s">
        <v>566</v>
      </c>
      <c r="I37" s="12" t="s">
        <v>568</v>
      </c>
      <c r="J37" t="str">
        <f t="shared" si="19"/>
        <v>,{"CollectableType":"HomeCollector.Models.BookBase, HomeCollector, Version=1.0.0.0, Culture=neutral, PublicKeyToken=null"</v>
      </c>
      <c r="K37" t="str">
        <f t="shared" si="1"/>
        <v xml:space="preserve">,"DisplayName":"Nightshade" </v>
      </c>
      <c r="L37" t="str">
        <f t="shared" si="2"/>
        <v xml:space="preserve">,"Description":"reprint" </v>
      </c>
      <c r="M37" t="str">
        <f t="shared" si="3"/>
        <v xml:space="preserve">,"Title":"Nightshade" </v>
      </c>
      <c r="N37" t="str">
        <f t="shared" si="4"/>
        <v xml:space="preserve">,"Author":"Laurell K. Hamilton" </v>
      </c>
      <c r="O37" t="str">
        <f t="shared" si="5"/>
        <v xml:space="preserve">,"Publisher":"" </v>
      </c>
      <c r="P37" t="str">
        <f t="shared" si="6"/>
        <v xml:space="preserve">,"Year":2010 </v>
      </c>
      <c r="Q37" t="str">
        <f t="shared" si="7"/>
        <v>,"Month":10</v>
      </c>
      <c r="R37" t="str">
        <f t="shared" si="20"/>
        <v xml:space="preserve">,"Series":"TNG" </v>
      </c>
      <c r="S37" t="str">
        <f t="shared" si="8"/>
        <v xml:space="preserve">,"BookCode":"TNG25" </v>
      </c>
      <c r="T37" t="str">
        <f t="shared" si="9"/>
        <v xml:space="preserve">,"ISBN":"" </v>
      </c>
      <c r="U37" t="str">
        <f t="shared" si="10"/>
        <v xml:space="preserve">,"Edition":"" </v>
      </c>
      <c r="V37" t="str">
        <f t="shared" si="11"/>
        <v>,"ItemInstances":[</v>
      </c>
      <c r="W37" t="str">
        <f t="shared" si="12"/>
        <v>{"CollectableType":"HomeCollector.Models.BookBase, HomeCollector, Version=1.0.0.0, Culture=neutral, PublicKeyToken=null"</v>
      </c>
      <c r="X37" t="str">
        <f t="shared" si="13"/>
        <v xml:space="preserve">,"ItemDetails":"Copies=1" </v>
      </c>
      <c r="Y37" t="str">
        <f t="shared" si="14"/>
        <v xml:space="preserve">,"IsFavorite":false </v>
      </c>
      <c r="Z37" t="str">
        <f t="shared" si="15"/>
        <v xml:space="preserve">,"EstimatedValue":0 </v>
      </c>
      <c r="AA37" t="str">
        <f t="shared" si="16"/>
        <v xml:space="preserve">,"Condition":"UNDEFINED" </v>
      </c>
      <c r="AB3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7" t="str">
        <f t="shared" si="18"/>
        <v>,{"CollectableType":"HomeCollector.Models.BookBase, HomeCollector, Version=1.0.0.0, Culture=neutral, PublicKeyToken=null","DisplayName":"Nightshade" ,"Description":"reprint" ,"Title":"Nightshade" ,"Author":"Laurell K. Hamilton" ,"Publisher":"" ,"Year":2010 ,"Month":10,"Series":"TNG" ,"BookCode":"TNG25"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8" spans="1:29" ht="13.2" x14ac:dyDescent="0.25">
      <c r="A38" s="34" t="s">
        <v>569</v>
      </c>
      <c r="B38" s="15">
        <v>1993</v>
      </c>
      <c r="C38" s="17" t="s">
        <v>15</v>
      </c>
      <c r="D38" s="4"/>
      <c r="E38" s="38">
        <v>3</v>
      </c>
      <c r="F38" s="62" t="s">
        <v>572</v>
      </c>
      <c r="H38" s="12" t="s">
        <v>573</v>
      </c>
      <c r="I38" s="4"/>
      <c r="J38" t="str">
        <f t="shared" si="19"/>
        <v>,{"CollectableType":"HomeCollector.Models.BookBase, HomeCollector, Version=1.0.0.0, Culture=neutral, PublicKeyToken=null"</v>
      </c>
      <c r="K38" t="str">
        <f t="shared" si="1"/>
        <v xml:space="preserve">,"DisplayName":"Grounded" </v>
      </c>
      <c r="L38" t="str">
        <f t="shared" si="2"/>
        <v xml:space="preserve">,"Description":"" </v>
      </c>
      <c r="M38" t="str">
        <f t="shared" si="3"/>
        <v xml:space="preserve">,"Title":"Grounded" </v>
      </c>
      <c r="N38" t="str">
        <f t="shared" si="4"/>
        <v xml:space="preserve">,"Author":"David Bischoff" </v>
      </c>
      <c r="O38" t="str">
        <f t="shared" si="5"/>
        <v xml:space="preserve">,"Publisher":"" </v>
      </c>
      <c r="P38" t="str">
        <f t="shared" si="6"/>
        <v xml:space="preserve">,"Year":1993 </v>
      </c>
      <c r="Q38" t="str">
        <f t="shared" si="7"/>
        <v>,"Month":3</v>
      </c>
      <c r="R38" t="str">
        <f t="shared" si="20"/>
        <v xml:space="preserve">,"Series":"TNG" </v>
      </c>
      <c r="S38" t="str">
        <f t="shared" si="8"/>
        <v xml:space="preserve">,"BookCode":"TNG26" </v>
      </c>
      <c r="T38" t="str">
        <f t="shared" si="9"/>
        <v xml:space="preserve">,"ISBN":"" </v>
      </c>
      <c r="U38" t="str">
        <f t="shared" si="10"/>
        <v xml:space="preserve">,"Edition":"" </v>
      </c>
      <c r="V38" t="str">
        <f t="shared" si="11"/>
        <v>,"ItemInstances":[</v>
      </c>
      <c r="W38" t="str">
        <f t="shared" si="12"/>
        <v>{"CollectableType":"HomeCollector.Models.BookBase, HomeCollector, Version=1.0.0.0, Culture=neutral, PublicKeyToken=null"</v>
      </c>
      <c r="X38" t="str">
        <f t="shared" si="13"/>
        <v xml:space="preserve">,"ItemDetails":"Copies=" </v>
      </c>
      <c r="Y38" t="str">
        <f t="shared" si="14"/>
        <v xml:space="preserve">,"IsFavorite":false </v>
      </c>
      <c r="Z38" t="str">
        <f t="shared" si="15"/>
        <v xml:space="preserve">,"EstimatedValue":0 </v>
      </c>
      <c r="AA38" t="str">
        <f t="shared" si="16"/>
        <v xml:space="preserve">,"Condition":"UNDEFINED" </v>
      </c>
      <c r="AB3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38" t="str">
        <f t="shared" si="18"/>
        <v>,{"CollectableType":"HomeCollector.Models.BookBase, HomeCollector, Version=1.0.0.0, Culture=neutral, PublicKeyToken=null","DisplayName":"Grounded" ,"Description":"" ,"Title":"Grounded" ,"Author":"David Bischoff" ,"Publisher":"" ,"Year":1993 ,"Month":3,"Series":"TNG" ,"BookCode":"TNG26"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9" spans="1:29" ht="13.2" x14ac:dyDescent="0.25">
      <c r="A39" s="34" t="s">
        <v>574</v>
      </c>
      <c r="B39" s="15">
        <v>1993</v>
      </c>
      <c r="C39" s="17"/>
      <c r="D39" s="4"/>
      <c r="E39" s="38">
        <v>4</v>
      </c>
      <c r="F39" s="65"/>
      <c r="H39" s="12" t="s">
        <v>246</v>
      </c>
      <c r="I39" s="12" t="s">
        <v>537</v>
      </c>
      <c r="J39" t="str">
        <f t="shared" si="19"/>
        <v>,{"CollectableType":"HomeCollector.Models.BookBase, HomeCollector, Version=1.0.0.0, Culture=neutral, PublicKeyToken=null"</v>
      </c>
      <c r="K39" t="str">
        <f t="shared" si="1"/>
        <v xml:space="preserve">,"DisplayName":"The Devil's Heart‡" </v>
      </c>
      <c r="L39" t="str">
        <f t="shared" si="2"/>
        <v xml:space="preserve">,"Description":"Hardcover first printing" </v>
      </c>
      <c r="M39" t="str">
        <f t="shared" si="3"/>
        <v xml:space="preserve">,"Title":"The Devil's Heart‡" </v>
      </c>
      <c r="N39" t="str">
        <f t="shared" si="4"/>
        <v xml:space="preserve">,"Author":"Carmen Carter" </v>
      </c>
      <c r="O39" t="str">
        <f t="shared" si="5"/>
        <v xml:space="preserve">,"Publisher":"" </v>
      </c>
      <c r="P39" t="str">
        <f t="shared" si="6"/>
        <v xml:space="preserve">,"Year":1993 </v>
      </c>
      <c r="Q39" t="str">
        <f t="shared" si="7"/>
        <v>,"Month":4</v>
      </c>
      <c r="R39" t="str">
        <f t="shared" si="20"/>
        <v xml:space="preserve">,"Series":"TNG" </v>
      </c>
      <c r="S39" t="str">
        <f t="shared" si="8"/>
        <v xml:space="preserve">,"BookCode":"" </v>
      </c>
      <c r="T39" t="str">
        <f t="shared" si="9"/>
        <v xml:space="preserve">,"ISBN":"" </v>
      </c>
      <c r="U39" t="str">
        <f t="shared" si="10"/>
        <v xml:space="preserve">,"Edition":"" </v>
      </c>
      <c r="V39" t="str">
        <f t="shared" si="11"/>
        <v/>
      </c>
      <c r="W39" t="str">
        <f t="shared" si="12"/>
        <v>{"CollectableType":"HomeCollector.Models.BookBase, HomeCollector, Version=1.0.0.0, Culture=neutral, PublicKeyToken=null"</v>
      </c>
      <c r="X39" t="str">
        <f t="shared" si="13"/>
        <v xml:space="preserve">,"ItemDetails":"Copies=" </v>
      </c>
      <c r="Y39" t="str">
        <f t="shared" si="14"/>
        <v xml:space="preserve">,"IsFavorite":false </v>
      </c>
      <c r="Z39" t="str">
        <f t="shared" si="15"/>
        <v xml:space="preserve">,"EstimatedValue":0 </v>
      </c>
      <c r="AA39" t="str">
        <f t="shared" si="16"/>
        <v xml:space="preserve">,"Condition":"UNDEFINED" </v>
      </c>
      <c r="AB39" t="str">
        <f t="shared" si="17"/>
        <v>}</v>
      </c>
      <c r="AC39" t="str">
        <f t="shared" si="18"/>
        <v>,{"CollectableType":"HomeCollector.Models.BookBase, HomeCollector, Version=1.0.0.0, Culture=neutral, PublicKeyToken=null","DisplayName":"The Devil's Heart‡" ,"Description":"Hardcover first printing" ,"Title":"The Devil's Heart‡" ,"Author":"Carmen Carter" ,"Publisher":"" ,"Year":1993 ,"Month":4,"Series":"TNG" ,"BookCode":"" ,"ISBN":"" ,"Edition":"" }</v>
      </c>
    </row>
    <row r="40" spans="1:29" ht="13.2" x14ac:dyDescent="0.25">
      <c r="A40" s="34" t="s">
        <v>574</v>
      </c>
      <c r="B40" s="15">
        <v>1993</v>
      </c>
      <c r="C40" s="17" t="s">
        <v>15</v>
      </c>
      <c r="D40" s="4"/>
      <c r="E40" s="38">
        <v>4</v>
      </c>
      <c r="F40" s="65"/>
      <c r="H40" s="12" t="s">
        <v>246</v>
      </c>
      <c r="I40" s="12"/>
      <c r="J40" t="str">
        <f t="shared" si="19"/>
        <v>,{"CollectableType":"HomeCollector.Models.BookBase, HomeCollector, Version=1.0.0.0, Culture=neutral, PublicKeyToken=null"</v>
      </c>
      <c r="K40" t="str">
        <f t="shared" si="1"/>
        <v xml:space="preserve">,"DisplayName":"The Devil's Heart‡" </v>
      </c>
      <c r="L40" t="str">
        <f t="shared" si="2"/>
        <v xml:space="preserve">,"Description":"" </v>
      </c>
      <c r="M40" t="str">
        <f t="shared" si="3"/>
        <v xml:space="preserve">,"Title":"The Devil's Heart‡" </v>
      </c>
      <c r="N40" t="str">
        <f t="shared" si="4"/>
        <v xml:space="preserve">,"Author":"Carmen Carter" </v>
      </c>
      <c r="O40" t="str">
        <f t="shared" si="5"/>
        <v xml:space="preserve">,"Publisher":"" </v>
      </c>
      <c r="P40" t="str">
        <f t="shared" si="6"/>
        <v xml:space="preserve">,"Year":1993 </v>
      </c>
      <c r="Q40" t="str">
        <f t="shared" si="7"/>
        <v>,"Month":4</v>
      </c>
      <c r="R40" t="str">
        <f t="shared" si="20"/>
        <v xml:space="preserve">,"Series":"TNG" </v>
      </c>
      <c r="S40" t="str">
        <f t="shared" si="8"/>
        <v xml:space="preserve">,"BookCode":"" </v>
      </c>
      <c r="T40" t="str">
        <f t="shared" si="9"/>
        <v xml:space="preserve">,"ISBN":"" </v>
      </c>
      <c r="U40" t="str">
        <f t="shared" si="10"/>
        <v xml:space="preserve">,"Edition":"" </v>
      </c>
      <c r="V40" t="str">
        <f t="shared" si="11"/>
        <v>,"ItemInstances":[</v>
      </c>
      <c r="W40" t="str">
        <f t="shared" si="12"/>
        <v>{"CollectableType":"HomeCollector.Models.BookBase, HomeCollector, Version=1.0.0.0, Culture=neutral, PublicKeyToken=null"</v>
      </c>
      <c r="X40" t="str">
        <f t="shared" si="13"/>
        <v xml:space="preserve">,"ItemDetails":"Copies=" </v>
      </c>
      <c r="Y40" t="str">
        <f t="shared" si="14"/>
        <v xml:space="preserve">,"IsFavorite":false </v>
      </c>
      <c r="Z40" t="str">
        <f t="shared" si="15"/>
        <v xml:space="preserve">,"EstimatedValue":0 </v>
      </c>
      <c r="AA40" t="str">
        <f t="shared" si="16"/>
        <v xml:space="preserve">,"Condition":"UNDEFINED" </v>
      </c>
      <c r="AB4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0" t="str">
        <f t="shared" si="18"/>
        <v>,{"CollectableType":"HomeCollector.Models.BookBase, HomeCollector, Version=1.0.0.0, Culture=neutral, PublicKeyToken=null","DisplayName":"The Devil's Heart‡" ,"Description":"" ,"Title":"The Devil's Heart‡" ,"Author":"Carmen Carter" ,"Publisher":"" ,"Year":1993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1" spans="1:29" ht="13.2" x14ac:dyDescent="0.25">
      <c r="A41" s="34" t="s">
        <v>576</v>
      </c>
      <c r="B41" s="15">
        <v>1993</v>
      </c>
      <c r="C41" s="17" t="s">
        <v>15</v>
      </c>
      <c r="D41" s="4"/>
      <c r="E41" s="38">
        <v>5</v>
      </c>
      <c r="F41" s="62" t="s">
        <v>572</v>
      </c>
      <c r="H41" s="12" t="s">
        <v>368</v>
      </c>
      <c r="I41" s="4"/>
      <c r="J41" t="str">
        <f t="shared" si="19"/>
        <v>,{"CollectableType":"HomeCollector.Models.BookBase, HomeCollector, Version=1.0.0.0, Culture=neutral, PublicKeyToken=null"</v>
      </c>
      <c r="K41" t="str">
        <f t="shared" si="1"/>
        <v xml:space="preserve">,"DisplayName":"The Romulan Prize" </v>
      </c>
      <c r="L41" t="str">
        <f t="shared" si="2"/>
        <v xml:space="preserve">,"Description":"" </v>
      </c>
      <c r="M41" t="str">
        <f t="shared" si="3"/>
        <v xml:space="preserve">,"Title":"The Romulan Prize" </v>
      </c>
      <c r="N41" t="str">
        <f t="shared" si="4"/>
        <v xml:space="preserve">,"Author":"Simon Hawke" </v>
      </c>
      <c r="O41" t="str">
        <f t="shared" si="5"/>
        <v xml:space="preserve">,"Publisher":"" </v>
      </c>
      <c r="P41" t="str">
        <f t="shared" si="6"/>
        <v xml:space="preserve">,"Year":1993 </v>
      </c>
      <c r="Q41" t="str">
        <f t="shared" si="7"/>
        <v>,"Month":5</v>
      </c>
      <c r="R41" t="str">
        <f t="shared" si="20"/>
        <v xml:space="preserve">,"Series":"TNG" </v>
      </c>
      <c r="S41" t="str">
        <f t="shared" si="8"/>
        <v xml:space="preserve">,"BookCode":"TNG26" </v>
      </c>
      <c r="T41" t="str">
        <f t="shared" si="9"/>
        <v xml:space="preserve">,"ISBN":"" </v>
      </c>
      <c r="U41" t="str">
        <f t="shared" si="10"/>
        <v xml:space="preserve">,"Edition":"" </v>
      </c>
      <c r="V41" t="str">
        <f t="shared" si="11"/>
        <v>,"ItemInstances":[</v>
      </c>
      <c r="W41" t="str">
        <f t="shared" si="12"/>
        <v>{"CollectableType":"HomeCollector.Models.BookBase, HomeCollector, Version=1.0.0.0, Culture=neutral, PublicKeyToken=null"</v>
      </c>
      <c r="X41" t="str">
        <f t="shared" si="13"/>
        <v xml:space="preserve">,"ItemDetails":"Copies=" </v>
      </c>
      <c r="Y41" t="str">
        <f t="shared" si="14"/>
        <v xml:space="preserve">,"IsFavorite":false </v>
      </c>
      <c r="Z41" t="str">
        <f t="shared" si="15"/>
        <v xml:space="preserve">,"EstimatedValue":0 </v>
      </c>
      <c r="AA41" t="str">
        <f t="shared" si="16"/>
        <v xml:space="preserve">,"Condition":"UNDEFINED" </v>
      </c>
      <c r="AB4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1" t="str">
        <f t="shared" si="18"/>
        <v>,{"CollectableType":"HomeCollector.Models.BookBase, HomeCollector, Version=1.0.0.0, Culture=neutral, PublicKeyToken=null","DisplayName":"The Romulan Prize" ,"Description":"" ,"Title":"The Romulan Prize" ,"Author":"Simon Hawke" ,"Publisher":"" ,"Year":1993 ,"Month":5,"Series":"TNG" ,"BookCode":"TNG26"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2" spans="1:29" ht="13.2" x14ac:dyDescent="0.25">
      <c r="A42" s="34" t="s">
        <v>578</v>
      </c>
      <c r="B42" s="15">
        <v>1993</v>
      </c>
      <c r="C42" s="17" t="s">
        <v>15</v>
      </c>
      <c r="D42" s="4"/>
      <c r="E42" s="38">
        <v>9</v>
      </c>
      <c r="F42" s="62" t="s">
        <v>581</v>
      </c>
      <c r="H42" s="12" t="s">
        <v>582</v>
      </c>
      <c r="I42" s="4"/>
      <c r="J42" t="str">
        <f t="shared" si="19"/>
        <v>,{"CollectableType":"HomeCollector.Models.BookBase, HomeCollector, Version=1.0.0.0, Culture=neutral, PublicKeyToken=null"</v>
      </c>
      <c r="K42" t="str">
        <f t="shared" si="1"/>
        <v xml:space="preserve">,"DisplayName":"Guises of the Mind" </v>
      </c>
      <c r="L42" t="str">
        <f t="shared" si="2"/>
        <v xml:space="preserve">,"Description":"" </v>
      </c>
      <c r="M42" t="str">
        <f t="shared" si="3"/>
        <v xml:space="preserve">,"Title":"Guises of the Mind" </v>
      </c>
      <c r="N42" t="str">
        <f t="shared" si="4"/>
        <v xml:space="preserve">,"Author":"Rebecca Neason" </v>
      </c>
      <c r="O42" t="str">
        <f t="shared" si="5"/>
        <v xml:space="preserve">,"Publisher":"" </v>
      </c>
      <c r="P42" t="str">
        <f t="shared" si="6"/>
        <v xml:space="preserve">,"Year":1993 </v>
      </c>
      <c r="Q42" t="str">
        <f t="shared" si="7"/>
        <v>,"Month":9</v>
      </c>
      <c r="R42" t="str">
        <f t="shared" si="20"/>
        <v xml:space="preserve">,"Series":"TNG" </v>
      </c>
      <c r="S42" t="str">
        <f t="shared" si="8"/>
        <v xml:space="preserve">,"BookCode":"TNG27" </v>
      </c>
      <c r="T42" t="str">
        <f t="shared" si="9"/>
        <v xml:space="preserve">,"ISBN":"" </v>
      </c>
      <c r="U42" t="str">
        <f t="shared" si="10"/>
        <v xml:space="preserve">,"Edition":"" </v>
      </c>
      <c r="V42" t="str">
        <f t="shared" si="11"/>
        <v>,"ItemInstances":[</v>
      </c>
      <c r="W42" t="str">
        <f t="shared" si="12"/>
        <v>{"CollectableType":"HomeCollector.Models.BookBase, HomeCollector, Version=1.0.0.0, Culture=neutral, PublicKeyToken=null"</v>
      </c>
      <c r="X42" t="str">
        <f t="shared" si="13"/>
        <v xml:space="preserve">,"ItemDetails":"Copies=" </v>
      </c>
      <c r="Y42" t="str">
        <f t="shared" si="14"/>
        <v xml:space="preserve">,"IsFavorite":false </v>
      </c>
      <c r="Z42" t="str">
        <f t="shared" si="15"/>
        <v xml:space="preserve">,"EstimatedValue":0 </v>
      </c>
      <c r="AA42" t="str">
        <f t="shared" si="16"/>
        <v xml:space="preserve">,"Condition":"UNDEFINED" </v>
      </c>
      <c r="AB4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2" t="str">
        <f t="shared" si="18"/>
        <v>,{"CollectableType":"HomeCollector.Models.BookBase, HomeCollector, Version=1.0.0.0, Culture=neutral, PublicKeyToken=null","DisplayName":"Guises of the Mind" ,"Description":"" ,"Title":"Guises of the Mind" ,"Author":"Rebecca Neason" ,"Publisher":"" ,"Year":1993 ,"Month":9,"Series":"TNG" ,"BookCode":"TNG27"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3" spans="1:29" ht="13.2" x14ac:dyDescent="0.25">
      <c r="A43" s="34" t="s">
        <v>583</v>
      </c>
      <c r="B43" s="15">
        <v>1993</v>
      </c>
      <c r="C43" s="17" t="s">
        <v>15</v>
      </c>
      <c r="D43" s="4"/>
      <c r="E43" s="38">
        <v>10</v>
      </c>
      <c r="F43" s="65"/>
      <c r="H43" s="12" t="s">
        <v>225</v>
      </c>
      <c r="I43" s="12" t="s">
        <v>460</v>
      </c>
      <c r="J43" t="str">
        <f t="shared" si="19"/>
        <v>,{"CollectableType":"HomeCollector.Models.BookBase, HomeCollector, Version=1.0.0.0, Culture=neutral, PublicKeyToken=null"</v>
      </c>
      <c r="K43" t="str">
        <f t="shared" si="1"/>
        <v xml:space="preserve">,"DisplayName":"Descent †" </v>
      </c>
      <c r="L43" t="str">
        <f t="shared" si="2"/>
        <v xml:space="preserve">,"Description":"Movie script or episode novelization" </v>
      </c>
      <c r="M43" t="str">
        <f t="shared" si="3"/>
        <v xml:space="preserve">,"Title":"Descent †" </v>
      </c>
      <c r="N43" t="str">
        <f t="shared" si="4"/>
        <v xml:space="preserve">,"Author":"Diane Carey" </v>
      </c>
      <c r="O43" t="str">
        <f t="shared" si="5"/>
        <v xml:space="preserve">,"Publisher":"" </v>
      </c>
      <c r="P43" t="str">
        <f t="shared" si="6"/>
        <v xml:space="preserve">,"Year":1993 </v>
      </c>
      <c r="Q43" t="str">
        <f t="shared" si="7"/>
        <v>,"Month":10</v>
      </c>
      <c r="R43" t="str">
        <f t="shared" si="20"/>
        <v xml:space="preserve">,"Series":"TNG" </v>
      </c>
      <c r="S43" t="str">
        <f t="shared" si="8"/>
        <v xml:space="preserve">,"BookCode":"" </v>
      </c>
      <c r="T43" t="str">
        <f t="shared" si="9"/>
        <v xml:space="preserve">,"ISBN":"" </v>
      </c>
      <c r="U43" t="str">
        <f t="shared" si="10"/>
        <v xml:space="preserve">,"Edition":"" </v>
      </c>
      <c r="V43" t="str">
        <f t="shared" si="11"/>
        <v>,"ItemInstances":[</v>
      </c>
      <c r="W43" t="str">
        <f t="shared" si="12"/>
        <v>{"CollectableType":"HomeCollector.Models.BookBase, HomeCollector, Version=1.0.0.0, Culture=neutral, PublicKeyToken=null"</v>
      </c>
      <c r="X43" t="str">
        <f t="shared" si="13"/>
        <v xml:space="preserve">,"ItemDetails":"Copies=" </v>
      </c>
      <c r="Y43" t="str">
        <f t="shared" si="14"/>
        <v xml:space="preserve">,"IsFavorite":false </v>
      </c>
      <c r="Z43" t="str">
        <f t="shared" si="15"/>
        <v xml:space="preserve">,"EstimatedValue":0 </v>
      </c>
      <c r="AA43" t="str">
        <f t="shared" si="16"/>
        <v xml:space="preserve">,"Condition":"UNDEFINED" </v>
      </c>
      <c r="AB4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3" t="str">
        <f t="shared" si="18"/>
        <v>,{"CollectableType":"HomeCollector.Models.BookBase, HomeCollector, Version=1.0.0.0, Culture=neutral, PublicKeyToken=null","DisplayName":"Descent †" ,"Description":"Movie script or episode novelization" ,"Title":"Descent †" ,"Author":"Diane Carey" ,"Publisher":"" ,"Year":1993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4" spans="1:29" ht="13.2" x14ac:dyDescent="0.25">
      <c r="A44" s="34" t="s">
        <v>586</v>
      </c>
      <c r="B44" s="15">
        <v>1993</v>
      </c>
      <c r="C44" s="17" t="s">
        <v>15</v>
      </c>
      <c r="D44" s="4"/>
      <c r="E44" s="38">
        <v>12</v>
      </c>
      <c r="F44" s="62" t="s">
        <v>587</v>
      </c>
      <c r="H44" s="12" t="s">
        <v>589</v>
      </c>
      <c r="I44" s="4"/>
      <c r="J44" t="str">
        <f t="shared" si="19"/>
        <v>,{"CollectableType":"HomeCollector.Models.BookBase, HomeCollector, Version=1.0.0.0, Culture=neutral, PublicKeyToken=null"</v>
      </c>
      <c r="K44" t="str">
        <f t="shared" si="1"/>
        <v xml:space="preserve">,"DisplayName":"Here There Be Dragons" </v>
      </c>
      <c r="L44" t="str">
        <f t="shared" si="2"/>
        <v xml:space="preserve">,"Description":"" </v>
      </c>
      <c r="M44" t="str">
        <f t="shared" si="3"/>
        <v xml:space="preserve">,"Title":"Here There Be Dragons" </v>
      </c>
      <c r="N44" t="str">
        <f t="shared" si="4"/>
        <v xml:space="preserve">,"Author":"John Peel" </v>
      </c>
      <c r="O44" t="str">
        <f t="shared" si="5"/>
        <v xml:space="preserve">,"Publisher":"" </v>
      </c>
      <c r="P44" t="str">
        <f t="shared" si="6"/>
        <v xml:space="preserve">,"Year":1993 </v>
      </c>
      <c r="Q44" t="str">
        <f t="shared" si="7"/>
        <v>,"Month":12</v>
      </c>
      <c r="R44" t="str">
        <f t="shared" si="20"/>
        <v xml:space="preserve">,"Series":"TNG" </v>
      </c>
      <c r="S44" t="str">
        <f t="shared" si="8"/>
        <v xml:space="preserve">,"BookCode":"TNG28" </v>
      </c>
      <c r="T44" t="str">
        <f t="shared" si="9"/>
        <v xml:space="preserve">,"ISBN":"" </v>
      </c>
      <c r="U44" t="str">
        <f t="shared" si="10"/>
        <v xml:space="preserve">,"Edition":"" </v>
      </c>
      <c r="V44" t="str">
        <f t="shared" si="11"/>
        <v>,"ItemInstances":[</v>
      </c>
      <c r="W44" t="str">
        <f t="shared" si="12"/>
        <v>{"CollectableType":"HomeCollector.Models.BookBase, HomeCollector, Version=1.0.0.0, Culture=neutral, PublicKeyToken=null"</v>
      </c>
      <c r="X44" t="str">
        <f t="shared" si="13"/>
        <v xml:space="preserve">,"ItemDetails":"Copies=" </v>
      </c>
      <c r="Y44" t="str">
        <f t="shared" si="14"/>
        <v xml:space="preserve">,"IsFavorite":false </v>
      </c>
      <c r="Z44" t="str">
        <f t="shared" si="15"/>
        <v xml:space="preserve">,"EstimatedValue":0 </v>
      </c>
      <c r="AA44" t="str">
        <f t="shared" si="16"/>
        <v xml:space="preserve">,"Condition":"UNDEFINED" </v>
      </c>
      <c r="AB4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4" t="str">
        <f t="shared" si="18"/>
        <v>,{"CollectableType":"HomeCollector.Models.BookBase, HomeCollector, Version=1.0.0.0, Culture=neutral, PublicKeyToken=null","DisplayName":"Here There Be Dragons" ,"Description":"" ,"Title":"Here There Be Dragons" ,"Author":"John Peel" ,"Publisher":"" ,"Year":1993 ,"Month":12,"Series":"TNG" ,"BookCode":"TNG28"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5" spans="1:29" ht="13.2" x14ac:dyDescent="0.25">
      <c r="A45" s="34" t="s">
        <v>590</v>
      </c>
      <c r="B45" s="15">
        <v>1993</v>
      </c>
      <c r="C45" s="17"/>
      <c r="D45" s="4"/>
      <c r="E45" s="38">
        <v>12</v>
      </c>
      <c r="F45" s="62"/>
      <c r="H45" s="12" t="s">
        <v>171</v>
      </c>
      <c r="I45" s="12" t="s">
        <v>537</v>
      </c>
      <c r="J45" t="str">
        <f t="shared" si="19"/>
        <v>,{"CollectableType":"HomeCollector.Models.BookBase, HomeCollector, Version=1.0.0.0, Culture=neutral, PublicKeyToken=null"</v>
      </c>
      <c r="K45" t="str">
        <f t="shared" si="1"/>
        <v xml:space="preserve">,"DisplayName":"Dark Mirror ‡" </v>
      </c>
      <c r="L45" t="str">
        <f t="shared" si="2"/>
        <v xml:space="preserve">,"Description":"Hardcover first printing" </v>
      </c>
      <c r="M45" t="str">
        <f t="shared" si="3"/>
        <v xml:space="preserve">,"Title":"Dark Mirror ‡" </v>
      </c>
      <c r="N45" t="str">
        <f t="shared" si="4"/>
        <v xml:space="preserve">,"Author":"Diane Duane" </v>
      </c>
      <c r="O45" t="str">
        <f t="shared" si="5"/>
        <v xml:space="preserve">,"Publisher":"" </v>
      </c>
      <c r="P45" t="str">
        <f t="shared" si="6"/>
        <v xml:space="preserve">,"Year":1993 </v>
      </c>
      <c r="Q45" t="str">
        <f t="shared" si="7"/>
        <v>,"Month":12</v>
      </c>
      <c r="R45" t="str">
        <f t="shared" si="20"/>
        <v xml:space="preserve">,"Series":"TNG" </v>
      </c>
      <c r="S45" t="str">
        <f t="shared" si="8"/>
        <v xml:space="preserve">,"BookCode":"" </v>
      </c>
      <c r="T45" t="str">
        <f t="shared" si="9"/>
        <v xml:space="preserve">,"ISBN":"" </v>
      </c>
      <c r="U45" t="str">
        <f t="shared" si="10"/>
        <v xml:space="preserve">,"Edition":"" </v>
      </c>
      <c r="V45" t="str">
        <f t="shared" si="11"/>
        <v/>
      </c>
      <c r="W45" t="str">
        <f t="shared" si="12"/>
        <v>{"CollectableType":"HomeCollector.Models.BookBase, HomeCollector, Version=1.0.0.0, Culture=neutral, PublicKeyToken=null"</v>
      </c>
      <c r="X45" t="str">
        <f t="shared" si="13"/>
        <v xml:space="preserve">,"ItemDetails":"Copies=" </v>
      </c>
      <c r="Y45" t="str">
        <f t="shared" si="14"/>
        <v xml:space="preserve">,"IsFavorite":false </v>
      </c>
      <c r="Z45" t="str">
        <f t="shared" si="15"/>
        <v xml:space="preserve">,"EstimatedValue":0 </v>
      </c>
      <c r="AA45" t="str">
        <f t="shared" si="16"/>
        <v xml:space="preserve">,"Condition":"UNDEFINED" </v>
      </c>
      <c r="AB45" t="str">
        <f t="shared" si="17"/>
        <v>}</v>
      </c>
      <c r="AC45" t="str">
        <f t="shared" si="18"/>
        <v>,{"CollectableType":"HomeCollector.Models.BookBase, HomeCollector, Version=1.0.0.0, Culture=neutral, PublicKeyToken=null","DisplayName":"Dark Mirror ‡" ,"Description":"Hardcover first printing" ,"Title":"Dark Mirror ‡" ,"Author":"Diane Duane" ,"Publisher":"" ,"Year":1993 ,"Month":12,"Series":"TNG" ,"BookCode":"" ,"ISBN":"" ,"Edition":"" }</v>
      </c>
    </row>
    <row r="46" spans="1:29" ht="13.2" x14ac:dyDescent="0.25">
      <c r="A46" s="34" t="s">
        <v>590</v>
      </c>
      <c r="B46" s="15"/>
      <c r="C46" s="17" t="s">
        <v>15</v>
      </c>
      <c r="D46" s="4"/>
      <c r="E46" s="38">
        <v>1</v>
      </c>
      <c r="F46" s="62"/>
      <c r="H46" s="12" t="s">
        <v>171</v>
      </c>
      <c r="I46" s="12"/>
      <c r="J46" t="str">
        <f t="shared" si="19"/>
        <v>,{"CollectableType":"HomeCollector.Models.BookBase, HomeCollector, Version=1.0.0.0, Culture=neutral, PublicKeyToken=null"</v>
      </c>
      <c r="K46" t="str">
        <f t="shared" si="1"/>
        <v xml:space="preserve">,"DisplayName":"Dark Mirror ‡" </v>
      </c>
      <c r="L46" t="str">
        <f t="shared" si="2"/>
        <v xml:space="preserve">,"Description":"" </v>
      </c>
      <c r="M46" t="str">
        <f t="shared" si="3"/>
        <v xml:space="preserve">,"Title":"Dark Mirror ‡" </v>
      </c>
      <c r="N46" t="str">
        <f t="shared" si="4"/>
        <v xml:space="preserve">,"Author":"Diane Duane" </v>
      </c>
      <c r="O46" t="str">
        <f t="shared" si="5"/>
        <v xml:space="preserve">,"Publisher":"" </v>
      </c>
      <c r="P46" t="str">
        <f t="shared" si="6"/>
        <v xml:space="preserve">,"Year": </v>
      </c>
      <c r="Q46" t="str">
        <f t="shared" si="7"/>
        <v>,"Month":1</v>
      </c>
      <c r="R46" t="str">
        <f t="shared" si="20"/>
        <v xml:space="preserve">,"Series":"TNG" </v>
      </c>
      <c r="S46" t="str">
        <f t="shared" si="8"/>
        <v xml:space="preserve">,"BookCode":"" </v>
      </c>
      <c r="T46" t="str">
        <f t="shared" si="9"/>
        <v xml:space="preserve">,"ISBN":"" </v>
      </c>
      <c r="U46" t="str">
        <f t="shared" si="10"/>
        <v xml:space="preserve">,"Edition":"" </v>
      </c>
      <c r="V46" t="str">
        <f t="shared" si="11"/>
        <v>,"ItemInstances":[</v>
      </c>
      <c r="W46" t="str">
        <f t="shared" si="12"/>
        <v>{"CollectableType":"HomeCollector.Models.BookBase, HomeCollector, Version=1.0.0.0, Culture=neutral, PublicKeyToken=null"</v>
      </c>
      <c r="X46" t="str">
        <f t="shared" si="13"/>
        <v xml:space="preserve">,"ItemDetails":"Copies=" </v>
      </c>
      <c r="Y46" t="str">
        <f t="shared" si="14"/>
        <v xml:space="preserve">,"IsFavorite":false </v>
      </c>
      <c r="Z46" t="str">
        <f t="shared" si="15"/>
        <v xml:space="preserve">,"EstimatedValue":0 </v>
      </c>
      <c r="AA46" t="str">
        <f t="shared" si="16"/>
        <v xml:space="preserve">,"Condition":"UNDEFINED" </v>
      </c>
      <c r="AB4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6" t="str">
        <f t="shared" si="18"/>
        <v>,{"CollectableType":"HomeCollector.Models.BookBase, HomeCollector, Version=1.0.0.0, Culture=neutral, PublicKeyToken=null","DisplayName":"Dark Mirror ‡" ,"Description":"" ,"Title":"Dark Mirror ‡" ,"Author":"Diane Duane" ,"Publisher":"" ,"Year":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7" spans="1:29" ht="13.2" x14ac:dyDescent="0.25">
      <c r="A47" s="34" t="s">
        <v>597</v>
      </c>
      <c r="B47" s="15">
        <v>1994</v>
      </c>
      <c r="C47" s="17" t="s">
        <v>15</v>
      </c>
      <c r="D47" s="4"/>
      <c r="E47" s="38">
        <v>3</v>
      </c>
      <c r="F47" s="62" t="s">
        <v>599</v>
      </c>
      <c r="H47" s="12" t="s">
        <v>600</v>
      </c>
      <c r="I47" s="4"/>
      <c r="J47" t="str">
        <f t="shared" si="19"/>
        <v>,{"CollectableType":"HomeCollector.Models.BookBase, HomeCollector, Version=1.0.0.0, Culture=neutral, PublicKeyToken=null"</v>
      </c>
      <c r="K47" t="str">
        <f t="shared" si="1"/>
        <v xml:space="preserve">,"DisplayName":"Sins of Commission" </v>
      </c>
      <c r="L47" t="str">
        <f t="shared" si="2"/>
        <v xml:space="preserve">,"Description":"" </v>
      </c>
      <c r="M47" t="str">
        <f t="shared" si="3"/>
        <v xml:space="preserve">,"Title":"Sins of Commission" </v>
      </c>
      <c r="N47" t="str">
        <f t="shared" si="4"/>
        <v xml:space="preserve">,"Author":"Susan Wright" </v>
      </c>
      <c r="O47" t="str">
        <f t="shared" si="5"/>
        <v xml:space="preserve">,"Publisher":"" </v>
      </c>
      <c r="P47" t="str">
        <f t="shared" si="6"/>
        <v xml:space="preserve">,"Year":1994 </v>
      </c>
      <c r="Q47" t="str">
        <f t="shared" si="7"/>
        <v>,"Month":3</v>
      </c>
      <c r="R47" t="str">
        <f t="shared" si="20"/>
        <v xml:space="preserve">,"Series":"TNG" </v>
      </c>
      <c r="S47" t="str">
        <f t="shared" si="8"/>
        <v xml:space="preserve">,"BookCode":"TNG29" </v>
      </c>
      <c r="T47" t="str">
        <f t="shared" si="9"/>
        <v xml:space="preserve">,"ISBN":"" </v>
      </c>
      <c r="U47" t="str">
        <f t="shared" si="10"/>
        <v xml:space="preserve">,"Edition":"" </v>
      </c>
      <c r="V47" t="str">
        <f t="shared" si="11"/>
        <v>,"ItemInstances":[</v>
      </c>
      <c r="W47" t="str">
        <f t="shared" si="12"/>
        <v>{"CollectableType":"HomeCollector.Models.BookBase, HomeCollector, Version=1.0.0.0, Culture=neutral, PublicKeyToken=null"</v>
      </c>
      <c r="X47" t="str">
        <f t="shared" si="13"/>
        <v xml:space="preserve">,"ItemDetails":"Copies=" </v>
      </c>
      <c r="Y47" t="str">
        <f t="shared" si="14"/>
        <v xml:space="preserve">,"IsFavorite":false </v>
      </c>
      <c r="Z47" t="str">
        <f t="shared" si="15"/>
        <v xml:space="preserve">,"EstimatedValue":0 </v>
      </c>
      <c r="AA47" t="str">
        <f t="shared" si="16"/>
        <v xml:space="preserve">,"Condition":"UNDEFINED" </v>
      </c>
      <c r="AB4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7" t="str">
        <f t="shared" si="18"/>
        <v>,{"CollectableType":"HomeCollector.Models.BookBase, HomeCollector, Version=1.0.0.0, Culture=neutral, PublicKeyToken=null","DisplayName":"Sins of Commission" ,"Description":"" ,"Title":"Sins of Commission" ,"Author":"Susan Wright" ,"Publisher":"" ,"Year":1994 ,"Month":3,"Series":"TNG" ,"BookCode":"TNG29"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8" spans="1:29" ht="13.2" x14ac:dyDescent="0.25">
      <c r="A48" s="34" t="s">
        <v>601</v>
      </c>
      <c r="B48" s="15">
        <v>1994</v>
      </c>
      <c r="C48" s="17" t="s">
        <v>15</v>
      </c>
      <c r="D48" s="4"/>
      <c r="E48" s="38">
        <v>5</v>
      </c>
      <c r="F48" s="62" t="s">
        <v>604</v>
      </c>
      <c r="H48" s="12" t="s">
        <v>605</v>
      </c>
      <c r="I48" s="4"/>
      <c r="J48" t="str">
        <f t="shared" si="19"/>
        <v>,{"CollectableType":"HomeCollector.Models.BookBase, HomeCollector, Version=1.0.0.0, Culture=neutral, PublicKeyToken=null"</v>
      </c>
      <c r="K48" t="str">
        <f t="shared" si="1"/>
        <v xml:space="preserve">,"DisplayName":"Debtors' Planet" </v>
      </c>
      <c r="L48" t="str">
        <f t="shared" si="2"/>
        <v xml:space="preserve">,"Description":"" </v>
      </c>
      <c r="M48" t="str">
        <f t="shared" si="3"/>
        <v xml:space="preserve">,"Title":"Debtors' Planet" </v>
      </c>
      <c r="N48" t="str">
        <f t="shared" si="4"/>
        <v xml:space="preserve">,"Author":"W.R. Thompson" </v>
      </c>
      <c r="O48" t="str">
        <f t="shared" si="5"/>
        <v xml:space="preserve">,"Publisher":"" </v>
      </c>
      <c r="P48" t="str">
        <f t="shared" si="6"/>
        <v xml:space="preserve">,"Year":1994 </v>
      </c>
      <c r="Q48" t="str">
        <f t="shared" si="7"/>
        <v>,"Month":5</v>
      </c>
      <c r="R48" t="str">
        <f t="shared" si="20"/>
        <v xml:space="preserve">,"Series":"TNG" </v>
      </c>
      <c r="S48" t="str">
        <f t="shared" si="8"/>
        <v xml:space="preserve">,"BookCode":"TNG30" </v>
      </c>
      <c r="T48" t="str">
        <f t="shared" si="9"/>
        <v xml:space="preserve">,"ISBN":"" </v>
      </c>
      <c r="U48" t="str">
        <f t="shared" si="10"/>
        <v xml:space="preserve">,"Edition":"" </v>
      </c>
      <c r="V48" t="str">
        <f t="shared" si="11"/>
        <v>,"ItemInstances":[</v>
      </c>
      <c r="W48" t="str">
        <f t="shared" si="12"/>
        <v>{"CollectableType":"HomeCollector.Models.BookBase, HomeCollector, Version=1.0.0.0, Culture=neutral, PublicKeyToken=null"</v>
      </c>
      <c r="X48" t="str">
        <f t="shared" si="13"/>
        <v xml:space="preserve">,"ItemDetails":"Copies=" </v>
      </c>
      <c r="Y48" t="str">
        <f t="shared" si="14"/>
        <v xml:space="preserve">,"IsFavorite":false </v>
      </c>
      <c r="Z48" t="str">
        <f t="shared" si="15"/>
        <v xml:space="preserve">,"EstimatedValue":0 </v>
      </c>
      <c r="AA48" t="str">
        <f t="shared" si="16"/>
        <v xml:space="preserve">,"Condition":"UNDEFINED" </v>
      </c>
      <c r="AB4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8"/>
        <v>,{"CollectableType":"HomeCollector.Models.BookBase, HomeCollector, Version=1.0.0.0, Culture=neutral, PublicKeyToken=null","DisplayName":"Debtors' Planet" ,"Description":"" ,"Title":"Debtors' Planet" ,"Author":"W.R. Thompson" ,"Publisher":"" ,"Year":1994 ,"Month":5,"Series":"TNG" ,"BookCode":"TNG30"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26.4" x14ac:dyDescent="0.25">
      <c r="A49" s="34" t="s">
        <v>606</v>
      </c>
      <c r="B49" s="15">
        <v>1994</v>
      </c>
      <c r="C49" s="17"/>
      <c r="D49" s="4"/>
      <c r="E49" s="38">
        <v>6</v>
      </c>
      <c r="F49" s="65"/>
      <c r="H49" s="12" t="s">
        <v>286</v>
      </c>
      <c r="I49" s="12" t="s">
        <v>608</v>
      </c>
      <c r="J49" t="str">
        <f t="shared" si="19"/>
        <v>,{"CollectableType":"HomeCollector.Models.BookBase, HomeCollector, Version=1.0.0.0, Culture=neutral, PublicKeyToken=null"</v>
      </c>
      <c r="K49" t="str">
        <f t="shared" si="1"/>
        <v xml:space="preserve">,"DisplayName":"All Good Things... † ‡" </v>
      </c>
      <c r="L49" t="str">
        <f t="shared" si="2"/>
        <v xml:space="preserve">,"Description":"Movie script or episode novelization, Hardcover first printing" </v>
      </c>
      <c r="M49" t="str">
        <f t="shared" si="3"/>
        <v xml:space="preserve">,"Title":"All Good Things... † ‡" </v>
      </c>
      <c r="N49" t="str">
        <f t="shared" si="4"/>
        <v xml:space="preserve">,"Author":"Michael Jan Friedman" </v>
      </c>
      <c r="O49" t="str">
        <f t="shared" si="5"/>
        <v xml:space="preserve">,"Publisher":"" </v>
      </c>
      <c r="P49" t="str">
        <f t="shared" si="6"/>
        <v xml:space="preserve">,"Year":1994 </v>
      </c>
      <c r="Q49" t="str">
        <f t="shared" si="7"/>
        <v>,"Month":6</v>
      </c>
      <c r="R49" t="str">
        <f t="shared" si="20"/>
        <v xml:space="preserve">,"Series":"TNG" </v>
      </c>
      <c r="S49" t="str">
        <f t="shared" si="8"/>
        <v xml:space="preserve">,"BookCode":"" </v>
      </c>
      <c r="T49" t="str">
        <f t="shared" si="9"/>
        <v xml:space="preserve">,"ISBN":"" </v>
      </c>
      <c r="U49" t="str">
        <f t="shared" si="10"/>
        <v xml:space="preserve">,"Edition":"" </v>
      </c>
      <c r="V49" t="str">
        <f t="shared" si="11"/>
        <v/>
      </c>
      <c r="W49" t="str">
        <f t="shared" si="12"/>
        <v>{"CollectableType":"HomeCollector.Models.BookBase, HomeCollector, Version=1.0.0.0, Culture=neutral, PublicKeyToken=null"</v>
      </c>
      <c r="X49" t="str">
        <f t="shared" si="13"/>
        <v xml:space="preserve">,"ItemDetails":"Copies=" </v>
      </c>
      <c r="Y49" t="str">
        <f t="shared" si="14"/>
        <v xml:space="preserve">,"IsFavorite":false </v>
      </c>
      <c r="Z49" t="str">
        <f t="shared" si="15"/>
        <v xml:space="preserve">,"EstimatedValue":0 </v>
      </c>
      <c r="AA49" t="str">
        <f t="shared" si="16"/>
        <v xml:space="preserve">,"Condition":"UNDEFINED" </v>
      </c>
      <c r="AB49" t="str">
        <f t="shared" si="17"/>
        <v>}</v>
      </c>
      <c r="AC49" t="str">
        <f t="shared" si="18"/>
        <v>,{"CollectableType":"HomeCollector.Models.BookBase, HomeCollector, Version=1.0.0.0, Culture=neutral, PublicKeyToken=null","DisplayName":"All Good Things... † ‡" ,"Description":"Movie script or episode novelization, Hardcover first printing" ,"Title":"All Good Things... † ‡" ,"Author":"Michael Jan Friedman" ,"Publisher":"" ,"Year":1994 ,"Month":6,"Series":"TNG" ,"BookCode":"" ,"ISBN":"" ,"Edition":"" }</v>
      </c>
    </row>
    <row r="50" spans="1:29" ht="13.2" x14ac:dyDescent="0.25">
      <c r="A50" s="34" t="s">
        <v>606</v>
      </c>
      <c r="B50" s="15">
        <v>1994</v>
      </c>
      <c r="C50" s="17" t="s">
        <v>15</v>
      </c>
      <c r="D50" s="4"/>
      <c r="E50" s="38">
        <v>6</v>
      </c>
      <c r="F50" s="65"/>
      <c r="H50" s="12" t="s">
        <v>286</v>
      </c>
      <c r="I50" s="12" t="s">
        <v>460</v>
      </c>
      <c r="J50" t="str">
        <f t="shared" si="19"/>
        <v>,{"CollectableType":"HomeCollector.Models.BookBase, HomeCollector, Version=1.0.0.0, Culture=neutral, PublicKeyToken=null"</v>
      </c>
      <c r="K50" t="str">
        <f t="shared" si="1"/>
        <v xml:space="preserve">,"DisplayName":"All Good Things... † ‡" </v>
      </c>
      <c r="L50" t="str">
        <f t="shared" si="2"/>
        <v xml:space="preserve">,"Description":"Movie script or episode novelization" </v>
      </c>
      <c r="M50" t="str">
        <f t="shared" si="3"/>
        <v xml:space="preserve">,"Title":"All Good Things... † ‡" </v>
      </c>
      <c r="N50" t="str">
        <f t="shared" si="4"/>
        <v xml:space="preserve">,"Author":"Michael Jan Friedman" </v>
      </c>
      <c r="O50" t="str">
        <f t="shared" si="5"/>
        <v xml:space="preserve">,"Publisher":"" </v>
      </c>
      <c r="P50" t="str">
        <f t="shared" si="6"/>
        <v xml:space="preserve">,"Year":1994 </v>
      </c>
      <c r="Q50" t="str">
        <f t="shared" si="7"/>
        <v>,"Month":6</v>
      </c>
      <c r="R50" t="str">
        <f t="shared" si="20"/>
        <v xml:space="preserve">,"Series":"TNG" </v>
      </c>
      <c r="S50" t="str">
        <f t="shared" si="8"/>
        <v xml:space="preserve">,"BookCode":"" </v>
      </c>
      <c r="T50" t="str">
        <f t="shared" si="9"/>
        <v xml:space="preserve">,"ISBN":"" </v>
      </c>
      <c r="U50" t="str">
        <f t="shared" si="10"/>
        <v xml:space="preserve">,"Edition":"" </v>
      </c>
      <c r="V50" t="str">
        <f t="shared" si="11"/>
        <v>,"ItemInstances":[</v>
      </c>
      <c r="W50" t="str">
        <f t="shared" si="12"/>
        <v>{"CollectableType":"HomeCollector.Models.BookBase, HomeCollector, Version=1.0.0.0, Culture=neutral, PublicKeyToken=null"</v>
      </c>
      <c r="X50" t="str">
        <f t="shared" si="13"/>
        <v xml:space="preserve">,"ItemDetails":"Copies=" </v>
      </c>
      <c r="Y50" t="str">
        <f t="shared" si="14"/>
        <v xml:space="preserve">,"IsFavorite":false </v>
      </c>
      <c r="Z50" t="str">
        <f t="shared" si="15"/>
        <v xml:space="preserve">,"EstimatedValue":0 </v>
      </c>
      <c r="AA50" t="str">
        <f t="shared" si="16"/>
        <v xml:space="preserve">,"Condition":"UNDEFINED" </v>
      </c>
      <c r="AB5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8"/>
        <v>,{"CollectableType":"HomeCollector.Models.BookBase, HomeCollector, Version=1.0.0.0, Culture=neutral, PublicKeyToken=null","DisplayName":"All Good Things... † ‡" ,"Description":"Movie script or episode novelization" ,"Title":"All Good Things... † ‡" ,"Author":"Michael Jan Friedman" ,"Publisher":"" ,"Year":1994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13.2" x14ac:dyDescent="0.25">
      <c r="A51" s="34" t="s">
        <v>610</v>
      </c>
      <c r="B51" s="15">
        <v>1994</v>
      </c>
      <c r="C51" s="17"/>
      <c r="D51" s="4"/>
      <c r="E51" s="38">
        <v>7</v>
      </c>
      <c r="F51" s="65"/>
      <c r="H51" s="12" t="s">
        <v>329</v>
      </c>
      <c r="I51" s="12" t="s">
        <v>537</v>
      </c>
      <c r="J51" t="str">
        <f t="shared" si="19"/>
        <v>,{"CollectableType":"HomeCollector.Models.BookBase, HomeCollector, Version=1.0.0.0, Culture=neutral, PublicKeyToken=null"</v>
      </c>
      <c r="K51" t="str">
        <f t="shared" si="1"/>
        <v xml:space="preserve">,"DisplayName":"Q-Squared ‡" </v>
      </c>
      <c r="L51" t="str">
        <f t="shared" si="2"/>
        <v xml:space="preserve">,"Description":"Hardcover first printing" </v>
      </c>
      <c r="M51" t="str">
        <f t="shared" si="3"/>
        <v xml:space="preserve">,"Title":"Q-Squared ‡" </v>
      </c>
      <c r="N51" t="str">
        <f t="shared" si="4"/>
        <v xml:space="preserve">,"Author":"Peter David" </v>
      </c>
      <c r="O51" t="str">
        <f t="shared" si="5"/>
        <v xml:space="preserve">,"Publisher":"" </v>
      </c>
      <c r="P51" t="str">
        <f t="shared" si="6"/>
        <v xml:space="preserve">,"Year":1994 </v>
      </c>
      <c r="Q51" t="str">
        <f t="shared" si="7"/>
        <v>,"Month":7</v>
      </c>
      <c r="R51" t="str">
        <f t="shared" si="20"/>
        <v xml:space="preserve">,"Series":"TNG" </v>
      </c>
      <c r="S51" t="str">
        <f t="shared" si="8"/>
        <v xml:space="preserve">,"BookCode":"" </v>
      </c>
      <c r="T51" t="str">
        <f t="shared" si="9"/>
        <v xml:space="preserve">,"ISBN":"" </v>
      </c>
      <c r="U51" t="str">
        <f t="shared" si="10"/>
        <v xml:space="preserve">,"Edition":"" </v>
      </c>
      <c r="V51" t="str">
        <f t="shared" si="11"/>
        <v/>
      </c>
      <c r="W51" t="str">
        <f t="shared" si="12"/>
        <v>{"CollectableType":"HomeCollector.Models.BookBase, HomeCollector, Version=1.0.0.0, Culture=neutral, PublicKeyToken=null"</v>
      </c>
      <c r="X51" t="str">
        <f t="shared" si="13"/>
        <v xml:space="preserve">,"ItemDetails":"Copies=" </v>
      </c>
      <c r="Y51" t="str">
        <f t="shared" si="14"/>
        <v xml:space="preserve">,"IsFavorite":false </v>
      </c>
      <c r="Z51" t="str">
        <f t="shared" si="15"/>
        <v xml:space="preserve">,"EstimatedValue":0 </v>
      </c>
      <c r="AA51" t="str">
        <f t="shared" si="16"/>
        <v xml:space="preserve">,"Condition":"UNDEFINED" </v>
      </c>
      <c r="AB51" t="str">
        <f t="shared" si="17"/>
        <v>}</v>
      </c>
      <c r="AC51" t="str">
        <f t="shared" si="18"/>
        <v>,{"CollectableType":"HomeCollector.Models.BookBase, HomeCollector, Version=1.0.0.0, Culture=neutral, PublicKeyToken=null","DisplayName":"Q-Squared ‡" ,"Description":"Hardcover first printing" ,"Title":"Q-Squared ‡" ,"Author":"Peter David" ,"Publisher":"" ,"Year":1994 ,"Month":7,"Series":"TNG" ,"BookCode":"" ,"ISBN":"" ,"Edition":"" }</v>
      </c>
    </row>
    <row r="52" spans="1:29" ht="13.2" x14ac:dyDescent="0.25">
      <c r="A52" s="34" t="s">
        <v>610</v>
      </c>
      <c r="B52" s="15">
        <v>1994</v>
      </c>
      <c r="C52" s="17" t="s">
        <v>15</v>
      </c>
      <c r="D52" s="4"/>
      <c r="E52" s="38">
        <v>7</v>
      </c>
      <c r="F52" s="65"/>
      <c r="H52" s="12" t="s">
        <v>329</v>
      </c>
      <c r="I52" s="12"/>
      <c r="J52" t="str">
        <f t="shared" si="19"/>
        <v>,{"CollectableType":"HomeCollector.Models.BookBase, HomeCollector, Version=1.0.0.0, Culture=neutral, PublicKeyToken=null"</v>
      </c>
      <c r="K52" t="str">
        <f t="shared" si="1"/>
        <v xml:space="preserve">,"DisplayName":"Q-Squared ‡" </v>
      </c>
      <c r="L52" t="str">
        <f t="shared" si="2"/>
        <v xml:space="preserve">,"Description":"" </v>
      </c>
      <c r="M52" t="str">
        <f t="shared" si="3"/>
        <v xml:space="preserve">,"Title":"Q-Squared ‡" </v>
      </c>
      <c r="N52" t="str">
        <f t="shared" si="4"/>
        <v xml:space="preserve">,"Author":"Peter David" </v>
      </c>
      <c r="O52" t="str">
        <f t="shared" si="5"/>
        <v xml:space="preserve">,"Publisher":"" </v>
      </c>
      <c r="P52" t="str">
        <f t="shared" si="6"/>
        <v xml:space="preserve">,"Year":1994 </v>
      </c>
      <c r="Q52" t="str">
        <f t="shared" si="7"/>
        <v>,"Month":7</v>
      </c>
      <c r="R52" t="str">
        <f t="shared" si="20"/>
        <v xml:space="preserve">,"Series":"TNG" </v>
      </c>
      <c r="S52" t="str">
        <f t="shared" si="8"/>
        <v xml:space="preserve">,"BookCode":"" </v>
      </c>
      <c r="T52" t="str">
        <f t="shared" si="9"/>
        <v xml:space="preserve">,"ISBN":"" </v>
      </c>
      <c r="U52" t="str">
        <f t="shared" si="10"/>
        <v xml:space="preserve">,"Edition":"" </v>
      </c>
      <c r="V52" t="str">
        <f t="shared" si="11"/>
        <v>,"ItemInstances":[</v>
      </c>
      <c r="W52" t="str">
        <f t="shared" si="12"/>
        <v>{"CollectableType":"HomeCollector.Models.BookBase, HomeCollector, Version=1.0.0.0, Culture=neutral, PublicKeyToken=null"</v>
      </c>
      <c r="X52" t="str">
        <f t="shared" si="13"/>
        <v xml:space="preserve">,"ItemDetails":"Copies=" </v>
      </c>
      <c r="Y52" t="str">
        <f t="shared" si="14"/>
        <v xml:space="preserve">,"IsFavorite":false </v>
      </c>
      <c r="Z52" t="str">
        <f t="shared" si="15"/>
        <v xml:space="preserve">,"EstimatedValue":0 </v>
      </c>
      <c r="AA52" t="str">
        <f t="shared" si="16"/>
        <v xml:space="preserve">,"Condition":"UNDEFINED" </v>
      </c>
      <c r="AB5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8"/>
        <v>,{"CollectableType":"HomeCollector.Models.BookBase, HomeCollector, Version=1.0.0.0, Culture=neutral, PublicKeyToken=null","DisplayName":"Q-Squared ‡" ,"Description":"" ,"Title":"Q-Squared ‡" ,"Author":"Peter David" ,"Publisher":"" ,"Year":1994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26.4" x14ac:dyDescent="0.25">
      <c r="A53" s="34" t="s">
        <v>612</v>
      </c>
      <c r="B53" s="15">
        <v>1994</v>
      </c>
      <c r="C53" s="17" t="s">
        <v>15</v>
      </c>
      <c r="D53" s="4"/>
      <c r="E53" s="38">
        <v>8</v>
      </c>
      <c r="F53" s="62" t="s">
        <v>614</v>
      </c>
      <c r="H53" s="12" t="s">
        <v>615</v>
      </c>
      <c r="I53" s="4"/>
      <c r="J53" t="str">
        <f t="shared" si="19"/>
        <v>,{"CollectableType":"HomeCollector.Models.BookBase, HomeCollector, Version=1.0.0.0, Culture=neutral, PublicKeyToken=null"</v>
      </c>
      <c r="K53" t="str">
        <f t="shared" si="1"/>
        <v xml:space="preserve">,"DisplayName":"Foreign Foes" </v>
      </c>
      <c r="L53" t="str">
        <f t="shared" si="2"/>
        <v xml:space="preserve">,"Description":"" </v>
      </c>
      <c r="M53" t="str">
        <f t="shared" si="3"/>
        <v xml:space="preserve">,"Title":"Foreign Foes" </v>
      </c>
      <c r="N53" t="str">
        <f t="shared" si="4"/>
        <v xml:space="preserve">,"Author":"Dave Galanter and Greg Brodeur" </v>
      </c>
      <c r="O53" t="str">
        <f t="shared" si="5"/>
        <v xml:space="preserve">,"Publisher":"" </v>
      </c>
      <c r="P53" t="str">
        <f t="shared" si="6"/>
        <v xml:space="preserve">,"Year":1994 </v>
      </c>
      <c r="Q53" t="str">
        <f t="shared" si="7"/>
        <v>,"Month":8</v>
      </c>
      <c r="R53" t="str">
        <f t="shared" si="20"/>
        <v xml:space="preserve">,"Series":"TNG" </v>
      </c>
      <c r="S53" t="str">
        <f t="shared" si="8"/>
        <v xml:space="preserve">,"BookCode":"TNG31" </v>
      </c>
      <c r="T53" t="str">
        <f t="shared" si="9"/>
        <v xml:space="preserve">,"ISBN":"" </v>
      </c>
      <c r="U53" t="str">
        <f t="shared" si="10"/>
        <v xml:space="preserve">,"Edition":"" </v>
      </c>
      <c r="V53" t="str">
        <f t="shared" si="11"/>
        <v>,"ItemInstances":[</v>
      </c>
      <c r="W53" t="str">
        <f t="shared" si="12"/>
        <v>{"CollectableType":"HomeCollector.Models.BookBase, HomeCollector, Version=1.0.0.0, Culture=neutral, PublicKeyToken=null"</v>
      </c>
      <c r="X53" t="str">
        <f t="shared" si="13"/>
        <v xml:space="preserve">,"ItemDetails":"Copies=" </v>
      </c>
      <c r="Y53" t="str">
        <f t="shared" si="14"/>
        <v xml:space="preserve">,"IsFavorite":false </v>
      </c>
      <c r="Z53" t="str">
        <f t="shared" si="15"/>
        <v xml:space="preserve">,"EstimatedValue":0 </v>
      </c>
      <c r="AA53" t="str">
        <f t="shared" si="16"/>
        <v xml:space="preserve">,"Condition":"UNDEFINED" </v>
      </c>
      <c r="AB5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8"/>
        <v>,{"CollectableType":"HomeCollector.Models.BookBase, HomeCollector, Version=1.0.0.0, Culture=neutral, PublicKeyToken=null","DisplayName":"Foreign Foes" ,"Description":"" ,"Title":"Foreign Foes" ,"Author":"Dave Galanter and Greg Brodeur" ,"Publisher":"" ,"Year":1994 ,"Month":8,"Series":"TNG" ,"BookCode":"TNG31"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39.6" x14ac:dyDescent="0.25">
      <c r="A54" s="34" t="s">
        <v>1748</v>
      </c>
      <c r="B54" s="15">
        <v>1994</v>
      </c>
      <c r="C54" s="17" t="s">
        <v>15</v>
      </c>
      <c r="D54" s="4"/>
      <c r="E54" s="38">
        <v>10</v>
      </c>
      <c r="F54" s="62" t="s">
        <v>616</v>
      </c>
      <c r="H54" s="12" t="s">
        <v>617</v>
      </c>
      <c r="I54" s="4"/>
      <c r="J54" t="str">
        <f t="shared" si="19"/>
        <v>,{"CollectableType":"HomeCollector.Models.BookBase, HomeCollector, Version=1.0.0.0, Culture=neutral, PublicKeyToken=null"</v>
      </c>
      <c r="K54" t="str">
        <f t="shared" si="1"/>
        <v xml:space="preserve">,"DisplayName":"Requiem" </v>
      </c>
      <c r="L54" t="str">
        <f t="shared" si="2"/>
        <v xml:space="preserve">,"Description":"" </v>
      </c>
      <c r="M54" t="str">
        <f t="shared" si="3"/>
        <v xml:space="preserve">,"Title":"Requiem" </v>
      </c>
      <c r="N54" t="str">
        <f t="shared" si="4"/>
        <v xml:space="preserve">,"Author":"Michael Jan Friedman andKevin Ryan" </v>
      </c>
      <c r="O54" t="str">
        <f t="shared" si="5"/>
        <v xml:space="preserve">,"Publisher":"" </v>
      </c>
      <c r="P54" t="str">
        <f t="shared" si="6"/>
        <v xml:space="preserve">,"Year":1994 </v>
      </c>
      <c r="Q54" t="str">
        <f t="shared" si="7"/>
        <v>,"Month":10</v>
      </c>
      <c r="R54" t="str">
        <f t="shared" si="20"/>
        <v xml:space="preserve">,"Series":"TNG" </v>
      </c>
      <c r="S54" t="str">
        <f t="shared" si="8"/>
        <v xml:space="preserve">,"BookCode":"TNG32" </v>
      </c>
      <c r="T54" t="str">
        <f t="shared" si="9"/>
        <v xml:space="preserve">,"ISBN":"" </v>
      </c>
      <c r="U54" t="str">
        <f t="shared" si="10"/>
        <v xml:space="preserve">,"Edition":"" </v>
      </c>
      <c r="V54" t="str">
        <f t="shared" si="11"/>
        <v>,"ItemInstances":[</v>
      </c>
      <c r="W54" t="str">
        <f t="shared" si="12"/>
        <v>{"CollectableType":"HomeCollector.Models.BookBase, HomeCollector, Version=1.0.0.0, Culture=neutral, PublicKeyToken=null"</v>
      </c>
      <c r="X54" t="str">
        <f t="shared" si="13"/>
        <v xml:space="preserve">,"ItemDetails":"Copies=" </v>
      </c>
      <c r="Y54" t="str">
        <f t="shared" si="14"/>
        <v xml:space="preserve">,"IsFavorite":false </v>
      </c>
      <c r="Z54" t="str">
        <f t="shared" si="15"/>
        <v xml:space="preserve">,"EstimatedValue":0 </v>
      </c>
      <c r="AA54" t="str">
        <f t="shared" si="16"/>
        <v xml:space="preserve">,"Condition":"UNDEFINED" </v>
      </c>
      <c r="AB5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8"/>
        <v>,{"CollectableType":"HomeCollector.Models.BookBase, HomeCollector, Version=1.0.0.0, Culture=neutral, PublicKeyToken=null","DisplayName":"Requiem" ,"Description":"" ,"Title":"Requiem" ,"Author":"Michael Jan Friedman andKevin Ryan" ,"Publisher":"" ,"Year":1994 ,"Month":10,"Series":"TNG" ,"BookCode":"TNG32"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26.4" x14ac:dyDescent="0.25">
      <c r="A55" s="34" t="s">
        <v>619</v>
      </c>
      <c r="B55" s="15">
        <v>1994</v>
      </c>
      <c r="C55" s="17"/>
      <c r="D55" s="4"/>
      <c r="E55" s="38">
        <v>12</v>
      </c>
      <c r="F55" s="65"/>
      <c r="H55" s="12" t="s">
        <v>289</v>
      </c>
      <c r="I55" s="12" t="s">
        <v>608</v>
      </c>
      <c r="J55" t="str">
        <f t="shared" si="19"/>
        <v>,{"CollectableType":"HomeCollector.Models.BookBase, HomeCollector, Version=1.0.0.0, Culture=neutral, PublicKeyToken=null"</v>
      </c>
      <c r="K55" t="str">
        <f t="shared" si="1"/>
        <v xml:space="preserve">,"DisplayName":"Star Trek Generations † ‡ 1" </v>
      </c>
      <c r="L55" t="str">
        <f t="shared" si="2"/>
        <v xml:space="preserve">,"Description":"Movie script or episode novelization, Hardcover first printing" </v>
      </c>
      <c r="M55" t="str">
        <f t="shared" si="3"/>
        <v xml:space="preserve">,"Title":"Star Trek Generations † ‡ 1" </v>
      </c>
      <c r="N55" t="str">
        <f t="shared" si="4"/>
        <v xml:space="preserve">,"Author":"J. M. Dillard" </v>
      </c>
      <c r="O55" t="str">
        <f t="shared" si="5"/>
        <v xml:space="preserve">,"Publisher":"" </v>
      </c>
      <c r="P55" t="str">
        <f t="shared" si="6"/>
        <v xml:space="preserve">,"Year":1994 </v>
      </c>
      <c r="Q55" t="str">
        <f t="shared" si="7"/>
        <v>,"Month":12</v>
      </c>
      <c r="R55" t="str">
        <f t="shared" si="20"/>
        <v xml:space="preserve">,"Series":"TNG" </v>
      </c>
      <c r="S55" t="str">
        <f t="shared" si="8"/>
        <v xml:space="preserve">,"BookCode":"" </v>
      </c>
      <c r="T55" t="str">
        <f t="shared" si="9"/>
        <v xml:space="preserve">,"ISBN":"" </v>
      </c>
      <c r="U55" t="str">
        <f t="shared" si="10"/>
        <v xml:space="preserve">,"Edition":"" </v>
      </c>
      <c r="V55" t="str">
        <f t="shared" si="11"/>
        <v/>
      </c>
      <c r="W55" t="str">
        <f t="shared" si="12"/>
        <v>{"CollectableType":"HomeCollector.Models.BookBase, HomeCollector, Version=1.0.0.0, Culture=neutral, PublicKeyToken=null"</v>
      </c>
      <c r="X55" t="str">
        <f t="shared" si="13"/>
        <v xml:space="preserve">,"ItemDetails":"Copies=" </v>
      </c>
      <c r="Y55" t="str">
        <f t="shared" si="14"/>
        <v xml:space="preserve">,"IsFavorite":false </v>
      </c>
      <c r="Z55" t="str">
        <f t="shared" si="15"/>
        <v xml:space="preserve">,"EstimatedValue":0 </v>
      </c>
      <c r="AA55" t="str">
        <f t="shared" si="16"/>
        <v xml:space="preserve">,"Condition":"UNDEFINED" </v>
      </c>
      <c r="AB55" t="str">
        <f t="shared" si="17"/>
        <v>}</v>
      </c>
      <c r="AC55" t="str">
        <f t="shared" si="18"/>
        <v>,{"CollectableType":"HomeCollector.Models.BookBase, HomeCollector, Version=1.0.0.0, Culture=neutral, PublicKeyToken=null","DisplayName":"Star Trek Generations † ‡ 1" ,"Description":"Movie script or episode novelization, Hardcover first printing" ,"Title":"Star Trek Generations † ‡ 1" ,"Author":"J. M. Dillard" ,"Publisher":"" ,"Year":1994 ,"Month":12,"Series":"TNG" ,"BookCode":"" ,"ISBN":"" ,"Edition":"" }</v>
      </c>
    </row>
    <row r="56" spans="1:29" ht="13.2" x14ac:dyDescent="0.25">
      <c r="A56" s="34" t="s">
        <v>619</v>
      </c>
      <c r="B56" s="15">
        <v>1994</v>
      </c>
      <c r="C56" s="17"/>
      <c r="D56" s="4"/>
      <c r="E56" s="38">
        <v>12</v>
      </c>
      <c r="F56" s="62" t="s">
        <v>622</v>
      </c>
      <c r="H56" s="12" t="s">
        <v>289</v>
      </c>
      <c r="I56" s="12" t="s">
        <v>460</v>
      </c>
      <c r="J56" t="str">
        <f t="shared" si="19"/>
        <v>,{"CollectableType":"HomeCollector.Models.BookBase, HomeCollector, Version=1.0.0.0, Culture=neutral, PublicKeyToken=null"</v>
      </c>
      <c r="K56" t="str">
        <f t="shared" si="1"/>
        <v xml:space="preserve">,"DisplayName":"Star Trek Generations † ‡ 1" </v>
      </c>
      <c r="L56" t="str">
        <f t="shared" si="2"/>
        <v xml:space="preserve">,"Description":"Movie script or episode novelization" </v>
      </c>
      <c r="M56" t="str">
        <f t="shared" si="3"/>
        <v xml:space="preserve">,"Title":"Star Trek Generations † ‡ 1" </v>
      </c>
      <c r="N56" t="str">
        <f t="shared" si="4"/>
        <v xml:space="preserve">,"Author":"J. M. Dillard" </v>
      </c>
      <c r="O56" t="str">
        <f t="shared" si="5"/>
        <v xml:space="preserve">,"Publisher":"" </v>
      </c>
      <c r="P56" t="str">
        <f t="shared" si="6"/>
        <v xml:space="preserve">,"Year":1994 </v>
      </c>
      <c r="Q56" t="str">
        <f t="shared" si="7"/>
        <v>,"Month":12</v>
      </c>
      <c r="R56" t="str">
        <f t="shared" si="20"/>
        <v xml:space="preserve">,"Series":"TNG" </v>
      </c>
      <c r="S56" t="str">
        <f t="shared" si="8"/>
        <v xml:space="preserve">,"BookCode":"STM7" </v>
      </c>
      <c r="T56" t="str">
        <f t="shared" si="9"/>
        <v xml:space="preserve">,"ISBN":"" </v>
      </c>
      <c r="U56" t="str">
        <f t="shared" si="10"/>
        <v xml:space="preserve">,"Edition":"" </v>
      </c>
      <c r="V56" t="str">
        <f t="shared" si="11"/>
        <v/>
      </c>
      <c r="W56" t="str">
        <f t="shared" si="12"/>
        <v>{"CollectableType":"HomeCollector.Models.BookBase, HomeCollector, Version=1.0.0.0, Culture=neutral, PublicKeyToken=null"</v>
      </c>
      <c r="X56" t="str">
        <f t="shared" si="13"/>
        <v xml:space="preserve">,"ItemDetails":"Copies=" </v>
      </c>
      <c r="Y56" t="str">
        <f t="shared" si="14"/>
        <v xml:space="preserve">,"IsFavorite":false </v>
      </c>
      <c r="Z56" t="str">
        <f t="shared" si="15"/>
        <v xml:space="preserve">,"EstimatedValue":0 </v>
      </c>
      <c r="AA56" t="str">
        <f t="shared" si="16"/>
        <v xml:space="preserve">,"Condition":"UNDEFINED" </v>
      </c>
      <c r="AB56" t="str">
        <f t="shared" si="17"/>
        <v>}</v>
      </c>
      <c r="AC56" t="str">
        <f t="shared" si="18"/>
        <v>,{"CollectableType":"HomeCollector.Models.BookBase, HomeCollector, Version=1.0.0.0, Culture=neutral, PublicKeyToken=null","DisplayName":"Star Trek Generations † ‡ 1" ,"Description":"Movie script or episode novelization" ,"Title":"Star Trek Generations † ‡ 1" ,"Author":"J. M. Dillard" ,"Publisher":"" ,"Year":1994 ,"Month":12,"Series":"TNG" ,"BookCode":"STM7" ,"ISBN":"" ,"Edition":"" }</v>
      </c>
    </row>
    <row r="57" spans="1:29" ht="13.2" x14ac:dyDescent="0.25">
      <c r="A57" s="34" t="s">
        <v>623</v>
      </c>
      <c r="B57" s="15">
        <v>1995</v>
      </c>
      <c r="C57" s="17" t="s">
        <v>15</v>
      </c>
      <c r="D57" s="4"/>
      <c r="E57" s="38">
        <v>1</v>
      </c>
      <c r="F57" s="62" t="s">
        <v>624</v>
      </c>
      <c r="H57" s="12" t="s">
        <v>625</v>
      </c>
      <c r="I57" s="4"/>
      <c r="J57" t="str">
        <f t="shared" si="19"/>
        <v>,{"CollectableType":"HomeCollector.Models.BookBase, HomeCollector, Version=1.0.0.0, Culture=neutral, PublicKeyToken=null"</v>
      </c>
      <c r="K57" t="str">
        <f t="shared" si="1"/>
        <v xml:space="preserve">,"DisplayName":"Balance of Power" </v>
      </c>
      <c r="L57" t="str">
        <f t="shared" si="2"/>
        <v xml:space="preserve">,"Description":"" </v>
      </c>
      <c r="M57" t="str">
        <f t="shared" si="3"/>
        <v xml:space="preserve">,"Title":"Balance of Power" </v>
      </c>
      <c r="N57" t="str">
        <f t="shared" si="4"/>
        <v xml:space="preserve">,"Author":"Dafydd ab Hugh" </v>
      </c>
      <c r="O57" t="str">
        <f t="shared" si="5"/>
        <v xml:space="preserve">,"Publisher":"" </v>
      </c>
      <c r="P57" t="str">
        <f t="shared" si="6"/>
        <v xml:space="preserve">,"Year":1995 </v>
      </c>
      <c r="Q57" t="str">
        <f t="shared" si="7"/>
        <v>,"Month":1</v>
      </c>
      <c r="R57" t="str">
        <f t="shared" si="20"/>
        <v xml:space="preserve">,"Series":"TNG" </v>
      </c>
      <c r="S57" t="str">
        <f t="shared" si="8"/>
        <v xml:space="preserve">,"BookCode":"TNG33" </v>
      </c>
      <c r="T57" t="str">
        <f t="shared" si="9"/>
        <v xml:space="preserve">,"ISBN":"" </v>
      </c>
      <c r="U57" t="str">
        <f t="shared" si="10"/>
        <v xml:space="preserve">,"Edition":"" </v>
      </c>
      <c r="V57" t="str">
        <f t="shared" si="11"/>
        <v>,"ItemInstances":[</v>
      </c>
      <c r="W57" t="str">
        <f t="shared" si="12"/>
        <v>{"CollectableType":"HomeCollector.Models.BookBase, HomeCollector, Version=1.0.0.0, Culture=neutral, PublicKeyToken=null"</v>
      </c>
      <c r="X57" t="str">
        <f t="shared" si="13"/>
        <v xml:space="preserve">,"ItemDetails":"Copies=" </v>
      </c>
      <c r="Y57" t="str">
        <f t="shared" si="14"/>
        <v xml:space="preserve">,"IsFavorite":false </v>
      </c>
      <c r="Z57" t="str">
        <f t="shared" si="15"/>
        <v xml:space="preserve">,"EstimatedValue":0 </v>
      </c>
      <c r="AA57" t="str">
        <f t="shared" si="16"/>
        <v xml:space="preserve">,"Condition":"UNDEFINED" </v>
      </c>
      <c r="AB5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8"/>
        <v>,{"CollectableType":"HomeCollector.Models.BookBase, HomeCollector, Version=1.0.0.0, Culture=neutral, PublicKeyToken=null","DisplayName":"Balance of Power" ,"Description":"" ,"Title":"Balance of Power" ,"Author":"Dafydd ab Hugh" ,"Publisher":"" ,"Year":1995 ,"Month":1,"Series":"TNG" ,"BookCode":"TNG33"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13.2" x14ac:dyDescent="0.25">
      <c r="A58" s="34" t="s">
        <v>626</v>
      </c>
      <c r="B58" s="15">
        <v>1995</v>
      </c>
      <c r="C58" s="17" t="s">
        <v>15</v>
      </c>
      <c r="D58" s="4"/>
      <c r="E58" s="38">
        <v>3</v>
      </c>
      <c r="F58" s="62" t="s">
        <v>628</v>
      </c>
      <c r="H58" s="12" t="s">
        <v>368</v>
      </c>
      <c r="I58" s="4"/>
      <c r="J58" t="str">
        <f t="shared" si="19"/>
        <v>,{"CollectableType":"HomeCollector.Models.BookBase, HomeCollector, Version=1.0.0.0, Culture=neutral, PublicKeyToken=null"</v>
      </c>
      <c r="K58" t="str">
        <f t="shared" si="1"/>
        <v xml:space="preserve">,"DisplayName":"Blaze of Glory" </v>
      </c>
      <c r="L58" t="str">
        <f t="shared" si="2"/>
        <v xml:space="preserve">,"Description":"" </v>
      </c>
      <c r="M58" t="str">
        <f t="shared" si="3"/>
        <v xml:space="preserve">,"Title":"Blaze of Glory" </v>
      </c>
      <c r="N58" t="str">
        <f t="shared" si="4"/>
        <v xml:space="preserve">,"Author":"Simon Hawke" </v>
      </c>
      <c r="O58" t="str">
        <f t="shared" si="5"/>
        <v xml:space="preserve">,"Publisher":"" </v>
      </c>
      <c r="P58" t="str">
        <f t="shared" si="6"/>
        <v xml:space="preserve">,"Year":1995 </v>
      </c>
      <c r="Q58" t="str">
        <f t="shared" si="7"/>
        <v>,"Month":3</v>
      </c>
      <c r="R58" t="str">
        <f t="shared" si="20"/>
        <v xml:space="preserve">,"Series":"TNG" </v>
      </c>
      <c r="S58" t="str">
        <f t="shared" si="8"/>
        <v xml:space="preserve">,"BookCode":"TNG34" </v>
      </c>
      <c r="T58" t="str">
        <f t="shared" si="9"/>
        <v xml:space="preserve">,"ISBN":"" </v>
      </c>
      <c r="U58" t="str">
        <f t="shared" si="10"/>
        <v xml:space="preserve">,"Edition":"" </v>
      </c>
      <c r="V58" t="str">
        <f t="shared" si="11"/>
        <v>,"ItemInstances":[</v>
      </c>
      <c r="W58" t="str">
        <f t="shared" si="12"/>
        <v>{"CollectableType":"HomeCollector.Models.BookBase, HomeCollector, Version=1.0.0.0, Culture=neutral, PublicKeyToken=null"</v>
      </c>
      <c r="X58" t="str">
        <f t="shared" si="13"/>
        <v xml:space="preserve">,"ItemDetails":"Copies=" </v>
      </c>
      <c r="Y58" t="str">
        <f t="shared" si="14"/>
        <v xml:space="preserve">,"IsFavorite":false </v>
      </c>
      <c r="Z58" t="str">
        <f t="shared" si="15"/>
        <v xml:space="preserve">,"EstimatedValue":0 </v>
      </c>
      <c r="AA58" t="str">
        <f t="shared" si="16"/>
        <v xml:space="preserve">,"Condition":"UNDEFINED" </v>
      </c>
      <c r="AB5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8"/>
        <v>,{"CollectableType":"HomeCollector.Models.BookBase, HomeCollector, Version=1.0.0.0, Culture=neutral, PublicKeyToken=null","DisplayName":"Blaze of Glory" ,"Description":"" ,"Title":"Blaze of Glory" ,"Author":"Simon Hawke" ,"Publisher":"" ,"Year":1995 ,"Month":3,"Series":"TNG" ,"BookCode":"TNG34"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13.2" x14ac:dyDescent="0.25">
      <c r="A59" s="34" t="s">
        <v>629</v>
      </c>
      <c r="B59" s="15">
        <v>1995</v>
      </c>
      <c r="C59" s="17" t="s">
        <v>15</v>
      </c>
      <c r="D59" s="4"/>
      <c r="E59" s="38">
        <v>5</v>
      </c>
      <c r="F59" s="62" t="s">
        <v>630</v>
      </c>
      <c r="H59" s="12" t="s">
        <v>631</v>
      </c>
      <c r="I59" s="4"/>
      <c r="J59" t="str">
        <f t="shared" si="19"/>
        <v>,{"CollectableType":"HomeCollector.Models.BookBase, HomeCollector, Version=1.0.0.0, Culture=neutral, PublicKeyToken=null"</v>
      </c>
      <c r="K59" t="str">
        <f t="shared" si="1"/>
        <v xml:space="preserve">,"DisplayName":"The Romulan Stratagem" </v>
      </c>
      <c r="L59" t="str">
        <f t="shared" si="2"/>
        <v xml:space="preserve">,"Description":"" </v>
      </c>
      <c r="M59" t="str">
        <f t="shared" si="3"/>
        <v xml:space="preserve">,"Title":"The Romulan Stratagem" </v>
      </c>
      <c r="N59" t="str">
        <f t="shared" si="4"/>
        <v xml:space="preserve">,"Author":"Robert Greenberger" </v>
      </c>
      <c r="O59" t="str">
        <f t="shared" si="5"/>
        <v xml:space="preserve">,"Publisher":"" </v>
      </c>
      <c r="P59" t="str">
        <f t="shared" si="6"/>
        <v xml:space="preserve">,"Year":1995 </v>
      </c>
      <c r="Q59" t="str">
        <f t="shared" si="7"/>
        <v>,"Month":5</v>
      </c>
      <c r="R59" t="str">
        <f t="shared" si="20"/>
        <v xml:space="preserve">,"Series":"TNG" </v>
      </c>
      <c r="S59" t="str">
        <f t="shared" si="8"/>
        <v xml:space="preserve">,"BookCode":"TNG35" </v>
      </c>
      <c r="T59" t="str">
        <f t="shared" si="9"/>
        <v xml:space="preserve">,"ISBN":"" </v>
      </c>
      <c r="U59" t="str">
        <f t="shared" si="10"/>
        <v xml:space="preserve">,"Edition":"" </v>
      </c>
      <c r="V59" t="str">
        <f t="shared" si="11"/>
        <v>,"ItemInstances":[</v>
      </c>
      <c r="W59" t="str">
        <f t="shared" si="12"/>
        <v>{"CollectableType":"HomeCollector.Models.BookBase, HomeCollector, Version=1.0.0.0, Culture=neutral, PublicKeyToken=null"</v>
      </c>
      <c r="X59" t="str">
        <f t="shared" si="13"/>
        <v xml:space="preserve">,"ItemDetails":"Copies=" </v>
      </c>
      <c r="Y59" t="str">
        <f t="shared" si="14"/>
        <v xml:space="preserve">,"IsFavorite":false </v>
      </c>
      <c r="Z59" t="str">
        <f t="shared" si="15"/>
        <v xml:space="preserve">,"EstimatedValue":0 </v>
      </c>
      <c r="AA59" t="str">
        <f t="shared" si="16"/>
        <v xml:space="preserve">,"Condition":"UNDEFINED" </v>
      </c>
      <c r="AB5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8"/>
        <v>,{"CollectableType":"HomeCollector.Models.BookBase, HomeCollector, Version=1.0.0.0, Culture=neutral, PublicKeyToken=null","DisplayName":"The Romulan Stratagem" ,"Description":"" ,"Title":"The Romulan Stratagem" ,"Author":"Robert Greenberger" ,"Publisher":"" ,"Year":1995 ,"Month":5,"Series":"TNG" ,"BookCode":"TNG35"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13.2" x14ac:dyDescent="0.25">
      <c r="A60" s="34" t="s">
        <v>633</v>
      </c>
      <c r="B60" s="15">
        <v>1995</v>
      </c>
      <c r="C60" s="17" t="s">
        <v>15</v>
      </c>
      <c r="D60" s="4"/>
      <c r="E60" s="38">
        <v>7</v>
      </c>
      <c r="F60" s="62" t="s">
        <v>635</v>
      </c>
      <c r="H60" s="12" t="s">
        <v>241</v>
      </c>
      <c r="I60" s="4"/>
      <c r="J60" t="str">
        <f t="shared" si="19"/>
        <v>,{"CollectableType":"HomeCollector.Models.BookBase, HomeCollector, Version=1.0.0.0, Culture=neutral, PublicKeyToken=null"</v>
      </c>
      <c r="K60" t="str">
        <f t="shared" si="1"/>
        <v xml:space="preserve">,"DisplayName":"Into the Nebula" </v>
      </c>
      <c r="L60" t="str">
        <f t="shared" si="2"/>
        <v xml:space="preserve">,"Description":"" </v>
      </c>
      <c r="M60" t="str">
        <f t="shared" si="3"/>
        <v xml:space="preserve">,"Title":"Into the Nebula" </v>
      </c>
      <c r="N60" t="str">
        <f t="shared" si="4"/>
        <v xml:space="preserve">,"Author":"Gene DeWeese" </v>
      </c>
      <c r="O60" t="str">
        <f t="shared" si="5"/>
        <v xml:space="preserve">,"Publisher":"" </v>
      </c>
      <c r="P60" t="str">
        <f t="shared" si="6"/>
        <v xml:space="preserve">,"Year":1995 </v>
      </c>
      <c r="Q60" t="str">
        <f t="shared" si="7"/>
        <v>,"Month":7</v>
      </c>
      <c r="R60" t="str">
        <f t="shared" si="20"/>
        <v xml:space="preserve">,"Series":"TNG" </v>
      </c>
      <c r="S60" t="str">
        <f t="shared" si="8"/>
        <v xml:space="preserve">,"BookCode":"TNG36" </v>
      </c>
      <c r="T60" t="str">
        <f t="shared" si="9"/>
        <v xml:space="preserve">,"ISBN":"" </v>
      </c>
      <c r="U60" t="str">
        <f t="shared" si="10"/>
        <v xml:space="preserve">,"Edition":"" </v>
      </c>
      <c r="V60" t="str">
        <f t="shared" si="11"/>
        <v>,"ItemInstances":[</v>
      </c>
      <c r="W60" t="str">
        <f t="shared" si="12"/>
        <v>{"CollectableType":"HomeCollector.Models.BookBase, HomeCollector, Version=1.0.0.0, Culture=neutral, PublicKeyToken=null"</v>
      </c>
      <c r="X60" t="str">
        <f t="shared" si="13"/>
        <v xml:space="preserve">,"ItemDetails":"Copies=" </v>
      </c>
      <c r="Y60" t="str">
        <f t="shared" si="14"/>
        <v xml:space="preserve">,"IsFavorite":false </v>
      </c>
      <c r="Z60" t="str">
        <f t="shared" si="15"/>
        <v xml:space="preserve">,"EstimatedValue":0 </v>
      </c>
      <c r="AA60" t="str">
        <f t="shared" si="16"/>
        <v xml:space="preserve">,"Condition":"UNDEFINED" </v>
      </c>
      <c r="AB6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8"/>
        <v>,{"CollectableType":"HomeCollector.Models.BookBase, HomeCollector, Version=1.0.0.0, Culture=neutral, PublicKeyToken=null","DisplayName":"Into the Nebula" ,"Description":"" ,"Title":"Into the Nebula" ,"Author":"Gene DeWeese" ,"Publisher":"" ,"Year":1995 ,"Month":7,"Series":"TNG" ,"BookCode":"TNG36"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636</v>
      </c>
      <c r="B61" s="15">
        <v>1995</v>
      </c>
      <c r="C61" s="17" t="s">
        <v>15</v>
      </c>
      <c r="D61" s="4"/>
      <c r="E61" s="38">
        <v>10</v>
      </c>
      <c r="F61" s="62" t="s">
        <v>638</v>
      </c>
      <c r="H61" s="12" t="s">
        <v>222</v>
      </c>
      <c r="I61" s="4"/>
      <c r="J61" t="str">
        <f t="shared" si="19"/>
        <v>,{"CollectableType":"HomeCollector.Models.BookBase, HomeCollector, Version=1.0.0.0, Culture=neutral, PublicKeyToken=null"</v>
      </c>
      <c r="K61" t="str">
        <f t="shared" si="1"/>
        <v xml:space="preserve">,"DisplayName":"The Last Stand" </v>
      </c>
      <c r="L61" t="str">
        <f t="shared" si="2"/>
        <v xml:space="preserve">,"Description":"" </v>
      </c>
      <c r="M61" t="str">
        <f t="shared" si="3"/>
        <v xml:space="preserve">,"Title":"The Last Stand" </v>
      </c>
      <c r="N61" t="str">
        <f t="shared" si="4"/>
        <v xml:space="preserve">,"Author":"Brad Ferguson" </v>
      </c>
      <c r="O61" t="str">
        <f t="shared" si="5"/>
        <v xml:space="preserve">,"Publisher":"" </v>
      </c>
      <c r="P61" t="str">
        <f t="shared" si="6"/>
        <v xml:space="preserve">,"Year":1995 </v>
      </c>
      <c r="Q61" t="str">
        <f t="shared" si="7"/>
        <v>,"Month":10</v>
      </c>
      <c r="R61" t="str">
        <f t="shared" si="20"/>
        <v xml:space="preserve">,"Series":"TNG" </v>
      </c>
      <c r="S61" t="str">
        <f t="shared" si="8"/>
        <v xml:space="preserve">,"BookCode":"TNG37" </v>
      </c>
      <c r="T61" t="str">
        <f t="shared" si="9"/>
        <v xml:space="preserve">,"ISBN":"" </v>
      </c>
      <c r="U61" t="str">
        <f t="shared" si="10"/>
        <v xml:space="preserve">,"Edition":"" </v>
      </c>
      <c r="V61" t="str">
        <f t="shared" si="11"/>
        <v>,"ItemInstances":[</v>
      </c>
      <c r="W61" t="str">
        <f t="shared" si="12"/>
        <v>{"CollectableType":"HomeCollector.Models.BookBase, HomeCollector, Version=1.0.0.0, Culture=neutral, PublicKeyToken=null"</v>
      </c>
      <c r="X61" t="str">
        <f t="shared" si="13"/>
        <v xml:space="preserve">,"ItemDetails":"Copies=" </v>
      </c>
      <c r="Y61" t="str">
        <f t="shared" si="14"/>
        <v xml:space="preserve">,"IsFavorite":false </v>
      </c>
      <c r="Z61" t="str">
        <f t="shared" si="15"/>
        <v xml:space="preserve">,"EstimatedValue":0 </v>
      </c>
      <c r="AA61" t="str">
        <f t="shared" si="16"/>
        <v xml:space="preserve">,"Condition":"UNDEFINED" </v>
      </c>
      <c r="AB6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8"/>
        <v>,{"CollectableType":"HomeCollector.Models.BookBase, HomeCollector, Version=1.0.0.0, Culture=neutral, PublicKeyToken=null","DisplayName":"The Last Stand" ,"Description":"" ,"Title":"The Last Stand" ,"Author":"Brad Ferguson" ,"Publisher":"" ,"Year":1995 ,"Month":10,"Series":"TNG" ,"BookCode":"TNG37"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640</v>
      </c>
      <c r="B62" s="15">
        <v>1995</v>
      </c>
      <c r="C62" s="17"/>
      <c r="D62" s="4"/>
      <c r="E62" s="38">
        <v>12</v>
      </c>
      <c r="F62" s="65"/>
      <c r="H62" s="12" t="s">
        <v>286</v>
      </c>
      <c r="I62" s="12" t="s">
        <v>537</v>
      </c>
      <c r="J62" t="str">
        <f t="shared" si="19"/>
        <v>,{"CollectableType":"HomeCollector.Models.BookBase, HomeCollector, Version=1.0.0.0, Culture=neutral, PublicKeyToken=null"</v>
      </c>
      <c r="K62" t="str">
        <f t="shared" si="1"/>
        <v xml:space="preserve">,"DisplayName":"Crossover ‡" </v>
      </c>
      <c r="L62" t="str">
        <f t="shared" si="2"/>
        <v xml:space="preserve">,"Description":"Hardcover first printing" </v>
      </c>
      <c r="M62" t="str">
        <f t="shared" si="3"/>
        <v xml:space="preserve">,"Title":"Crossover ‡" </v>
      </c>
      <c r="N62" t="str">
        <f t="shared" si="4"/>
        <v xml:space="preserve">,"Author":"Michael Jan Friedman" </v>
      </c>
      <c r="O62" t="str">
        <f t="shared" si="5"/>
        <v xml:space="preserve">,"Publisher":"" </v>
      </c>
      <c r="P62" t="str">
        <f t="shared" si="6"/>
        <v xml:space="preserve">,"Year":1995 </v>
      </c>
      <c r="Q62" t="str">
        <f t="shared" si="7"/>
        <v>,"Month":12</v>
      </c>
      <c r="R62" t="str">
        <f t="shared" si="20"/>
        <v xml:space="preserve">,"Series":"TNG" </v>
      </c>
      <c r="S62" t="str">
        <f t="shared" si="8"/>
        <v xml:space="preserve">,"BookCode":"" </v>
      </c>
      <c r="T62" t="str">
        <f t="shared" si="9"/>
        <v xml:space="preserve">,"ISBN":"" </v>
      </c>
      <c r="U62" t="str">
        <f t="shared" si="10"/>
        <v xml:space="preserve">,"Edition":"" </v>
      </c>
      <c r="V62" t="str">
        <f t="shared" si="11"/>
        <v/>
      </c>
      <c r="W62" t="str">
        <f t="shared" si="12"/>
        <v>{"CollectableType":"HomeCollector.Models.BookBase, HomeCollector, Version=1.0.0.0, Culture=neutral, PublicKeyToken=null"</v>
      </c>
      <c r="X62" t="str">
        <f t="shared" si="13"/>
        <v xml:space="preserve">,"ItemDetails":"Copies=" </v>
      </c>
      <c r="Y62" t="str">
        <f t="shared" si="14"/>
        <v xml:space="preserve">,"IsFavorite":false </v>
      </c>
      <c r="Z62" t="str">
        <f t="shared" si="15"/>
        <v xml:space="preserve">,"EstimatedValue":0 </v>
      </c>
      <c r="AA62" t="str">
        <f t="shared" si="16"/>
        <v xml:space="preserve">,"Condition":"UNDEFINED" </v>
      </c>
      <c r="AB62" t="str">
        <f t="shared" si="17"/>
        <v>}</v>
      </c>
      <c r="AC62" t="str">
        <f t="shared" si="18"/>
        <v>,{"CollectableType":"HomeCollector.Models.BookBase, HomeCollector, Version=1.0.0.0, Culture=neutral, PublicKeyToken=null","DisplayName":"Crossover ‡" ,"Description":"Hardcover first printing" ,"Title":"Crossover ‡" ,"Author":"Michael Jan Friedman" ,"Publisher":"" ,"Year":1995 ,"Month":12,"Series":"TNG" ,"BookCode":"" ,"ISBN":"" ,"Edition":"" }</v>
      </c>
    </row>
    <row r="63" spans="1:29" ht="13.2" x14ac:dyDescent="0.25">
      <c r="A63" s="34" t="s">
        <v>640</v>
      </c>
      <c r="B63" s="15">
        <v>1995</v>
      </c>
      <c r="C63" s="17" t="s">
        <v>15</v>
      </c>
      <c r="D63" s="4"/>
      <c r="E63" s="38">
        <v>12</v>
      </c>
      <c r="F63" s="65"/>
      <c r="H63" s="12" t="s">
        <v>286</v>
      </c>
      <c r="I63" s="12"/>
      <c r="J63" t="str">
        <f t="shared" si="19"/>
        <v>,{"CollectableType":"HomeCollector.Models.BookBase, HomeCollector, Version=1.0.0.0, Culture=neutral, PublicKeyToken=null"</v>
      </c>
      <c r="K63" t="str">
        <f t="shared" si="1"/>
        <v xml:space="preserve">,"DisplayName":"Crossover ‡" </v>
      </c>
      <c r="L63" t="str">
        <f t="shared" si="2"/>
        <v xml:space="preserve">,"Description":"" </v>
      </c>
      <c r="M63" t="str">
        <f t="shared" si="3"/>
        <v xml:space="preserve">,"Title":"Crossover ‡" </v>
      </c>
      <c r="N63" t="str">
        <f t="shared" si="4"/>
        <v xml:space="preserve">,"Author":"Michael Jan Friedman" </v>
      </c>
      <c r="O63" t="str">
        <f t="shared" si="5"/>
        <v xml:space="preserve">,"Publisher":"" </v>
      </c>
      <c r="P63" t="str">
        <f t="shared" si="6"/>
        <v xml:space="preserve">,"Year":1995 </v>
      </c>
      <c r="Q63" t="str">
        <f t="shared" si="7"/>
        <v>,"Month":12</v>
      </c>
      <c r="R63" t="str">
        <f t="shared" si="20"/>
        <v xml:space="preserve">,"Series":"TNG" </v>
      </c>
      <c r="S63" t="str">
        <f t="shared" si="8"/>
        <v xml:space="preserve">,"BookCode":"" </v>
      </c>
      <c r="T63" t="str">
        <f t="shared" si="9"/>
        <v xml:space="preserve">,"ISBN":"" </v>
      </c>
      <c r="U63" t="str">
        <f t="shared" si="10"/>
        <v xml:space="preserve">,"Edition":"" </v>
      </c>
      <c r="V63" t="str">
        <f t="shared" si="11"/>
        <v>,"ItemInstances":[</v>
      </c>
      <c r="W63" t="str">
        <f t="shared" si="12"/>
        <v>{"CollectableType":"HomeCollector.Models.BookBase, HomeCollector, Version=1.0.0.0, Culture=neutral, PublicKeyToken=null"</v>
      </c>
      <c r="X63" t="str">
        <f t="shared" si="13"/>
        <v xml:space="preserve">,"ItemDetails":"Copies=" </v>
      </c>
      <c r="Y63" t="str">
        <f t="shared" si="14"/>
        <v xml:space="preserve">,"IsFavorite":false </v>
      </c>
      <c r="Z63" t="str">
        <f t="shared" si="15"/>
        <v xml:space="preserve">,"EstimatedValue":0 </v>
      </c>
      <c r="AA63" t="str">
        <f t="shared" si="16"/>
        <v xml:space="preserve">,"Condition":"UNDEFINED" </v>
      </c>
      <c r="AB6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8"/>
        <v>,{"CollectableType":"HomeCollector.Models.BookBase, HomeCollector, Version=1.0.0.0, Culture=neutral, PublicKeyToken=null","DisplayName":"Crossover ‡" ,"Description":"" ,"Title":"Crossover ‡" ,"Author":"Michael Jan Friedman" ,"Publisher":"" ,"Year":1995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26.4" x14ac:dyDescent="0.25">
      <c r="A64" s="34" t="s">
        <v>642</v>
      </c>
      <c r="B64" s="15">
        <v>1996</v>
      </c>
      <c r="C64" s="17" t="s">
        <v>15</v>
      </c>
      <c r="D64" s="4"/>
      <c r="E64" s="38">
        <v>1</v>
      </c>
      <c r="F64" s="62" t="s">
        <v>644</v>
      </c>
      <c r="H64" s="12" t="s">
        <v>645</v>
      </c>
      <c r="I64" s="4"/>
      <c r="J64" t="str">
        <f t="shared" si="19"/>
        <v>,{"CollectableType":"HomeCollector.Models.BookBase, HomeCollector, Version=1.0.0.0, Culture=neutral, PublicKeyToken=null"</v>
      </c>
      <c r="K64" t="str">
        <f t="shared" si="1"/>
        <v xml:space="preserve">,"DisplayName":"Dragon's Honor" </v>
      </c>
      <c r="L64" t="str">
        <f t="shared" si="2"/>
        <v xml:space="preserve">,"Description":"" </v>
      </c>
      <c r="M64" t="str">
        <f t="shared" si="3"/>
        <v xml:space="preserve">,"Title":"Dragon's Honor" </v>
      </c>
      <c r="N64" t="str">
        <f t="shared" si="4"/>
        <v xml:space="preserve">,"Author":"Kij Johnson and Greg Cox" </v>
      </c>
      <c r="O64" t="str">
        <f t="shared" si="5"/>
        <v xml:space="preserve">,"Publisher":"" </v>
      </c>
      <c r="P64" t="str">
        <f t="shared" si="6"/>
        <v xml:space="preserve">,"Year":1996 </v>
      </c>
      <c r="Q64" t="str">
        <f t="shared" si="7"/>
        <v>,"Month":1</v>
      </c>
      <c r="R64" t="str">
        <f t="shared" si="20"/>
        <v xml:space="preserve">,"Series":"TNG" </v>
      </c>
      <c r="S64" t="str">
        <f t="shared" si="8"/>
        <v xml:space="preserve">,"BookCode":"TNG38" </v>
      </c>
      <c r="T64" t="str">
        <f t="shared" si="9"/>
        <v xml:space="preserve">,"ISBN":"" </v>
      </c>
      <c r="U64" t="str">
        <f t="shared" si="10"/>
        <v xml:space="preserve">,"Edition":"" </v>
      </c>
      <c r="V64" t="str">
        <f t="shared" si="11"/>
        <v>,"ItemInstances":[</v>
      </c>
      <c r="W64" t="str">
        <f t="shared" si="12"/>
        <v>{"CollectableType":"HomeCollector.Models.BookBase, HomeCollector, Version=1.0.0.0, Culture=neutral, PublicKeyToken=null"</v>
      </c>
      <c r="X64" t="str">
        <f t="shared" si="13"/>
        <v xml:space="preserve">,"ItemDetails":"Copies=" </v>
      </c>
      <c r="Y64" t="str">
        <f t="shared" si="14"/>
        <v xml:space="preserve">,"IsFavorite":false </v>
      </c>
      <c r="Z64" t="str">
        <f t="shared" si="15"/>
        <v xml:space="preserve">,"EstimatedValue":0 </v>
      </c>
      <c r="AA64" t="str">
        <f t="shared" si="16"/>
        <v xml:space="preserve">,"Condition":"UNDEFINED" </v>
      </c>
      <c r="AB6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8"/>
        <v>,{"CollectableType":"HomeCollector.Models.BookBase, HomeCollector, Version=1.0.0.0, Culture=neutral, PublicKeyToken=null","DisplayName":"Dragon's Honor" ,"Description":"" ,"Title":"Dragon's Honor" ,"Author":"Kij Johnson and Greg Cox" ,"Publisher":"" ,"Year":1996 ,"Month":1,"Series":"TNG" ,"BookCode":"TNG38"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13.2" x14ac:dyDescent="0.25">
      <c r="A65" s="34" t="s">
        <v>647</v>
      </c>
      <c r="B65" s="15">
        <v>1996</v>
      </c>
      <c r="C65" s="17" t="s">
        <v>15</v>
      </c>
      <c r="D65" s="4"/>
      <c r="E65" s="38">
        <v>3</v>
      </c>
      <c r="F65" s="62" t="s">
        <v>650</v>
      </c>
      <c r="H65" s="12" t="s">
        <v>343</v>
      </c>
      <c r="I65" s="4"/>
      <c r="J65" t="str">
        <f t="shared" si="19"/>
        <v>,{"CollectableType":"HomeCollector.Models.BookBase, HomeCollector, Version=1.0.0.0, Culture=neutral, PublicKeyToken=null"</v>
      </c>
      <c r="K65" t="str">
        <f t="shared" si="1"/>
        <v xml:space="preserve">,"DisplayName":"Rogue Saucer" </v>
      </c>
      <c r="L65" t="str">
        <f t="shared" si="2"/>
        <v xml:space="preserve">,"Description":"" </v>
      </c>
      <c r="M65" t="str">
        <f t="shared" si="3"/>
        <v xml:space="preserve">,"Title":"Rogue Saucer" </v>
      </c>
      <c r="N65" t="str">
        <f t="shared" si="4"/>
        <v xml:space="preserve">,"Author":"John Vornholt" </v>
      </c>
      <c r="O65" t="str">
        <f t="shared" si="5"/>
        <v xml:space="preserve">,"Publisher":"" </v>
      </c>
      <c r="P65" t="str">
        <f t="shared" si="6"/>
        <v xml:space="preserve">,"Year":1996 </v>
      </c>
      <c r="Q65" t="str">
        <f t="shared" si="7"/>
        <v>,"Month":3</v>
      </c>
      <c r="R65" t="str">
        <f t="shared" si="20"/>
        <v xml:space="preserve">,"Series":"TNG" </v>
      </c>
      <c r="S65" t="str">
        <f t="shared" si="8"/>
        <v xml:space="preserve">,"BookCode":"TNG39" </v>
      </c>
      <c r="T65" t="str">
        <f t="shared" si="9"/>
        <v xml:space="preserve">,"ISBN":"" </v>
      </c>
      <c r="U65" t="str">
        <f t="shared" si="10"/>
        <v xml:space="preserve">,"Edition":"" </v>
      </c>
      <c r="V65" t="str">
        <f t="shared" si="11"/>
        <v>,"ItemInstances":[</v>
      </c>
      <c r="W65" t="str">
        <f t="shared" si="12"/>
        <v>{"CollectableType":"HomeCollector.Models.BookBase, HomeCollector, Version=1.0.0.0, Culture=neutral, PublicKeyToken=null"</v>
      </c>
      <c r="X65" t="str">
        <f t="shared" si="13"/>
        <v xml:space="preserve">,"ItemDetails":"Copies=" </v>
      </c>
      <c r="Y65" t="str">
        <f t="shared" si="14"/>
        <v xml:space="preserve">,"IsFavorite":false </v>
      </c>
      <c r="Z65" t="str">
        <f t="shared" si="15"/>
        <v xml:space="preserve">,"EstimatedValue":0 </v>
      </c>
      <c r="AA65" t="str">
        <f t="shared" si="16"/>
        <v xml:space="preserve">,"Condition":"UNDEFINED" </v>
      </c>
      <c r="AB65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si="18"/>
        <v>,{"CollectableType":"HomeCollector.Models.BookBase, HomeCollector, Version=1.0.0.0, Culture=neutral, PublicKeyToken=null","DisplayName":"Rogue Saucer" ,"Description":"" ,"Title":"Rogue Saucer" ,"Author":"John Vornholt" ,"Publisher":"" ,"Year":1996 ,"Month":3,"Series":"TNG" ,"BookCode":"TNG39"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39.6" x14ac:dyDescent="0.25">
      <c r="A66" s="34" t="s">
        <v>651</v>
      </c>
      <c r="B66" s="15">
        <v>1996</v>
      </c>
      <c r="C66" s="17" t="s">
        <v>15</v>
      </c>
      <c r="D66" s="4"/>
      <c r="E66" s="38">
        <v>5</v>
      </c>
      <c r="F66" s="62" t="s">
        <v>652</v>
      </c>
      <c r="H66" s="12" t="s">
        <v>653</v>
      </c>
      <c r="I66" s="4"/>
      <c r="J66" t="str">
        <f t="shared" si="19"/>
        <v>,{"CollectableType":"HomeCollector.Models.BookBase, HomeCollector, Version=1.0.0.0, Culture=neutral, PublicKeyToken=null"</v>
      </c>
      <c r="K66" t="str">
        <f t="shared" si="1"/>
        <v xml:space="preserve">,"DisplayName":"Possession" </v>
      </c>
      <c r="L66" t="str">
        <f t="shared" si="2"/>
        <v xml:space="preserve">,"Description":"" </v>
      </c>
      <c r="M66" t="str">
        <f t="shared" si="3"/>
        <v xml:space="preserve">,"Title":"Possession" </v>
      </c>
      <c r="N66" t="str">
        <f t="shared" si="4"/>
        <v xml:space="preserve">,"Author":"J.M. Dillard and Kathleen O'Malley" </v>
      </c>
      <c r="O66" t="str">
        <f t="shared" si="5"/>
        <v xml:space="preserve">,"Publisher":"" </v>
      </c>
      <c r="P66" t="str">
        <f t="shared" si="6"/>
        <v xml:space="preserve">,"Year":1996 </v>
      </c>
      <c r="Q66" t="str">
        <f t="shared" si="7"/>
        <v>,"Month":5</v>
      </c>
      <c r="R66" t="str">
        <f t="shared" si="20"/>
        <v xml:space="preserve">,"Series":"TNG" </v>
      </c>
      <c r="S66" t="str">
        <f t="shared" si="8"/>
        <v xml:space="preserve">,"BookCode":"TNG40" </v>
      </c>
      <c r="T66" t="str">
        <f t="shared" si="9"/>
        <v xml:space="preserve">,"ISBN":"" </v>
      </c>
      <c r="U66" t="str">
        <f t="shared" si="10"/>
        <v xml:space="preserve">,"Edition":"" </v>
      </c>
      <c r="V66" t="str">
        <f t="shared" si="11"/>
        <v>,"ItemInstances":[</v>
      </c>
      <c r="W66" t="str">
        <f t="shared" si="12"/>
        <v>{"CollectableType":"HomeCollector.Models.BookBase, HomeCollector, Version=1.0.0.0, Culture=neutral, PublicKeyToken=null"</v>
      </c>
      <c r="X66" t="str">
        <f t="shared" si="13"/>
        <v xml:space="preserve">,"ItemDetails":"Copies=" </v>
      </c>
      <c r="Y66" t="str">
        <f t="shared" si="14"/>
        <v xml:space="preserve">,"IsFavorite":false </v>
      </c>
      <c r="Z66" t="str">
        <f t="shared" si="15"/>
        <v xml:space="preserve">,"EstimatedValue":0 </v>
      </c>
      <c r="AA66" t="str">
        <f t="shared" si="16"/>
        <v xml:space="preserve">,"Condition":"UNDEFINED" </v>
      </c>
      <c r="AB6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6" t="str">
        <f t="shared" si="18"/>
        <v>,{"CollectableType":"HomeCollector.Models.BookBase, HomeCollector, Version=1.0.0.0, Culture=neutral, PublicKeyToken=null","DisplayName":"Possession" ,"Description":"" ,"Title":"Possession" ,"Author":"J.M. Dillard and Kathleen O'Malley" ,"Publisher":"" ,"Year":1996 ,"Month":5,"Series":"TNG" ,"BookCode":"TNG40"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7" spans="1:29" ht="39.6" x14ac:dyDescent="0.25">
      <c r="A67" s="34" t="s">
        <v>654</v>
      </c>
      <c r="B67" s="15">
        <v>1996</v>
      </c>
      <c r="C67" s="17" t="s">
        <v>15</v>
      </c>
      <c r="D67" s="4"/>
      <c r="E67" s="38">
        <v>7</v>
      </c>
      <c r="F67" s="62" t="s">
        <v>656</v>
      </c>
      <c r="H67" s="12" t="s">
        <v>657</v>
      </c>
      <c r="I67" s="4"/>
      <c r="J67" t="str">
        <f t="shared" si="19"/>
        <v>,{"CollectableType":"HomeCollector.Models.BookBase, HomeCollector, Version=1.0.0.0, Culture=neutral, PublicKeyToken=null"</v>
      </c>
      <c r="K67" t="str">
        <f t="shared" si="1"/>
        <v xml:space="preserve">,"DisplayName":"Invasion #2: The Soldiers of Fear" </v>
      </c>
      <c r="L67" t="str">
        <f t="shared" si="2"/>
        <v xml:space="preserve">,"Description":"" </v>
      </c>
      <c r="M67" t="str">
        <f t="shared" si="3"/>
        <v xml:space="preserve">,"Title":"Invasion #2: The Soldiers of Fear" </v>
      </c>
      <c r="N67" t="str">
        <f t="shared" si="4"/>
        <v xml:space="preserve">,"Author":"Dean Wesley Smith andKristine Kathryn Rusch" </v>
      </c>
      <c r="O67" t="str">
        <f t="shared" si="5"/>
        <v xml:space="preserve">,"Publisher":"" </v>
      </c>
      <c r="P67" t="str">
        <f t="shared" si="6"/>
        <v xml:space="preserve">,"Year":1996 </v>
      </c>
      <c r="Q67" t="str">
        <f t="shared" si="7"/>
        <v>,"Month":7</v>
      </c>
      <c r="R67" t="str">
        <f t="shared" si="20"/>
        <v xml:space="preserve">,"Series":"TNG" </v>
      </c>
      <c r="S67" t="str">
        <f t="shared" si="8"/>
        <v xml:space="preserve">,"BookCode":"TNG41" </v>
      </c>
      <c r="T67" t="str">
        <f t="shared" si="9"/>
        <v xml:space="preserve">,"ISBN":"" </v>
      </c>
      <c r="U67" t="str">
        <f t="shared" si="10"/>
        <v xml:space="preserve">,"Edition":"" </v>
      </c>
      <c r="V67" t="str">
        <f t="shared" si="11"/>
        <v>,"ItemInstances":[</v>
      </c>
      <c r="W67" t="str">
        <f t="shared" si="12"/>
        <v>{"CollectableType":"HomeCollector.Models.BookBase, HomeCollector, Version=1.0.0.0, Culture=neutral, PublicKeyToken=null"</v>
      </c>
      <c r="X67" t="str">
        <f t="shared" si="13"/>
        <v xml:space="preserve">,"ItemDetails":"Copies=" </v>
      </c>
      <c r="Y67" t="str">
        <f t="shared" si="14"/>
        <v xml:space="preserve">,"IsFavorite":false </v>
      </c>
      <c r="Z67" t="str">
        <f t="shared" si="15"/>
        <v xml:space="preserve">,"EstimatedValue":0 </v>
      </c>
      <c r="AA67" t="str">
        <f t="shared" si="16"/>
        <v xml:space="preserve">,"Condition":"UNDEFINED" </v>
      </c>
      <c r="AB6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7" t="str">
        <f t="shared" si="18"/>
        <v>,{"CollectableType":"HomeCollector.Models.BookBase, HomeCollector, Version=1.0.0.0, Culture=neutral, PublicKeyToken=null","DisplayName":"Invasion #2: The Soldiers of Fear" ,"Description":"" ,"Title":"Invasion #2: The Soldiers of Fear" ,"Author":"Dean Wesley Smith andKristine Kathryn Rusch" ,"Publisher":"" ,"Year":1996 ,"Month":7,"Series":"TNG" ,"BookCode":"TNG41"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8" spans="1:29" ht="13.2" x14ac:dyDescent="0.25">
      <c r="A68" s="34" t="s">
        <v>658</v>
      </c>
      <c r="B68" s="15">
        <v>1996</v>
      </c>
      <c r="C68" s="17"/>
      <c r="D68" s="4"/>
      <c r="E68" s="38">
        <v>7</v>
      </c>
      <c r="F68" s="65"/>
      <c r="H68" s="12" t="s">
        <v>286</v>
      </c>
      <c r="I68" s="12" t="s">
        <v>537</v>
      </c>
      <c r="J68" t="str">
        <f t="shared" si="19"/>
        <v>,{"CollectableType":"HomeCollector.Models.BookBase, HomeCollector, Version=1.0.0.0, Culture=neutral, PublicKeyToken=null"</v>
      </c>
      <c r="K68" t="str">
        <f t="shared" si="1"/>
        <v xml:space="preserve">,"DisplayName":"Kahless ‡" </v>
      </c>
      <c r="L68" t="str">
        <f t="shared" si="2"/>
        <v xml:space="preserve">,"Description":"Hardcover first printing" </v>
      </c>
      <c r="M68" t="str">
        <f t="shared" si="3"/>
        <v xml:space="preserve">,"Title":"Kahless ‡" </v>
      </c>
      <c r="N68" t="str">
        <f t="shared" si="4"/>
        <v xml:space="preserve">,"Author":"Michael Jan Friedman" </v>
      </c>
      <c r="O68" t="str">
        <f t="shared" si="5"/>
        <v xml:space="preserve">,"Publisher":"" </v>
      </c>
      <c r="P68" t="str">
        <f t="shared" si="6"/>
        <v xml:space="preserve">,"Year":1996 </v>
      </c>
      <c r="Q68" t="str">
        <f t="shared" si="7"/>
        <v>,"Month":7</v>
      </c>
      <c r="R68" t="str">
        <f t="shared" ref="R68:R99" si="21">",""Series"":""" &amp; $B$1 &amp; """ "</f>
        <v xml:space="preserve">,"Series":"TNG" </v>
      </c>
      <c r="S68" t="str">
        <f t="shared" si="8"/>
        <v xml:space="preserve">,"BookCode":"" </v>
      </c>
      <c r="T68" t="str">
        <f t="shared" si="9"/>
        <v xml:space="preserve">,"ISBN":"" </v>
      </c>
      <c r="U68" t="str">
        <f t="shared" si="10"/>
        <v xml:space="preserve">,"Edition":"" </v>
      </c>
      <c r="V68" t="str">
        <f t="shared" si="11"/>
        <v/>
      </c>
      <c r="W68" t="str">
        <f t="shared" si="12"/>
        <v>{"CollectableType":"HomeCollector.Models.BookBase, HomeCollector, Version=1.0.0.0, Culture=neutral, PublicKeyToken=null"</v>
      </c>
      <c r="X68" t="str">
        <f t="shared" si="13"/>
        <v xml:space="preserve">,"ItemDetails":"Copies=" </v>
      </c>
      <c r="Y68" t="str">
        <f t="shared" si="14"/>
        <v xml:space="preserve">,"IsFavorite":false </v>
      </c>
      <c r="Z68" t="str">
        <f t="shared" si="15"/>
        <v xml:space="preserve">,"EstimatedValue":0 </v>
      </c>
      <c r="AA68" t="str">
        <f t="shared" si="16"/>
        <v xml:space="preserve">,"Condition":"UNDEFINED" </v>
      </c>
      <c r="AB68" t="str">
        <f t="shared" si="17"/>
        <v>}</v>
      </c>
      <c r="AC68" t="str">
        <f t="shared" si="18"/>
        <v>,{"CollectableType":"HomeCollector.Models.BookBase, HomeCollector, Version=1.0.0.0, Culture=neutral, PublicKeyToken=null","DisplayName":"Kahless ‡" ,"Description":"Hardcover first printing" ,"Title":"Kahless ‡" ,"Author":"Michael Jan Friedman" ,"Publisher":"" ,"Year":1996 ,"Month":7,"Series":"TNG" ,"BookCode":"" ,"ISBN":"" ,"Edition":"" }</v>
      </c>
    </row>
    <row r="69" spans="1:29" ht="13.2" x14ac:dyDescent="0.25">
      <c r="A69" s="34" t="s">
        <v>658</v>
      </c>
      <c r="B69" s="15">
        <v>1996</v>
      </c>
      <c r="C69" s="17" t="s">
        <v>15</v>
      </c>
      <c r="D69" s="4"/>
      <c r="E69" s="38">
        <v>7</v>
      </c>
      <c r="F69" s="65"/>
      <c r="H69" s="12" t="s">
        <v>286</v>
      </c>
      <c r="I69" s="12"/>
      <c r="J69" t="str">
        <f t="shared" si="19"/>
        <v>,{"CollectableType":"HomeCollector.Models.BookBase, HomeCollector, Version=1.0.0.0, Culture=neutral, PublicKeyToken=null"</v>
      </c>
      <c r="K69" t="str">
        <f t="shared" ref="K69:K132" si="22">",""DisplayName"":""" &amp; $A69 &amp; """ "</f>
        <v xml:space="preserve">,"DisplayName":"Kahless ‡" </v>
      </c>
      <c r="L69" t="str">
        <f t="shared" ref="L69:L132" si="23">",""Description"":""" &amp; $I69 &amp; """ "</f>
        <v xml:space="preserve">,"Description":"" </v>
      </c>
      <c r="M69" t="str">
        <f t="shared" ref="M69:M132" si="24">",""Title"":""" &amp; $A69 &amp; """ "</f>
        <v xml:space="preserve">,"Title":"Kahless ‡" </v>
      </c>
      <c r="N69" t="str">
        <f t="shared" ref="N69:N132" si="25">",""Author"":""" &amp; $H69 &amp; """ "</f>
        <v xml:space="preserve">,"Author":"Michael Jan Friedman" </v>
      </c>
      <c r="O69" t="str">
        <f t="shared" ref="O69:O132" si="26">",""Publisher"":""" &amp; $G69 &amp; """ "</f>
        <v xml:space="preserve">,"Publisher":"" </v>
      </c>
      <c r="P69" t="str">
        <f t="shared" ref="P69:P132" si="27">",""Year"":" &amp; $B69 &amp; " "</f>
        <v xml:space="preserve">,"Year":1996 </v>
      </c>
      <c r="Q69" t="str">
        <f t="shared" ref="Q69:Q132" si="28">",""Month"":" &amp; IF($E69="",0,$E69)</f>
        <v>,"Month":7</v>
      </c>
      <c r="R69" t="str">
        <f t="shared" si="21"/>
        <v xml:space="preserve">,"Series":"TNG" </v>
      </c>
      <c r="S69" t="str">
        <f t="shared" ref="S69:S132" si="29">",""BookCode"":""" &amp; $F69 &amp; """ "</f>
        <v xml:space="preserve">,"BookCode":"" </v>
      </c>
      <c r="T69" t="str">
        <f t="shared" ref="T69:T132" si="30">",""ISBN"":""" &amp; "" &amp; """ "</f>
        <v xml:space="preserve">,"ISBN":"" </v>
      </c>
      <c r="U69" t="str">
        <f t="shared" ref="U69:U132" si="31">",""Edition"":""" &amp; "" &amp; """ "</f>
        <v xml:space="preserve">,"Edition":"" </v>
      </c>
      <c r="V69" t="str">
        <f t="shared" ref="V69:V132" si="32" xml:space="preserve"> IF($C69="Y",",""ItemInstances"":[","")</f>
        <v>,"ItemInstances":[</v>
      </c>
      <c r="W69" t="str">
        <f t="shared" ref="W69:W132" si="33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9" t="str">
        <f t="shared" ref="X69:X132" si="34">",""ItemDetails"":""" &amp; "Copies=" &amp; $D69 &amp; """ "</f>
        <v xml:space="preserve">,"ItemDetails":"Copies=" </v>
      </c>
      <c r="Y69" t="str">
        <f t="shared" ref="Y69:Y132" si="35">",""IsFavorite"":" &amp; "false" &amp; " "</f>
        <v xml:space="preserve">,"IsFavorite":false </v>
      </c>
      <c r="Z69" t="str">
        <f t="shared" ref="Z69:Z132" si="36">",""EstimatedValue"":" &amp; 0 &amp; " "</f>
        <v xml:space="preserve">,"EstimatedValue":0 </v>
      </c>
      <c r="AA69" t="str">
        <f t="shared" ref="AA69:AA132" si="37">",""Condition"":" &amp; """UNDEFINED""" &amp; " "</f>
        <v xml:space="preserve">,"Condition":"UNDEFINED" </v>
      </c>
      <c r="AB69" t="str">
        <f t="shared" ref="AB69:AB132" si="38" xml:space="preserve"> IF($C69="Y",  CONCATENATE($V69,$W69,$X69,$Y69,$Z69,$AA69)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69" t="str">
        <f t="shared" ref="AC69:AC132" si="39">CONCATENATE($J69,$K69, $L69, $M69, $N69,$O69,$P69,$Q69,$R69,$S69,$T69,$U69) &amp; $AB69</f>
        <v>,{"CollectableType":"HomeCollector.Models.BookBase, HomeCollector, Version=1.0.0.0, Culture=neutral, PublicKeyToken=null","DisplayName":"Kahless ‡" ,"Description":"" ,"Title":"Kahless ‡" ,"Author":"Michael Jan Friedman" ,"Publisher":"" ,"Year":1996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0" spans="1:29" ht="13.2" x14ac:dyDescent="0.25">
      <c r="A70" s="34" t="s">
        <v>662</v>
      </c>
      <c r="B70" s="15">
        <v>1996</v>
      </c>
      <c r="C70" s="17" t="s">
        <v>15</v>
      </c>
      <c r="D70" s="4"/>
      <c r="E70" s="38">
        <v>9</v>
      </c>
      <c r="F70" s="62" t="s">
        <v>665</v>
      </c>
      <c r="H70" s="12" t="s">
        <v>605</v>
      </c>
      <c r="I70" s="4"/>
      <c r="J70" t="str">
        <f t="shared" ref="J70:J133" si="40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70" t="str">
        <f t="shared" si="22"/>
        <v xml:space="preserve">,"DisplayName":"Infiltrator" </v>
      </c>
      <c r="L70" t="str">
        <f t="shared" si="23"/>
        <v xml:space="preserve">,"Description":"" </v>
      </c>
      <c r="M70" t="str">
        <f t="shared" si="24"/>
        <v xml:space="preserve">,"Title":"Infiltrator" </v>
      </c>
      <c r="N70" t="str">
        <f t="shared" si="25"/>
        <v xml:space="preserve">,"Author":"W.R. Thompson" </v>
      </c>
      <c r="O70" t="str">
        <f t="shared" si="26"/>
        <v xml:space="preserve">,"Publisher":"" </v>
      </c>
      <c r="P70" t="str">
        <f t="shared" si="27"/>
        <v xml:space="preserve">,"Year":1996 </v>
      </c>
      <c r="Q70" t="str">
        <f t="shared" si="28"/>
        <v>,"Month":9</v>
      </c>
      <c r="R70" t="str">
        <f t="shared" si="21"/>
        <v xml:space="preserve">,"Series":"TNG" </v>
      </c>
      <c r="S70" t="str">
        <f t="shared" si="29"/>
        <v xml:space="preserve">,"BookCode":"TNG42" </v>
      </c>
      <c r="T70" t="str">
        <f t="shared" si="30"/>
        <v xml:space="preserve">,"ISBN":"" </v>
      </c>
      <c r="U70" t="str">
        <f t="shared" si="31"/>
        <v xml:space="preserve">,"Edition":"" </v>
      </c>
      <c r="V70" t="str">
        <f t="shared" si="32"/>
        <v>,"ItemInstances":[</v>
      </c>
      <c r="W70" t="str">
        <f t="shared" si="33"/>
        <v>{"CollectableType":"HomeCollector.Models.BookBase, HomeCollector, Version=1.0.0.0, Culture=neutral, PublicKeyToken=null"</v>
      </c>
      <c r="X70" t="str">
        <f t="shared" si="34"/>
        <v xml:space="preserve">,"ItemDetails":"Copies=" </v>
      </c>
      <c r="Y70" t="str">
        <f t="shared" si="35"/>
        <v xml:space="preserve">,"IsFavorite":false </v>
      </c>
      <c r="Z70" t="str">
        <f t="shared" si="36"/>
        <v xml:space="preserve">,"EstimatedValue":0 </v>
      </c>
      <c r="AA70" t="str">
        <f t="shared" si="37"/>
        <v xml:space="preserve">,"Condition":"UNDEFINED" </v>
      </c>
      <c r="AB7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0" t="str">
        <f t="shared" si="39"/>
        <v>,{"CollectableType":"HomeCollector.Models.BookBase, HomeCollector, Version=1.0.0.0, Culture=neutral, PublicKeyToken=null","DisplayName":"Infiltrator" ,"Description":"" ,"Title":"Infiltrator" ,"Author":"W.R. Thompson" ,"Publisher":"" ,"Year":1996 ,"Month":9,"Series":"TNG" ,"BookCode":"TNG42"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1" spans="1:29" ht="39.6" x14ac:dyDescent="0.25">
      <c r="A71" s="34" t="s">
        <v>667</v>
      </c>
      <c r="B71" s="15">
        <v>1996</v>
      </c>
      <c r="C71" s="17" t="s">
        <v>15</v>
      </c>
      <c r="D71" s="4"/>
      <c r="E71" s="38">
        <v>11</v>
      </c>
      <c r="F71" s="62" t="s">
        <v>668</v>
      </c>
      <c r="H71" s="12" t="s">
        <v>669</v>
      </c>
      <c r="I71" s="4"/>
      <c r="J71" t="str">
        <f t="shared" si="40"/>
        <v>,{"CollectableType":"HomeCollector.Models.BookBase, HomeCollector, Version=1.0.0.0, Culture=neutral, PublicKeyToken=null"</v>
      </c>
      <c r="K71" t="str">
        <f t="shared" si="22"/>
        <v xml:space="preserve">,"DisplayName":"A Fury Scorned" </v>
      </c>
      <c r="L71" t="str">
        <f t="shared" si="23"/>
        <v xml:space="preserve">,"Description":"" </v>
      </c>
      <c r="M71" t="str">
        <f t="shared" si="24"/>
        <v xml:space="preserve">,"Title":"A Fury Scorned" </v>
      </c>
      <c r="N71" t="str">
        <f t="shared" si="25"/>
        <v xml:space="preserve">,"Author":"Pamela Sargent and George Zebrowski" </v>
      </c>
      <c r="O71" t="str">
        <f t="shared" si="26"/>
        <v xml:space="preserve">,"Publisher":"" </v>
      </c>
      <c r="P71" t="str">
        <f t="shared" si="27"/>
        <v xml:space="preserve">,"Year":1996 </v>
      </c>
      <c r="Q71" t="str">
        <f t="shared" si="28"/>
        <v>,"Month":11</v>
      </c>
      <c r="R71" t="str">
        <f t="shared" si="21"/>
        <v xml:space="preserve">,"Series":"TNG" </v>
      </c>
      <c r="S71" t="str">
        <f t="shared" si="29"/>
        <v xml:space="preserve">,"BookCode":"TNG43" </v>
      </c>
      <c r="T71" t="str">
        <f t="shared" si="30"/>
        <v xml:space="preserve">,"ISBN":"" </v>
      </c>
      <c r="U71" t="str">
        <f t="shared" si="31"/>
        <v xml:space="preserve">,"Edition":"" </v>
      </c>
      <c r="V71" t="str">
        <f t="shared" si="32"/>
        <v>,"ItemInstances":[</v>
      </c>
      <c r="W71" t="str">
        <f t="shared" si="33"/>
        <v>{"CollectableType":"HomeCollector.Models.BookBase, HomeCollector, Version=1.0.0.0, Culture=neutral, PublicKeyToken=null"</v>
      </c>
      <c r="X71" t="str">
        <f t="shared" si="34"/>
        <v xml:space="preserve">,"ItemDetails":"Copies=" </v>
      </c>
      <c r="Y71" t="str">
        <f t="shared" si="35"/>
        <v xml:space="preserve">,"IsFavorite":false </v>
      </c>
      <c r="Z71" t="str">
        <f t="shared" si="36"/>
        <v xml:space="preserve">,"EstimatedValue":0 </v>
      </c>
      <c r="AA71" t="str">
        <f t="shared" si="37"/>
        <v xml:space="preserve">,"Condition":"UNDEFINED" </v>
      </c>
      <c r="AB7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1" t="str">
        <f t="shared" si="39"/>
        <v>,{"CollectableType":"HomeCollector.Models.BookBase, HomeCollector, Version=1.0.0.0, Culture=neutral, PublicKeyToken=null","DisplayName":"A Fury Scorned" ,"Description":"" ,"Title":"A Fury Scorned" ,"Author":"Pamela Sargent and George Zebrowski" ,"Publisher":"" ,"Year":1996 ,"Month":11,"Series":"TNG" ,"BookCode":"TNG43"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2" spans="1:29" ht="26.4" x14ac:dyDescent="0.25">
      <c r="A72" s="34" t="s">
        <v>670</v>
      </c>
      <c r="B72" s="15">
        <v>1996</v>
      </c>
      <c r="C72" s="17" t="s">
        <v>15</v>
      </c>
      <c r="D72" s="4"/>
      <c r="E72" s="38">
        <v>12</v>
      </c>
      <c r="F72" s="62" t="s">
        <v>671</v>
      </c>
      <c r="H72" s="12" t="s">
        <v>289</v>
      </c>
      <c r="I72" s="12" t="s">
        <v>608</v>
      </c>
      <c r="J72" t="str">
        <f t="shared" si="40"/>
        <v>,{"CollectableType":"HomeCollector.Models.BookBase, HomeCollector, Version=1.0.0.0, Culture=neutral, PublicKeyToken=null"</v>
      </c>
      <c r="K72" t="str">
        <f t="shared" si="22"/>
        <v xml:space="preserve">,"DisplayName":"Star Trek: First Contact † ‡" </v>
      </c>
      <c r="L72" t="str">
        <f t="shared" si="23"/>
        <v xml:space="preserve">,"Description":"Movie script or episode novelization, Hardcover first printing" </v>
      </c>
      <c r="M72" t="str">
        <f t="shared" si="24"/>
        <v xml:space="preserve">,"Title":"Star Trek: First Contact † ‡" </v>
      </c>
      <c r="N72" t="str">
        <f t="shared" si="25"/>
        <v xml:space="preserve">,"Author":"J. M. Dillard" </v>
      </c>
      <c r="O72" t="str">
        <f t="shared" si="26"/>
        <v xml:space="preserve">,"Publisher":"" </v>
      </c>
      <c r="P72" t="str">
        <f t="shared" si="27"/>
        <v xml:space="preserve">,"Year":1996 </v>
      </c>
      <c r="Q72" t="str">
        <f t="shared" si="28"/>
        <v>,"Month":12</v>
      </c>
      <c r="R72" t="str">
        <f t="shared" si="21"/>
        <v xml:space="preserve">,"Series":"TNG" </v>
      </c>
      <c r="S72" t="str">
        <f t="shared" si="29"/>
        <v xml:space="preserve">,"BookCode":"STM8" </v>
      </c>
      <c r="T72" t="str">
        <f t="shared" si="30"/>
        <v xml:space="preserve">,"ISBN":"" </v>
      </c>
      <c r="U72" t="str">
        <f t="shared" si="31"/>
        <v xml:space="preserve">,"Edition":"" </v>
      </c>
      <c r="V72" t="str">
        <f t="shared" si="32"/>
        <v>,"ItemInstances":[</v>
      </c>
      <c r="W72" t="str">
        <f t="shared" si="33"/>
        <v>{"CollectableType":"HomeCollector.Models.BookBase, HomeCollector, Version=1.0.0.0, Culture=neutral, PublicKeyToken=null"</v>
      </c>
      <c r="X72" t="str">
        <f t="shared" si="34"/>
        <v xml:space="preserve">,"ItemDetails":"Copies=" </v>
      </c>
      <c r="Y72" t="str">
        <f t="shared" si="35"/>
        <v xml:space="preserve">,"IsFavorite":false </v>
      </c>
      <c r="Z72" t="str">
        <f t="shared" si="36"/>
        <v xml:space="preserve">,"EstimatedValue":0 </v>
      </c>
      <c r="AA72" t="str">
        <f t="shared" si="37"/>
        <v xml:space="preserve">,"Condition":"UNDEFINED" </v>
      </c>
      <c r="AB72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2" t="str">
        <f t="shared" si="39"/>
        <v>,{"CollectableType":"HomeCollector.Models.BookBase, HomeCollector, Version=1.0.0.0, Culture=neutral, PublicKeyToken=null","DisplayName":"Star Trek: First Contact † ‡" ,"Description":"Movie script or episode novelization, Hardcover first printing" ,"Title":"Star Trek: First Contact † ‡" ,"Author":"J. M. Dillard" ,"Publisher":"" ,"Year":1996 ,"Month":12,"Series":"TNG" ,"BookCode":"STM8"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3" spans="1:29" ht="13.2" x14ac:dyDescent="0.25">
      <c r="A73" s="34" t="s">
        <v>670</v>
      </c>
      <c r="B73" s="15">
        <v>1996</v>
      </c>
      <c r="C73" s="17"/>
      <c r="D73" s="4"/>
      <c r="E73" s="38">
        <v>12</v>
      </c>
      <c r="F73" s="62" t="s">
        <v>671</v>
      </c>
      <c r="H73" s="12" t="s">
        <v>289</v>
      </c>
      <c r="I73" s="12" t="s">
        <v>460</v>
      </c>
      <c r="J73" t="str">
        <f t="shared" si="40"/>
        <v>,{"CollectableType":"HomeCollector.Models.BookBase, HomeCollector, Version=1.0.0.0, Culture=neutral, PublicKeyToken=null"</v>
      </c>
      <c r="K73" t="str">
        <f t="shared" si="22"/>
        <v xml:space="preserve">,"DisplayName":"Star Trek: First Contact † ‡" </v>
      </c>
      <c r="L73" t="str">
        <f t="shared" si="23"/>
        <v xml:space="preserve">,"Description":"Movie script or episode novelization" </v>
      </c>
      <c r="M73" t="str">
        <f t="shared" si="24"/>
        <v xml:space="preserve">,"Title":"Star Trek: First Contact † ‡" </v>
      </c>
      <c r="N73" t="str">
        <f t="shared" si="25"/>
        <v xml:space="preserve">,"Author":"J. M. Dillard" </v>
      </c>
      <c r="O73" t="str">
        <f t="shared" si="26"/>
        <v xml:space="preserve">,"Publisher":"" </v>
      </c>
      <c r="P73" t="str">
        <f t="shared" si="27"/>
        <v xml:space="preserve">,"Year":1996 </v>
      </c>
      <c r="Q73" t="str">
        <f t="shared" si="28"/>
        <v>,"Month":12</v>
      </c>
      <c r="R73" t="str">
        <f t="shared" si="21"/>
        <v xml:space="preserve">,"Series":"TNG" </v>
      </c>
      <c r="S73" t="str">
        <f t="shared" si="29"/>
        <v xml:space="preserve">,"BookCode":"STM8" </v>
      </c>
      <c r="T73" t="str">
        <f t="shared" si="30"/>
        <v xml:space="preserve">,"ISBN":"" </v>
      </c>
      <c r="U73" t="str">
        <f t="shared" si="31"/>
        <v xml:space="preserve">,"Edition":"" </v>
      </c>
      <c r="V73" t="str">
        <f t="shared" si="32"/>
        <v/>
      </c>
      <c r="W73" t="str">
        <f t="shared" si="33"/>
        <v>{"CollectableType":"HomeCollector.Models.BookBase, HomeCollector, Version=1.0.0.0, Culture=neutral, PublicKeyToken=null"</v>
      </c>
      <c r="X73" t="str">
        <f t="shared" si="34"/>
        <v xml:space="preserve">,"ItemDetails":"Copies=" </v>
      </c>
      <c r="Y73" t="str">
        <f t="shared" si="35"/>
        <v xml:space="preserve">,"IsFavorite":false </v>
      </c>
      <c r="Z73" t="str">
        <f t="shared" si="36"/>
        <v xml:space="preserve">,"EstimatedValue":0 </v>
      </c>
      <c r="AA73" t="str">
        <f t="shared" si="37"/>
        <v xml:space="preserve">,"Condition":"UNDEFINED" </v>
      </c>
      <c r="AB73" t="str">
        <f t="shared" si="38"/>
        <v>}</v>
      </c>
      <c r="AC73" t="str">
        <f t="shared" si="39"/>
        <v>,{"CollectableType":"HomeCollector.Models.BookBase, HomeCollector, Version=1.0.0.0, Culture=neutral, PublicKeyToken=null","DisplayName":"Star Trek: First Contact † ‡" ,"Description":"Movie script or episode novelization" ,"Title":"Star Trek: First Contact † ‡" ,"Author":"J. M. Dillard" ,"Publisher":"" ,"Year":1996 ,"Month":12,"Series":"TNG" ,"BookCode":"STM8" ,"ISBN":"" ,"Edition":"" }</v>
      </c>
    </row>
    <row r="74" spans="1:29" ht="13.2" x14ac:dyDescent="0.25">
      <c r="A74" s="34" t="s">
        <v>675</v>
      </c>
      <c r="B74" s="15">
        <v>1997</v>
      </c>
      <c r="C74" s="17" t="s">
        <v>15</v>
      </c>
      <c r="D74" s="4"/>
      <c r="E74" s="38">
        <v>1</v>
      </c>
      <c r="F74" s="62" t="s">
        <v>677</v>
      </c>
      <c r="H74" s="12" t="s">
        <v>589</v>
      </c>
      <c r="I74" s="4"/>
      <c r="J74" t="str">
        <f t="shared" si="40"/>
        <v>,{"CollectableType":"HomeCollector.Models.BookBase, HomeCollector, Version=1.0.0.0, Culture=neutral, PublicKeyToken=null"</v>
      </c>
      <c r="K74" t="str">
        <f t="shared" si="22"/>
        <v xml:space="preserve">,"DisplayName":"The Death of Princes" </v>
      </c>
      <c r="L74" t="str">
        <f t="shared" si="23"/>
        <v xml:space="preserve">,"Description":"" </v>
      </c>
      <c r="M74" t="str">
        <f t="shared" si="24"/>
        <v xml:space="preserve">,"Title":"The Death of Princes" </v>
      </c>
      <c r="N74" t="str">
        <f t="shared" si="25"/>
        <v xml:space="preserve">,"Author":"John Peel" </v>
      </c>
      <c r="O74" t="str">
        <f t="shared" si="26"/>
        <v xml:space="preserve">,"Publisher":"" </v>
      </c>
      <c r="P74" t="str">
        <f t="shared" si="27"/>
        <v xml:space="preserve">,"Year":1997 </v>
      </c>
      <c r="Q74" t="str">
        <f t="shared" si="28"/>
        <v>,"Month":1</v>
      </c>
      <c r="R74" t="str">
        <f t="shared" si="21"/>
        <v xml:space="preserve">,"Series":"TNG" </v>
      </c>
      <c r="S74" t="str">
        <f t="shared" si="29"/>
        <v xml:space="preserve">,"BookCode":"TNG44" </v>
      </c>
      <c r="T74" t="str">
        <f t="shared" si="30"/>
        <v xml:space="preserve">,"ISBN":"" </v>
      </c>
      <c r="U74" t="str">
        <f t="shared" si="31"/>
        <v xml:space="preserve">,"Edition":"" </v>
      </c>
      <c r="V74" t="str">
        <f t="shared" si="32"/>
        <v>,"ItemInstances":[</v>
      </c>
      <c r="W74" t="str">
        <f t="shared" si="33"/>
        <v>{"CollectableType":"HomeCollector.Models.BookBase, HomeCollector, Version=1.0.0.0, Culture=neutral, PublicKeyToken=null"</v>
      </c>
      <c r="X74" t="str">
        <f t="shared" si="34"/>
        <v xml:space="preserve">,"ItemDetails":"Copies=" </v>
      </c>
      <c r="Y74" t="str">
        <f t="shared" si="35"/>
        <v xml:space="preserve">,"IsFavorite":false </v>
      </c>
      <c r="Z74" t="str">
        <f t="shared" si="36"/>
        <v xml:space="preserve">,"EstimatedValue":0 </v>
      </c>
      <c r="AA74" t="str">
        <f t="shared" si="37"/>
        <v xml:space="preserve">,"Condition":"UNDEFINED" </v>
      </c>
      <c r="AB74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4" t="str">
        <f t="shared" si="39"/>
        <v>,{"CollectableType":"HomeCollector.Models.BookBase, HomeCollector, Version=1.0.0.0, Culture=neutral, PublicKeyToken=null","DisplayName":"The Death of Princes" ,"Description":"" ,"Title":"The Death of Princes" ,"Author":"John Peel" ,"Publisher":"" ,"Year":1997 ,"Month":1,"Series":"TNG" ,"BookCode":"TNG44"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5" spans="1:29" ht="13.2" x14ac:dyDescent="0.25">
      <c r="A75" s="34" t="s">
        <v>678</v>
      </c>
      <c r="B75" s="15">
        <v>1997</v>
      </c>
      <c r="C75" s="17" t="s">
        <v>15</v>
      </c>
      <c r="D75" s="4"/>
      <c r="E75" s="38">
        <v>4</v>
      </c>
      <c r="F75" s="62" t="s">
        <v>680</v>
      </c>
      <c r="H75" s="12" t="s">
        <v>171</v>
      </c>
      <c r="I75" s="4"/>
      <c r="J75" t="str">
        <f t="shared" si="40"/>
        <v>,{"CollectableType":"HomeCollector.Models.BookBase, HomeCollector, Version=1.0.0.0, Culture=neutral, PublicKeyToken=null"</v>
      </c>
      <c r="K75" t="str">
        <f t="shared" si="22"/>
        <v xml:space="preserve">,"DisplayName":"Intellivore" </v>
      </c>
      <c r="L75" t="str">
        <f t="shared" si="23"/>
        <v xml:space="preserve">,"Description":"" </v>
      </c>
      <c r="M75" t="str">
        <f t="shared" si="24"/>
        <v xml:space="preserve">,"Title":"Intellivore" </v>
      </c>
      <c r="N75" t="str">
        <f t="shared" si="25"/>
        <v xml:space="preserve">,"Author":"Diane Duane" </v>
      </c>
      <c r="O75" t="str">
        <f t="shared" si="26"/>
        <v xml:space="preserve">,"Publisher":"" </v>
      </c>
      <c r="P75" t="str">
        <f t="shared" si="27"/>
        <v xml:space="preserve">,"Year":1997 </v>
      </c>
      <c r="Q75" t="str">
        <f t="shared" si="28"/>
        <v>,"Month":4</v>
      </c>
      <c r="R75" t="str">
        <f t="shared" si="21"/>
        <v xml:space="preserve">,"Series":"TNG" </v>
      </c>
      <c r="S75" t="str">
        <f t="shared" si="29"/>
        <v xml:space="preserve">,"BookCode":"TNG45" </v>
      </c>
      <c r="T75" t="str">
        <f t="shared" si="30"/>
        <v xml:space="preserve">,"ISBN":"" </v>
      </c>
      <c r="U75" t="str">
        <f t="shared" si="31"/>
        <v xml:space="preserve">,"Edition":"" </v>
      </c>
      <c r="V75" t="str">
        <f t="shared" si="32"/>
        <v>,"ItemInstances":[</v>
      </c>
      <c r="W75" t="str">
        <f t="shared" si="33"/>
        <v>{"CollectableType":"HomeCollector.Models.BookBase, HomeCollector, Version=1.0.0.0, Culture=neutral, PublicKeyToken=null"</v>
      </c>
      <c r="X75" t="str">
        <f t="shared" si="34"/>
        <v xml:space="preserve">,"ItemDetails":"Copies=" </v>
      </c>
      <c r="Y75" t="str">
        <f t="shared" si="35"/>
        <v xml:space="preserve">,"IsFavorite":false </v>
      </c>
      <c r="Z75" t="str">
        <f t="shared" si="36"/>
        <v xml:space="preserve">,"EstimatedValue":0 </v>
      </c>
      <c r="AA75" t="str">
        <f t="shared" si="37"/>
        <v xml:space="preserve">,"Condition":"UNDEFINED" </v>
      </c>
      <c r="AB7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5" t="str">
        <f t="shared" si="39"/>
        <v>,{"CollectableType":"HomeCollector.Models.BookBase, HomeCollector, Version=1.0.0.0, Culture=neutral, PublicKeyToken=null","DisplayName":"Intellivore" ,"Description":"" ,"Title":"Intellivore" ,"Author":"Diane Duane" ,"Publisher":"" ,"Year":1997 ,"Month":4,"Series":"TNG" ,"BookCode":"TNG45"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6" spans="1:29" ht="13.2" x14ac:dyDescent="0.25">
      <c r="A76" s="34" t="s">
        <v>681</v>
      </c>
      <c r="B76" s="15">
        <v>1997</v>
      </c>
      <c r="C76" s="17"/>
      <c r="D76" s="4"/>
      <c r="E76" s="38">
        <v>10</v>
      </c>
      <c r="F76" s="65"/>
      <c r="H76" s="12" t="s">
        <v>225</v>
      </c>
      <c r="I76" s="12" t="s">
        <v>537</v>
      </c>
      <c r="J76" t="str">
        <f t="shared" si="40"/>
        <v>,{"CollectableType":"HomeCollector.Models.BookBase, HomeCollector, Version=1.0.0.0, Culture=neutral, PublicKeyToken=null"</v>
      </c>
      <c r="K76" t="str">
        <f t="shared" si="22"/>
        <v xml:space="preserve">,"DisplayName":"Ship of the Line ‡" </v>
      </c>
      <c r="L76" t="str">
        <f t="shared" si="23"/>
        <v xml:space="preserve">,"Description":"Hardcover first printing" </v>
      </c>
      <c r="M76" t="str">
        <f t="shared" si="24"/>
        <v xml:space="preserve">,"Title":"Ship of the Line ‡" </v>
      </c>
      <c r="N76" t="str">
        <f t="shared" si="25"/>
        <v xml:space="preserve">,"Author":"Diane Carey" </v>
      </c>
      <c r="O76" t="str">
        <f t="shared" si="26"/>
        <v xml:space="preserve">,"Publisher":"" </v>
      </c>
      <c r="P76" t="str">
        <f t="shared" si="27"/>
        <v xml:space="preserve">,"Year":1997 </v>
      </c>
      <c r="Q76" t="str">
        <f t="shared" si="28"/>
        <v>,"Month":10</v>
      </c>
      <c r="R76" t="str">
        <f t="shared" si="21"/>
        <v xml:space="preserve">,"Series":"TNG" </v>
      </c>
      <c r="S76" t="str">
        <f t="shared" si="29"/>
        <v xml:space="preserve">,"BookCode":"" </v>
      </c>
      <c r="T76" t="str">
        <f t="shared" si="30"/>
        <v xml:space="preserve">,"ISBN":"" </v>
      </c>
      <c r="U76" t="str">
        <f t="shared" si="31"/>
        <v xml:space="preserve">,"Edition":"" </v>
      </c>
      <c r="V76" t="str">
        <f t="shared" si="32"/>
        <v/>
      </c>
      <c r="W76" t="str">
        <f t="shared" si="33"/>
        <v>{"CollectableType":"HomeCollector.Models.BookBase, HomeCollector, Version=1.0.0.0, Culture=neutral, PublicKeyToken=null"</v>
      </c>
      <c r="X76" t="str">
        <f t="shared" si="34"/>
        <v xml:space="preserve">,"ItemDetails":"Copies=" </v>
      </c>
      <c r="Y76" t="str">
        <f t="shared" si="35"/>
        <v xml:space="preserve">,"IsFavorite":false </v>
      </c>
      <c r="Z76" t="str">
        <f t="shared" si="36"/>
        <v xml:space="preserve">,"EstimatedValue":0 </v>
      </c>
      <c r="AA76" t="str">
        <f t="shared" si="37"/>
        <v xml:space="preserve">,"Condition":"UNDEFINED" </v>
      </c>
      <c r="AB76" t="str">
        <f t="shared" si="38"/>
        <v>}</v>
      </c>
      <c r="AC76" t="str">
        <f t="shared" si="39"/>
        <v>,{"CollectableType":"HomeCollector.Models.BookBase, HomeCollector, Version=1.0.0.0, Culture=neutral, PublicKeyToken=null","DisplayName":"Ship of the Line ‡" ,"Description":"Hardcover first printing" ,"Title":"Ship of the Line ‡" ,"Author":"Diane Carey" ,"Publisher":"" ,"Year":1997 ,"Month":10,"Series":"TNG" ,"BookCode":"" ,"ISBN":"" ,"Edition":"" }</v>
      </c>
    </row>
    <row r="77" spans="1:29" ht="13.2" x14ac:dyDescent="0.25">
      <c r="A77" s="34" t="s">
        <v>681</v>
      </c>
      <c r="B77" s="15">
        <v>1997</v>
      </c>
      <c r="C77" s="17" t="s">
        <v>15</v>
      </c>
      <c r="D77" s="4"/>
      <c r="E77" s="38">
        <v>10</v>
      </c>
      <c r="F77" s="65"/>
      <c r="H77" s="12" t="s">
        <v>225</v>
      </c>
      <c r="I77" s="12"/>
      <c r="J77" t="str">
        <f t="shared" si="40"/>
        <v>,{"CollectableType":"HomeCollector.Models.BookBase, HomeCollector, Version=1.0.0.0, Culture=neutral, PublicKeyToken=null"</v>
      </c>
      <c r="K77" t="str">
        <f t="shared" si="22"/>
        <v xml:space="preserve">,"DisplayName":"Ship of the Line ‡" </v>
      </c>
      <c r="L77" t="str">
        <f t="shared" si="23"/>
        <v xml:space="preserve">,"Description":"" </v>
      </c>
      <c r="M77" t="str">
        <f t="shared" si="24"/>
        <v xml:space="preserve">,"Title":"Ship of the Line ‡" </v>
      </c>
      <c r="N77" t="str">
        <f t="shared" si="25"/>
        <v xml:space="preserve">,"Author":"Diane Carey" </v>
      </c>
      <c r="O77" t="str">
        <f t="shared" si="26"/>
        <v xml:space="preserve">,"Publisher":"" </v>
      </c>
      <c r="P77" t="str">
        <f t="shared" si="27"/>
        <v xml:space="preserve">,"Year":1997 </v>
      </c>
      <c r="Q77" t="str">
        <f t="shared" si="28"/>
        <v>,"Month":10</v>
      </c>
      <c r="R77" t="str">
        <f t="shared" si="21"/>
        <v xml:space="preserve">,"Series":"TNG" </v>
      </c>
      <c r="S77" t="str">
        <f t="shared" si="29"/>
        <v xml:space="preserve">,"BookCode":"" </v>
      </c>
      <c r="T77" t="str">
        <f t="shared" si="30"/>
        <v xml:space="preserve">,"ISBN":"" </v>
      </c>
      <c r="U77" t="str">
        <f t="shared" si="31"/>
        <v xml:space="preserve">,"Edition":"" </v>
      </c>
      <c r="V77" t="str">
        <f t="shared" si="32"/>
        <v>,"ItemInstances":[</v>
      </c>
      <c r="W77" t="str">
        <f t="shared" si="33"/>
        <v>{"CollectableType":"HomeCollector.Models.BookBase, HomeCollector, Version=1.0.0.0, Culture=neutral, PublicKeyToken=null"</v>
      </c>
      <c r="X77" t="str">
        <f t="shared" si="34"/>
        <v xml:space="preserve">,"ItemDetails":"Copies=" </v>
      </c>
      <c r="Y77" t="str">
        <f t="shared" si="35"/>
        <v xml:space="preserve">,"IsFavorite":false </v>
      </c>
      <c r="Z77" t="str">
        <f t="shared" si="36"/>
        <v xml:space="preserve">,"EstimatedValue":0 </v>
      </c>
      <c r="AA77" t="str">
        <f t="shared" si="37"/>
        <v xml:space="preserve">,"Condition":"UNDEFINED" </v>
      </c>
      <c r="AB77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9"/>
        <v>,{"CollectableType":"HomeCollector.Models.BookBase, HomeCollector, Version=1.0.0.0, Culture=neutral, PublicKeyToken=null","DisplayName":"Ship of the Line ‡" ,"Description":"" ,"Title":"Ship of the Line ‡" ,"Author":"Diane Carey" ,"Publisher":"" ,"Year":1997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13.2" x14ac:dyDescent="0.25">
      <c r="A78" s="34" t="s">
        <v>685</v>
      </c>
      <c r="B78" s="15">
        <v>1997</v>
      </c>
      <c r="C78" s="17" t="s">
        <v>15</v>
      </c>
      <c r="D78" s="4"/>
      <c r="E78" s="38">
        <v>12</v>
      </c>
      <c r="F78" s="62" t="s">
        <v>689</v>
      </c>
      <c r="H78" s="12" t="s">
        <v>690</v>
      </c>
      <c r="I78" s="4"/>
      <c r="J78" t="str">
        <f t="shared" si="40"/>
        <v>,{"CollectableType":"HomeCollector.Models.BookBase, HomeCollector, Version=1.0.0.0, Culture=neutral, PublicKeyToken=null"</v>
      </c>
      <c r="K78" t="str">
        <f t="shared" si="22"/>
        <v xml:space="preserve">,"DisplayName":"To Storm Heaven" </v>
      </c>
      <c r="L78" t="str">
        <f t="shared" si="23"/>
        <v xml:space="preserve">,"Description":"" </v>
      </c>
      <c r="M78" t="str">
        <f t="shared" si="24"/>
        <v xml:space="preserve">,"Title":"To Storm Heaven" </v>
      </c>
      <c r="N78" t="str">
        <f t="shared" si="25"/>
        <v xml:space="preserve">,"Author":"Esther Friesner" </v>
      </c>
      <c r="O78" t="str">
        <f t="shared" si="26"/>
        <v xml:space="preserve">,"Publisher":"" </v>
      </c>
      <c r="P78" t="str">
        <f t="shared" si="27"/>
        <v xml:space="preserve">,"Year":1997 </v>
      </c>
      <c r="Q78" t="str">
        <f t="shared" si="28"/>
        <v>,"Month":12</v>
      </c>
      <c r="R78" t="str">
        <f t="shared" si="21"/>
        <v xml:space="preserve">,"Series":"TNG" </v>
      </c>
      <c r="S78" t="str">
        <f t="shared" si="29"/>
        <v xml:space="preserve">,"BookCode":"TNG46" </v>
      </c>
      <c r="T78" t="str">
        <f t="shared" si="30"/>
        <v xml:space="preserve">,"ISBN":"" </v>
      </c>
      <c r="U78" t="str">
        <f t="shared" si="31"/>
        <v xml:space="preserve">,"Edition":"" </v>
      </c>
      <c r="V78" t="str">
        <f t="shared" si="32"/>
        <v>,"ItemInstances":[</v>
      </c>
      <c r="W78" t="str">
        <f t="shared" si="33"/>
        <v>{"CollectableType":"HomeCollector.Models.BookBase, HomeCollector, Version=1.0.0.0, Culture=neutral, PublicKeyToken=null"</v>
      </c>
      <c r="X78" t="str">
        <f t="shared" si="34"/>
        <v xml:space="preserve">,"ItemDetails":"Copies=" </v>
      </c>
      <c r="Y78" t="str">
        <f t="shared" si="35"/>
        <v xml:space="preserve">,"IsFavorite":false </v>
      </c>
      <c r="Z78" t="str">
        <f t="shared" si="36"/>
        <v xml:space="preserve">,"EstimatedValue":0 </v>
      </c>
      <c r="AA78" t="str">
        <f t="shared" si="37"/>
        <v xml:space="preserve">,"Condition":"UNDEFINED" </v>
      </c>
      <c r="AB78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8" t="str">
        <f t="shared" si="39"/>
        <v>,{"CollectableType":"HomeCollector.Models.BookBase, HomeCollector, Version=1.0.0.0, Culture=neutral, PublicKeyToken=null","DisplayName":"To Storm Heaven" ,"Description":"" ,"Title":"To Storm Heaven" ,"Author":"Esther Friesner" ,"Publisher":"" ,"Year":1997 ,"Month":12,"Series":"TNG" ,"BookCode":"TNG46"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9" spans="1:29" ht="13.2" x14ac:dyDescent="0.25">
      <c r="A79" s="34" t="s">
        <v>691</v>
      </c>
      <c r="B79" s="15">
        <v>1998</v>
      </c>
      <c r="C79" s="17" t="s">
        <v>15</v>
      </c>
      <c r="D79" s="4"/>
      <c r="E79" s="38">
        <v>2</v>
      </c>
      <c r="F79" s="65"/>
      <c r="H79" s="12" t="s">
        <v>600</v>
      </c>
      <c r="I79" s="4"/>
      <c r="J79" t="str">
        <f t="shared" si="40"/>
        <v>,{"CollectableType":"HomeCollector.Models.BookBase, HomeCollector, Version=1.0.0.0, Culture=neutral, PublicKeyToken=null"</v>
      </c>
      <c r="K79" t="str">
        <f t="shared" si="22"/>
        <v xml:space="preserve">,"DisplayName":"The Best and the Brightest" </v>
      </c>
      <c r="L79" t="str">
        <f t="shared" si="23"/>
        <v xml:space="preserve">,"Description":"" </v>
      </c>
      <c r="M79" t="str">
        <f t="shared" si="24"/>
        <v xml:space="preserve">,"Title":"The Best and the Brightest" </v>
      </c>
      <c r="N79" t="str">
        <f t="shared" si="25"/>
        <v xml:space="preserve">,"Author":"Susan Wright" </v>
      </c>
      <c r="O79" t="str">
        <f t="shared" si="26"/>
        <v xml:space="preserve">,"Publisher":"" </v>
      </c>
      <c r="P79" t="str">
        <f t="shared" si="27"/>
        <v xml:space="preserve">,"Year":1998 </v>
      </c>
      <c r="Q79" t="str">
        <f t="shared" si="28"/>
        <v>,"Month":2</v>
      </c>
      <c r="R79" t="str">
        <f t="shared" si="21"/>
        <v xml:space="preserve">,"Series":"TNG" </v>
      </c>
      <c r="S79" t="str">
        <f t="shared" si="29"/>
        <v xml:space="preserve">,"BookCode":"" </v>
      </c>
      <c r="T79" t="str">
        <f t="shared" si="30"/>
        <v xml:space="preserve">,"ISBN":"" </v>
      </c>
      <c r="U79" t="str">
        <f t="shared" si="31"/>
        <v xml:space="preserve">,"Edition":"" </v>
      </c>
      <c r="V79" t="str">
        <f t="shared" si="32"/>
        <v>,"ItemInstances":[</v>
      </c>
      <c r="W79" t="str">
        <f t="shared" si="33"/>
        <v>{"CollectableType":"HomeCollector.Models.BookBase, HomeCollector, Version=1.0.0.0, Culture=neutral, PublicKeyToken=null"</v>
      </c>
      <c r="X79" t="str">
        <f t="shared" si="34"/>
        <v xml:space="preserve">,"ItemDetails":"Copies=" </v>
      </c>
      <c r="Y79" t="str">
        <f t="shared" si="35"/>
        <v xml:space="preserve">,"IsFavorite":false </v>
      </c>
      <c r="Z79" t="str">
        <f t="shared" si="36"/>
        <v xml:space="preserve">,"EstimatedValue":0 </v>
      </c>
      <c r="AA79" t="str">
        <f t="shared" si="37"/>
        <v xml:space="preserve">,"Condition":"UNDEFINED" </v>
      </c>
      <c r="AB79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79" t="str">
        <f t="shared" si="39"/>
        <v>,{"CollectableType":"HomeCollector.Models.BookBase, HomeCollector, Version=1.0.0.0, Culture=neutral, PublicKeyToken=null","DisplayName":"The Best and the Brightest" ,"Description":"" ,"Title":"The Best and the Brightest" ,"Author":"Susan Wright" ,"Publisher":"" ,"Year":1998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0" spans="1:29" ht="13.2" x14ac:dyDescent="0.25">
      <c r="A80" s="34" t="s">
        <v>694</v>
      </c>
      <c r="B80" s="15">
        <v>1998</v>
      </c>
      <c r="C80" s="17" t="s">
        <v>15</v>
      </c>
      <c r="D80" s="4"/>
      <c r="E80" s="38">
        <v>5</v>
      </c>
      <c r="F80" s="65"/>
      <c r="H80" s="12" t="s">
        <v>286</v>
      </c>
      <c r="I80" s="4"/>
      <c r="J80" t="str">
        <f t="shared" si="40"/>
        <v>,{"CollectableType":"HomeCollector.Models.BookBase, HomeCollector, Version=1.0.0.0, Culture=neutral, PublicKeyToken=null"</v>
      </c>
      <c r="K80" t="str">
        <f t="shared" si="22"/>
        <v xml:space="preserve">,"DisplayName":"Planet X" </v>
      </c>
      <c r="L80" t="str">
        <f t="shared" si="23"/>
        <v xml:space="preserve">,"Description":"" </v>
      </c>
      <c r="M80" t="str">
        <f t="shared" si="24"/>
        <v xml:space="preserve">,"Title":"Planet X" </v>
      </c>
      <c r="N80" t="str">
        <f t="shared" si="25"/>
        <v xml:space="preserve">,"Author":"Michael Jan Friedman" </v>
      </c>
      <c r="O80" t="str">
        <f t="shared" si="26"/>
        <v xml:space="preserve">,"Publisher":"" </v>
      </c>
      <c r="P80" t="str">
        <f t="shared" si="27"/>
        <v xml:space="preserve">,"Year":1998 </v>
      </c>
      <c r="Q80" t="str">
        <f t="shared" si="28"/>
        <v>,"Month":5</v>
      </c>
      <c r="R80" t="str">
        <f t="shared" si="21"/>
        <v xml:space="preserve">,"Series":"TNG" </v>
      </c>
      <c r="S80" t="str">
        <f t="shared" si="29"/>
        <v xml:space="preserve">,"BookCode":"" </v>
      </c>
      <c r="T80" t="str">
        <f t="shared" si="30"/>
        <v xml:space="preserve">,"ISBN":"" </v>
      </c>
      <c r="U80" t="str">
        <f t="shared" si="31"/>
        <v xml:space="preserve">,"Edition":"" </v>
      </c>
      <c r="V80" t="str">
        <f t="shared" si="32"/>
        <v>,"ItemInstances":[</v>
      </c>
      <c r="W80" t="str">
        <f t="shared" si="33"/>
        <v>{"CollectableType":"HomeCollector.Models.BookBase, HomeCollector, Version=1.0.0.0, Culture=neutral, PublicKeyToken=null"</v>
      </c>
      <c r="X80" t="str">
        <f t="shared" si="34"/>
        <v xml:space="preserve">,"ItemDetails":"Copies=" </v>
      </c>
      <c r="Y80" t="str">
        <f t="shared" si="35"/>
        <v xml:space="preserve">,"IsFavorite":false </v>
      </c>
      <c r="Z80" t="str">
        <f t="shared" si="36"/>
        <v xml:space="preserve">,"EstimatedValue":0 </v>
      </c>
      <c r="AA80" t="str">
        <f t="shared" si="37"/>
        <v xml:space="preserve">,"Condition":"UNDEFINED" </v>
      </c>
      <c r="AB8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0" t="str">
        <f t="shared" si="39"/>
        <v>,{"CollectableType":"HomeCollector.Models.BookBase, HomeCollector, Version=1.0.0.0, Culture=neutral, PublicKeyToken=null","DisplayName":"Planet X" ,"Description":"" ,"Title":"Planet X" ,"Author":"Michael Jan Friedman" ,"Publisher":"" ,"Year":1998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1" spans="1:29" ht="13.2" x14ac:dyDescent="0.25">
      <c r="A81" s="34" t="s">
        <v>697</v>
      </c>
      <c r="B81" s="15">
        <v>1998</v>
      </c>
      <c r="C81" s="17" t="s">
        <v>15</v>
      </c>
      <c r="D81" s="4"/>
      <c r="E81" s="38">
        <v>8</v>
      </c>
      <c r="F81" s="62" t="s">
        <v>698</v>
      </c>
      <c r="H81" s="12" t="s">
        <v>412</v>
      </c>
      <c r="I81" s="12" t="s">
        <v>700</v>
      </c>
      <c r="J81" t="str">
        <f t="shared" si="40"/>
        <v>,{"CollectableType":"HomeCollector.Models.BookBase, HomeCollector, Version=1.0.0.0, Culture=neutral, PublicKeyToken=null"</v>
      </c>
      <c r="K81" t="str">
        <f t="shared" si="22"/>
        <v xml:space="preserve">,"DisplayName":"Q-Space" </v>
      </c>
      <c r="L81" t="str">
        <f t="shared" si="23"/>
        <v xml:space="preserve">,"Description":"The Q Continuum Book One" </v>
      </c>
      <c r="M81" t="str">
        <f t="shared" si="24"/>
        <v xml:space="preserve">,"Title":"Q-Space" </v>
      </c>
      <c r="N81" t="str">
        <f t="shared" si="25"/>
        <v xml:space="preserve">,"Author":"Greg Cox" </v>
      </c>
      <c r="O81" t="str">
        <f t="shared" si="26"/>
        <v xml:space="preserve">,"Publisher":"" </v>
      </c>
      <c r="P81" t="str">
        <f t="shared" si="27"/>
        <v xml:space="preserve">,"Year":1998 </v>
      </c>
      <c r="Q81" t="str">
        <f t="shared" si="28"/>
        <v>,"Month":8</v>
      </c>
      <c r="R81" t="str">
        <f t="shared" si="21"/>
        <v xml:space="preserve">,"Series":"TNG" </v>
      </c>
      <c r="S81" t="str">
        <f t="shared" si="29"/>
        <v xml:space="preserve">,"BookCode":"TNG47" </v>
      </c>
      <c r="T81" t="str">
        <f t="shared" si="30"/>
        <v xml:space="preserve">,"ISBN":"" </v>
      </c>
      <c r="U81" t="str">
        <f t="shared" si="31"/>
        <v xml:space="preserve">,"Edition":"" </v>
      </c>
      <c r="V81" t="str">
        <f t="shared" si="32"/>
        <v>,"ItemInstances":[</v>
      </c>
      <c r="W81" t="str">
        <f t="shared" si="33"/>
        <v>{"CollectableType":"HomeCollector.Models.BookBase, HomeCollector, Version=1.0.0.0, Culture=neutral, PublicKeyToken=null"</v>
      </c>
      <c r="X81" t="str">
        <f t="shared" si="34"/>
        <v xml:space="preserve">,"ItemDetails":"Copies=" </v>
      </c>
      <c r="Y81" t="str">
        <f t="shared" si="35"/>
        <v xml:space="preserve">,"IsFavorite":false </v>
      </c>
      <c r="Z81" t="str">
        <f t="shared" si="36"/>
        <v xml:space="preserve">,"EstimatedValue":0 </v>
      </c>
      <c r="AA81" t="str">
        <f t="shared" si="37"/>
        <v xml:space="preserve">,"Condition":"UNDEFINED" </v>
      </c>
      <c r="AB8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1" t="str">
        <f t="shared" si="39"/>
        <v>,{"CollectableType":"HomeCollector.Models.BookBase, HomeCollector, Version=1.0.0.0, Culture=neutral, PublicKeyToken=null","DisplayName":"Q-Space" ,"Description":"The Q Continuum Book One" ,"Title":"Q-Space" ,"Author":"Greg Cox" ,"Publisher":"" ,"Year":1998 ,"Month":8,"Series":"TNG" ,"BookCode":"TNG47"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2" spans="1:29" ht="13.2" x14ac:dyDescent="0.25">
      <c r="A82" s="34" t="s">
        <v>701</v>
      </c>
      <c r="B82" s="15">
        <v>1998</v>
      </c>
      <c r="C82" s="17" t="s">
        <v>15</v>
      </c>
      <c r="D82" s="4"/>
      <c r="E82" s="38">
        <v>8</v>
      </c>
      <c r="F82" s="62" t="s">
        <v>704</v>
      </c>
      <c r="H82" s="12" t="s">
        <v>412</v>
      </c>
      <c r="I82" s="12" t="s">
        <v>706</v>
      </c>
      <c r="J82" t="str">
        <f t="shared" si="40"/>
        <v>,{"CollectableType":"HomeCollector.Models.BookBase, HomeCollector, Version=1.0.0.0, Culture=neutral, PublicKeyToken=null"</v>
      </c>
      <c r="K82" t="str">
        <f t="shared" si="22"/>
        <v xml:space="preserve">,"DisplayName":"Q-Zone" </v>
      </c>
      <c r="L82" t="str">
        <f t="shared" si="23"/>
        <v xml:space="preserve">,"Description":"The Q Continuum Book Two" </v>
      </c>
      <c r="M82" t="str">
        <f t="shared" si="24"/>
        <v xml:space="preserve">,"Title":"Q-Zone" </v>
      </c>
      <c r="N82" t="str">
        <f t="shared" si="25"/>
        <v xml:space="preserve">,"Author":"Greg Cox" </v>
      </c>
      <c r="O82" t="str">
        <f t="shared" si="26"/>
        <v xml:space="preserve">,"Publisher":"" </v>
      </c>
      <c r="P82" t="str">
        <f t="shared" si="27"/>
        <v xml:space="preserve">,"Year":1998 </v>
      </c>
      <c r="Q82" t="str">
        <f t="shared" si="28"/>
        <v>,"Month":8</v>
      </c>
      <c r="R82" t="str">
        <f t="shared" si="21"/>
        <v xml:space="preserve">,"Series":"TNG" </v>
      </c>
      <c r="S82" t="str">
        <f t="shared" si="29"/>
        <v xml:space="preserve">,"BookCode":"TNG48" </v>
      </c>
      <c r="T82" t="str">
        <f t="shared" si="30"/>
        <v xml:space="preserve">,"ISBN":"" </v>
      </c>
      <c r="U82" t="str">
        <f t="shared" si="31"/>
        <v xml:space="preserve">,"Edition":"" </v>
      </c>
      <c r="V82" t="str">
        <f t="shared" si="32"/>
        <v>,"ItemInstances":[</v>
      </c>
      <c r="W82" t="str">
        <f t="shared" si="33"/>
        <v>{"CollectableType":"HomeCollector.Models.BookBase, HomeCollector, Version=1.0.0.0, Culture=neutral, PublicKeyToken=null"</v>
      </c>
      <c r="X82" t="str">
        <f t="shared" si="34"/>
        <v xml:space="preserve">,"ItemDetails":"Copies=" </v>
      </c>
      <c r="Y82" t="str">
        <f t="shared" si="35"/>
        <v xml:space="preserve">,"IsFavorite":false </v>
      </c>
      <c r="Z82" t="str">
        <f t="shared" si="36"/>
        <v xml:space="preserve">,"EstimatedValue":0 </v>
      </c>
      <c r="AA82" t="str">
        <f t="shared" si="37"/>
        <v xml:space="preserve">,"Condition":"UNDEFINED" </v>
      </c>
      <c r="AB82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2" t="str">
        <f t="shared" si="39"/>
        <v>,{"CollectableType":"HomeCollector.Models.BookBase, HomeCollector, Version=1.0.0.0, Culture=neutral, PublicKeyToken=null","DisplayName":"Q-Zone" ,"Description":"The Q Continuum Book Two" ,"Title":"Q-Zone" ,"Author":"Greg Cox" ,"Publisher":"" ,"Year":1998 ,"Month":8,"Series":"TNG" ,"BookCode":"TNG48"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3" spans="1:29" ht="13.2" x14ac:dyDescent="0.25">
      <c r="A83" s="34" t="s">
        <v>707</v>
      </c>
      <c r="B83" s="15">
        <v>1998</v>
      </c>
      <c r="C83" s="17" t="s">
        <v>15</v>
      </c>
      <c r="D83" s="4"/>
      <c r="E83" s="38">
        <v>8</v>
      </c>
      <c r="F83" s="62" t="s">
        <v>711</v>
      </c>
      <c r="H83" s="12" t="s">
        <v>412</v>
      </c>
      <c r="I83" s="12" t="s">
        <v>713</v>
      </c>
      <c r="J83" t="str">
        <f t="shared" si="40"/>
        <v>,{"CollectableType":"HomeCollector.Models.BookBase, HomeCollector, Version=1.0.0.0, Culture=neutral, PublicKeyToken=null"</v>
      </c>
      <c r="K83" t="str">
        <f t="shared" si="22"/>
        <v xml:space="preserve">,"DisplayName":"Q-Strike" </v>
      </c>
      <c r="L83" t="str">
        <f t="shared" si="23"/>
        <v xml:space="preserve">,"Description":"The Q Continuum Book Three" </v>
      </c>
      <c r="M83" t="str">
        <f t="shared" si="24"/>
        <v xml:space="preserve">,"Title":"Q-Strike" </v>
      </c>
      <c r="N83" t="str">
        <f t="shared" si="25"/>
        <v xml:space="preserve">,"Author":"Greg Cox" </v>
      </c>
      <c r="O83" t="str">
        <f t="shared" si="26"/>
        <v xml:space="preserve">,"Publisher":"" </v>
      </c>
      <c r="P83" t="str">
        <f t="shared" si="27"/>
        <v xml:space="preserve">,"Year":1998 </v>
      </c>
      <c r="Q83" t="str">
        <f t="shared" si="28"/>
        <v>,"Month":8</v>
      </c>
      <c r="R83" t="str">
        <f t="shared" si="21"/>
        <v xml:space="preserve">,"Series":"TNG" </v>
      </c>
      <c r="S83" t="str">
        <f t="shared" si="29"/>
        <v xml:space="preserve">,"BookCode":"TNG49" </v>
      </c>
      <c r="T83" t="str">
        <f t="shared" si="30"/>
        <v xml:space="preserve">,"ISBN":"" </v>
      </c>
      <c r="U83" t="str">
        <f t="shared" si="31"/>
        <v xml:space="preserve">,"Edition":"" </v>
      </c>
      <c r="V83" t="str">
        <f t="shared" si="32"/>
        <v>,"ItemInstances":[</v>
      </c>
      <c r="W83" t="str">
        <f t="shared" si="33"/>
        <v>{"CollectableType":"HomeCollector.Models.BookBase, HomeCollector, Version=1.0.0.0, Culture=neutral, PublicKeyToken=null"</v>
      </c>
      <c r="X83" t="str">
        <f t="shared" si="34"/>
        <v xml:space="preserve">,"ItemDetails":"Copies=" </v>
      </c>
      <c r="Y83" t="str">
        <f t="shared" si="35"/>
        <v xml:space="preserve">,"IsFavorite":false </v>
      </c>
      <c r="Z83" t="str">
        <f t="shared" si="36"/>
        <v xml:space="preserve">,"EstimatedValue":0 </v>
      </c>
      <c r="AA83" t="str">
        <f t="shared" si="37"/>
        <v xml:space="preserve">,"Condition":"UNDEFINED" </v>
      </c>
      <c r="AB83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3" t="str">
        <f t="shared" si="39"/>
        <v>,{"CollectableType":"HomeCollector.Models.BookBase, HomeCollector, Version=1.0.0.0, Culture=neutral, PublicKeyToken=null","DisplayName":"Q-Strike" ,"Description":"The Q Continuum Book Three" ,"Title":"Q-Strike" ,"Author":"Greg Cox" ,"Publisher":"" ,"Year":1998 ,"Month":8,"Series":"TNG" ,"BookCode":"TNG49"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4" spans="1:29" ht="13.2" x14ac:dyDescent="0.25">
      <c r="A84" s="34" t="s">
        <v>714</v>
      </c>
      <c r="B84" s="15">
        <v>1998</v>
      </c>
      <c r="C84" s="17"/>
      <c r="D84" s="4"/>
      <c r="E84" s="38">
        <v>12</v>
      </c>
      <c r="F84" s="65"/>
      <c r="H84" s="12" t="s">
        <v>329</v>
      </c>
      <c r="I84" s="12" t="s">
        <v>537</v>
      </c>
      <c r="J84" t="str">
        <f t="shared" si="40"/>
        <v>,{"CollectableType":"HomeCollector.Models.BookBase, HomeCollector, Version=1.0.0.0, Culture=neutral, PublicKeyToken=null"</v>
      </c>
      <c r="K84" t="str">
        <f t="shared" si="22"/>
        <v xml:space="preserve">,"DisplayName":"Triangle: Imzadi II ‡" </v>
      </c>
      <c r="L84" t="str">
        <f t="shared" si="23"/>
        <v xml:space="preserve">,"Description":"Hardcover first printing" </v>
      </c>
      <c r="M84" t="str">
        <f t="shared" si="24"/>
        <v xml:space="preserve">,"Title":"Triangle: Imzadi II ‡" </v>
      </c>
      <c r="N84" t="str">
        <f t="shared" si="25"/>
        <v xml:space="preserve">,"Author":"Peter David" </v>
      </c>
      <c r="O84" t="str">
        <f t="shared" si="26"/>
        <v xml:space="preserve">,"Publisher":"" </v>
      </c>
      <c r="P84" t="str">
        <f t="shared" si="27"/>
        <v xml:space="preserve">,"Year":1998 </v>
      </c>
      <c r="Q84" t="str">
        <f t="shared" si="28"/>
        <v>,"Month":12</v>
      </c>
      <c r="R84" t="str">
        <f t="shared" si="21"/>
        <v xml:space="preserve">,"Series":"TNG" </v>
      </c>
      <c r="S84" t="str">
        <f t="shared" si="29"/>
        <v xml:space="preserve">,"BookCode":"" </v>
      </c>
      <c r="T84" t="str">
        <f t="shared" si="30"/>
        <v xml:space="preserve">,"ISBN":"" </v>
      </c>
      <c r="U84" t="str">
        <f t="shared" si="31"/>
        <v xml:space="preserve">,"Edition":"" </v>
      </c>
      <c r="V84" t="str">
        <f t="shared" si="32"/>
        <v/>
      </c>
      <c r="W84" t="str">
        <f t="shared" si="33"/>
        <v>{"CollectableType":"HomeCollector.Models.BookBase, HomeCollector, Version=1.0.0.0, Culture=neutral, PublicKeyToken=null"</v>
      </c>
      <c r="X84" t="str">
        <f t="shared" si="34"/>
        <v xml:space="preserve">,"ItemDetails":"Copies=" </v>
      </c>
      <c r="Y84" t="str">
        <f t="shared" si="35"/>
        <v xml:space="preserve">,"IsFavorite":false </v>
      </c>
      <c r="Z84" t="str">
        <f t="shared" si="36"/>
        <v xml:space="preserve">,"EstimatedValue":0 </v>
      </c>
      <c r="AA84" t="str">
        <f t="shared" si="37"/>
        <v xml:space="preserve">,"Condition":"UNDEFINED" </v>
      </c>
      <c r="AB84" t="str">
        <f t="shared" si="38"/>
        <v>}</v>
      </c>
      <c r="AC84" t="str">
        <f t="shared" si="39"/>
        <v>,{"CollectableType":"HomeCollector.Models.BookBase, HomeCollector, Version=1.0.0.0, Culture=neutral, PublicKeyToken=null","DisplayName":"Triangle: Imzadi II ‡" ,"Description":"Hardcover first printing" ,"Title":"Triangle: Imzadi II ‡" ,"Author":"Peter David" ,"Publisher":"" ,"Year":1998 ,"Month":12,"Series":"TNG" ,"BookCode":"" ,"ISBN":"" ,"Edition":"" }</v>
      </c>
    </row>
    <row r="85" spans="1:29" ht="13.2" x14ac:dyDescent="0.25">
      <c r="A85" s="34" t="s">
        <v>714</v>
      </c>
      <c r="B85" s="15">
        <v>1998</v>
      </c>
      <c r="C85" s="17" t="s">
        <v>15</v>
      </c>
      <c r="D85" s="4"/>
      <c r="E85" s="38">
        <v>12</v>
      </c>
      <c r="F85" s="65"/>
      <c r="H85" s="12" t="s">
        <v>329</v>
      </c>
      <c r="I85" s="12"/>
      <c r="J85" t="str">
        <f t="shared" si="40"/>
        <v>,{"CollectableType":"HomeCollector.Models.BookBase, HomeCollector, Version=1.0.0.0, Culture=neutral, PublicKeyToken=null"</v>
      </c>
      <c r="K85" t="str">
        <f t="shared" si="22"/>
        <v xml:space="preserve">,"DisplayName":"Triangle: Imzadi II ‡" </v>
      </c>
      <c r="L85" t="str">
        <f t="shared" si="23"/>
        <v xml:space="preserve">,"Description":"" </v>
      </c>
      <c r="M85" t="str">
        <f t="shared" si="24"/>
        <v xml:space="preserve">,"Title":"Triangle: Imzadi II ‡" </v>
      </c>
      <c r="N85" t="str">
        <f t="shared" si="25"/>
        <v xml:space="preserve">,"Author":"Peter David" </v>
      </c>
      <c r="O85" t="str">
        <f t="shared" si="26"/>
        <v xml:space="preserve">,"Publisher":"" </v>
      </c>
      <c r="P85" t="str">
        <f t="shared" si="27"/>
        <v xml:space="preserve">,"Year":1998 </v>
      </c>
      <c r="Q85" t="str">
        <f t="shared" si="28"/>
        <v>,"Month":12</v>
      </c>
      <c r="R85" t="str">
        <f t="shared" si="21"/>
        <v xml:space="preserve">,"Series":"TNG" </v>
      </c>
      <c r="S85" t="str">
        <f t="shared" si="29"/>
        <v xml:space="preserve">,"BookCode":"" </v>
      </c>
      <c r="T85" t="str">
        <f t="shared" si="30"/>
        <v xml:space="preserve">,"ISBN":"" </v>
      </c>
      <c r="U85" t="str">
        <f t="shared" si="31"/>
        <v xml:space="preserve">,"Edition":"" </v>
      </c>
      <c r="V85" t="str">
        <f t="shared" si="32"/>
        <v>,"ItemInstances":[</v>
      </c>
      <c r="W85" t="str">
        <f t="shared" si="33"/>
        <v>{"CollectableType":"HomeCollector.Models.BookBase, HomeCollector, Version=1.0.0.0, Culture=neutral, PublicKeyToken=null"</v>
      </c>
      <c r="X85" t="str">
        <f t="shared" si="34"/>
        <v xml:space="preserve">,"ItemDetails":"Copies=" </v>
      </c>
      <c r="Y85" t="str">
        <f t="shared" si="35"/>
        <v xml:space="preserve">,"IsFavorite":false </v>
      </c>
      <c r="Z85" t="str">
        <f t="shared" si="36"/>
        <v xml:space="preserve">,"EstimatedValue":0 </v>
      </c>
      <c r="AA85" t="str">
        <f t="shared" si="37"/>
        <v xml:space="preserve">,"Condition":"UNDEFINED" </v>
      </c>
      <c r="AB8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5" t="str">
        <f t="shared" si="39"/>
        <v>,{"CollectableType":"HomeCollector.Models.BookBase, HomeCollector, Version=1.0.0.0, Culture=neutral, PublicKeyToken=null","DisplayName":"Triangle: Imzadi II ‡" ,"Description":"" ,"Title":"Triangle: Imzadi II ‡" ,"Author":"Peter David" ,"Publisher":"" ,"Year":1998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6" spans="1:29" ht="26.4" x14ac:dyDescent="0.25">
      <c r="A86" s="34" t="s">
        <v>719</v>
      </c>
      <c r="B86" s="15">
        <v>1998</v>
      </c>
      <c r="C86" s="17"/>
      <c r="D86" s="4"/>
      <c r="E86" s="38">
        <v>12</v>
      </c>
      <c r="F86" s="62" t="s">
        <v>720</v>
      </c>
      <c r="H86" s="12" t="s">
        <v>289</v>
      </c>
      <c r="I86" s="12" t="s">
        <v>608</v>
      </c>
      <c r="J86" t="str">
        <f t="shared" si="40"/>
        <v>,{"CollectableType":"HomeCollector.Models.BookBase, HomeCollector, Version=1.0.0.0, Culture=neutral, PublicKeyToken=null"</v>
      </c>
      <c r="K86" t="str">
        <f t="shared" si="22"/>
        <v xml:space="preserve">,"DisplayName":"Star Trek: Insurrection † ‡" </v>
      </c>
      <c r="L86" t="str">
        <f t="shared" si="23"/>
        <v xml:space="preserve">,"Description":"Movie script or episode novelization, Hardcover first printing" </v>
      </c>
      <c r="M86" t="str">
        <f t="shared" si="24"/>
        <v xml:space="preserve">,"Title":"Star Trek: Insurrection † ‡" </v>
      </c>
      <c r="N86" t="str">
        <f t="shared" si="25"/>
        <v xml:space="preserve">,"Author":"J. M. Dillard" </v>
      </c>
      <c r="O86" t="str">
        <f t="shared" si="26"/>
        <v xml:space="preserve">,"Publisher":"" </v>
      </c>
      <c r="P86" t="str">
        <f t="shared" si="27"/>
        <v xml:space="preserve">,"Year":1998 </v>
      </c>
      <c r="Q86" t="str">
        <f t="shared" si="28"/>
        <v>,"Month":12</v>
      </c>
      <c r="R86" t="str">
        <f t="shared" si="21"/>
        <v xml:space="preserve">,"Series":"TNG" </v>
      </c>
      <c r="S86" t="str">
        <f t="shared" si="29"/>
        <v xml:space="preserve">,"BookCode":"STM9" </v>
      </c>
      <c r="T86" t="str">
        <f t="shared" si="30"/>
        <v xml:space="preserve">,"ISBN":"" </v>
      </c>
      <c r="U86" t="str">
        <f t="shared" si="31"/>
        <v xml:space="preserve">,"Edition":"" </v>
      </c>
      <c r="V86" t="str">
        <f t="shared" si="32"/>
        <v/>
      </c>
      <c r="W86" t="str">
        <f t="shared" si="33"/>
        <v>{"CollectableType":"HomeCollector.Models.BookBase, HomeCollector, Version=1.0.0.0, Culture=neutral, PublicKeyToken=null"</v>
      </c>
      <c r="X86" t="str">
        <f t="shared" si="34"/>
        <v xml:space="preserve">,"ItemDetails":"Copies=" </v>
      </c>
      <c r="Y86" t="str">
        <f t="shared" si="35"/>
        <v xml:space="preserve">,"IsFavorite":false </v>
      </c>
      <c r="Z86" t="str">
        <f t="shared" si="36"/>
        <v xml:space="preserve">,"EstimatedValue":0 </v>
      </c>
      <c r="AA86" t="str">
        <f t="shared" si="37"/>
        <v xml:space="preserve">,"Condition":"UNDEFINED" </v>
      </c>
      <c r="AB86" t="str">
        <f t="shared" si="38"/>
        <v>}</v>
      </c>
      <c r="AC86" t="str">
        <f t="shared" si="39"/>
        <v>,{"CollectableType":"HomeCollector.Models.BookBase, HomeCollector, Version=1.0.0.0, Culture=neutral, PublicKeyToken=null","DisplayName":"Star Trek: Insurrection † ‡" ,"Description":"Movie script or episode novelization, Hardcover first printing" ,"Title":"Star Trek: Insurrection † ‡" ,"Author":"J. M. Dillard" ,"Publisher":"" ,"Year":1998 ,"Month":12,"Series":"TNG" ,"BookCode":"STM9" ,"ISBN":"" ,"Edition":"" }</v>
      </c>
    </row>
    <row r="87" spans="1:29" ht="13.2" x14ac:dyDescent="0.25">
      <c r="A87" s="34" t="s">
        <v>719</v>
      </c>
      <c r="B87" s="15">
        <v>1998</v>
      </c>
      <c r="C87" s="17"/>
      <c r="D87" s="4"/>
      <c r="E87" s="38">
        <v>12</v>
      </c>
      <c r="F87" s="62" t="s">
        <v>720</v>
      </c>
      <c r="H87" s="12" t="s">
        <v>289</v>
      </c>
      <c r="I87" s="12" t="s">
        <v>460</v>
      </c>
      <c r="J87" t="str">
        <f t="shared" si="40"/>
        <v>,{"CollectableType":"HomeCollector.Models.BookBase, HomeCollector, Version=1.0.0.0, Culture=neutral, PublicKeyToken=null"</v>
      </c>
      <c r="K87" t="str">
        <f t="shared" si="22"/>
        <v xml:space="preserve">,"DisplayName":"Star Trek: Insurrection † ‡" </v>
      </c>
      <c r="L87" t="str">
        <f t="shared" si="23"/>
        <v xml:space="preserve">,"Description":"Movie script or episode novelization" </v>
      </c>
      <c r="M87" t="str">
        <f t="shared" si="24"/>
        <v xml:space="preserve">,"Title":"Star Trek: Insurrection † ‡" </v>
      </c>
      <c r="N87" t="str">
        <f t="shared" si="25"/>
        <v xml:space="preserve">,"Author":"J. M. Dillard" </v>
      </c>
      <c r="O87" t="str">
        <f t="shared" si="26"/>
        <v xml:space="preserve">,"Publisher":"" </v>
      </c>
      <c r="P87" t="str">
        <f t="shared" si="27"/>
        <v xml:space="preserve">,"Year":1998 </v>
      </c>
      <c r="Q87" t="str">
        <f t="shared" si="28"/>
        <v>,"Month":12</v>
      </c>
      <c r="R87" t="str">
        <f t="shared" si="21"/>
        <v xml:space="preserve">,"Series":"TNG" </v>
      </c>
      <c r="S87" t="str">
        <f t="shared" si="29"/>
        <v xml:space="preserve">,"BookCode":"STM9" </v>
      </c>
      <c r="T87" t="str">
        <f t="shared" si="30"/>
        <v xml:space="preserve">,"ISBN":"" </v>
      </c>
      <c r="U87" t="str">
        <f t="shared" si="31"/>
        <v xml:space="preserve">,"Edition":"" </v>
      </c>
      <c r="V87" t="str">
        <f t="shared" si="32"/>
        <v/>
      </c>
      <c r="W87" t="str">
        <f t="shared" si="33"/>
        <v>{"CollectableType":"HomeCollector.Models.BookBase, HomeCollector, Version=1.0.0.0, Culture=neutral, PublicKeyToken=null"</v>
      </c>
      <c r="X87" t="str">
        <f t="shared" si="34"/>
        <v xml:space="preserve">,"ItemDetails":"Copies=" </v>
      </c>
      <c r="Y87" t="str">
        <f t="shared" si="35"/>
        <v xml:space="preserve">,"IsFavorite":false </v>
      </c>
      <c r="Z87" t="str">
        <f t="shared" si="36"/>
        <v xml:space="preserve">,"EstimatedValue":0 </v>
      </c>
      <c r="AA87" t="str">
        <f t="shared" si="37"/>
        <v xml:space="preserve">,"Condition":"UNDEFINED" </v>
      </c>
      <c r="AB87" t="str">
        <f t="shared" si="38"/>
        <v>}</v>
      </c>
      <c r="AC87" t="str">
        <f t="shared" si="39"/>
        <v>,{"CollectableType":"HomeCollector.Models.BookBase, HomeCollector, Version=1.0.0.0, Culture=neutral, PublicKeyToken=null","DisplayName":"Star Trek: Insurrection † ‡" ,"Description":"Movie script or episode novelization" ,"Title":"Star Trek: Insurrection † ‡" ,"Author":"J. M. Dillard" ,"Publisher":"" ,"Year":1998 ,"Month":12,"Series":"TNG" ,"BookCode":"STM9" ,"ISBN":"" ,"Edition":"" }</v>
      </c>
    </row>
    <row r="88" spans="1:29" ht="39.6" x14ac:dyDescent="0.25">
      <c r="A88" s="34" t="s">
        <v>721</v>
      </c>
      <c r="B88" s="15">
        <v>1999</v>
      </c>
      <c r="C88" s="17" t="s">
        <v>15</v>
      </c>
      <c r="D88" s="4"/>
      <c r="E88" s="38">
        <v>4</v>
      </c>
      <c r="F88" s="62" t="s">
        <v>722</v>
      </c>
      <c r="H88" s="12" t="s">
        <v>723</v>
      </c>
      <c r="I88" s="4"/>
      <c r="J88" t="str">
        <f t="shared" si="40"/>
        <v>,{"CollectableType":"HomeCollector.Models.BookBase, HomeCollector, Version=1.0.0.0, Culture=neutral, PublicKeyToken=null"</v>
      </c>
      <c r="K88" t="str">
        <f t="shared" si="22"/>
        <v xml:space="preserve">,"DisplayName":"Dyson Sphere" </v>
      </c>
      <c r="L88" t="str">
        <f t="shared" si="23"/>
        <v xml:space="preserve">,"Description":"" </v>
      </c>
      <c r="M88" t="str">
        <f t="shared" si="24"/>
        <v xml:space="preserve">,"Title":"Dyson Sphere" </v>
      </c>
      <c r="N88" t="str">
        <f t="shared" si="25"/>
        <v xml:space="preserve">,"Author":"Charles Pellegrino and George Zebrowski" </v>
      </c>
      <c r="O88" t="str">
        <f t="shared" si="26"/>
        <v xml:space="preserve">,"Publisher":"" </v>
      </c>
      <c r="P88" t="str">
        <f t="shared" si="27"/>
        <v xml:space="preserve">,"Year":1999 </v>
      </c>
      <c r="Q88" t="str">
        <f t="shared" si="28"/>
        <v>,"Month":4</v>
      </c>
      <c r="R88" t="str">
        <f t="shared" si="21"/>
        <v xml:space="preserve">,"Series":"TNG" </v>
      </c>
      <c r="S88" t="str">
        <f t="shared" si="29"/>
        <v xml:space="preserve">,"BookCode":"TNG50" </v>
      </c>
      <c r="T88" t="str">
        <f t="shared" si="30"/>
        <v xml:space="preserve">,"ISBN":"" </v>
      </c>
      <c r="U88" t="str">
        <f t="shared" si="31"/>
        <v xml:space="preserve">,"Edition":"" </v>
      </c>
      <c r="V88" t="str">
        <f t="shared" si="32"/>
        <v>,"ItemInstances":[</v>
      </c>
      <c r="W88" t="str">
        <f t="shared" si="33"/>
        <v>{"CollectableType":"HomeCollector.Models.BookBase, HomeCollector, Version=1.0.0.0, Culture=neutral, PublicKeyToken=null"</v>
      </c>
      <c r="X88" t="str">
        <f t="shared" si="34"/>
        <v xml:space="preserve">,"ItemDetails":"Copies=" </v>
      </c>
      <c r="Y88" t="str">
        <f t="shared" si="35"/>
        <v xml:space="preserve">,"IsFavorite":false </v>
      </c>
      <c r="Z88" t="str">
        <f t="shared" si="36"/>
        <v xml:space="preserve">,"EstimatedValue":0 </v>
      </c>
      <c r="AA88" t="str">
        <f t="shared" si="37"/>
        <v xml:space="preserve">,"Condition":"UNDEFINED" </v>
      </c>
      <c r="AB88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8" t="str">
        <f t="shared" si="39"/>
        <v>,{"CollectableType":"HomeCollector.Models.BookBase, HomeCollector, Version=1.0.0.0, Culture=neutral, PublicKeyToken=null","DisplayName":"Dyson Sphere" ,"Description":"" ,"Title":"Dyson Sphere" ,"Author":"Charles Pellegrino and George Zebrowski" ,"Publisher":"" ,"Year":1999 ,"Month":4,"Series":"TNG" ,"BookCode":"TNG50"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9" spans="1:29" ht="26.4" x14ac:dyDescent="0.25">
      <c r="A89" s="34" t="s">
        <v>724</v>
      </c>
      <c r="B89" s="15">
        <v>1999</v>
      </c>
      <c r="C89" s="17" t="s">
        <v>15</v>
      </c>
      <c r="D89" s="4"/>
      <c r="E89" s="38">
        <v>6</v>
      </c>
      <c r="F89" s="62" t="s">
        <v>725</v>
      </c>
      <c r="H89" s="12" t="s">
        <v>726</v>
      </c>
      <c r="I89" s="12" t="s">
        <v>727</v>
      </c>
      <c r="J89" t="str">
        <f t="shared" si="40"/>
        <v>,{"CollectableType":"HomeCollector.Models.BookBase, HomeCollector, Version=1.0.0.0, Culture=neutral, PublicKeyToken=null"</v>
      </c>
      <c r="K89" t="str">
        <f t="shared" si="22"/>
        <v xml:space="preserve">,"DisplayName":"Double Helix - Infection" </v>
      </c>
      <c r="L89" t="str">
        <f t="shared" si="23"/>
        <v xml:space="preserve">,"Description":"Double Helix, Book One" </v>
      </c>
      <c r="M89" t="str">
        <f t="shared" si="24"/>
        <v xml:space="preserve">,"Title":"Double Helix - Infection" </v>
      </c>
      <c r="N89" t="str">
        <f t="shared" si="25"/>
        <v xml:space="preserve">,"Author":"John Gregory Betancourt" </v>
      </c>
      <c r="O89" t="str">
        <f t="shared" si="26"/>
        <v xml:space="preserve">,"Publisher":"" </v>
      </c>
      <c r="P89" t="str">
        <f t="shared" si="27"/>
        <v xml:space="preserve">,"Year":1999 </v>
      </c>
      <c r="Q89" t="str">
        <f t="shared" si="28"/>
        <v>,"Month":6</v>
      </c>
      <c r="R89" t="str">
        <f t="shared" si="21"/>
        <v xml:space="preserve">,"Series":"TNG" </v>
      </c>
      <c r="S89" t="str">
        <f t="shared" si="29"/>
        <v xml:space="preserve">,"BookCode":"TNG51" </v>
      </c>
      <c r="T89" t="str">
        <f t="shared" si="30"/>
        <v xml:space="preserve">,"ISBN":"" </v>
      </c>
      <c r="U89" t="str">
        <f t="shared" si="31"/>
        <v xml:space="preserve">,"Edition":"" </v>
      </c>
      <c r="V89" t="str">
        <f t="shared" si="32"/>
        <v>,"ItemInstances":[</v>
      </c>
      <c r="W89" t="str">
        <f t="shared" si="33"/>
        <v>{"CollectableType":"HomeCollector.Models.BookBase, HomeCollector, Version=1.0.0.0, Culture=neutral, PublicKeyToken=null"</v>
      </c>
      <c r="X89" t="str">
        <f t="shared" si="34"/>
        <v xml:space="preserve">,"ItemDetails":"Copies=" </v>
      </c>
      <c r="Y89" t="str">
        <f t="shared" si="35"/>
        <v xml:space="preserve">,"IsFavorite":false </v>
      </c>
      <c r="Z89" t="str">
        <f t="shared" si="36"/>
        <v xml:space="preserve">,"EstimatedValue":0 </v>
      </c>
      <c r="AA89" t="str">
        <f t="shared" si="37"/>
        <v xml:space="preserve">,"Condition":"UNDEFINED" </v>
      </c>
      <c r="AB89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89" t="str">
        <f t="shared" si="39"/>
        <v>,{"CollectableType":"HomeCollector.Models.BookBase, HomeCollector, Version=1.0.0.0, Culture=neutral, PublicKeyToken=null","DisplayName":"Double Helix - Infection" ,"Description":"Double Helix, Book One" ,"Title":"Double Helix - Infection" ,"Author":"John Gregory Betancourt" ,"Publisher":"" ,"Year":1999 ,"Month":6,"Series":"TNG" ,"BookCode":"TNG51"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0" spans="1:29" ht="39.6" x14ac:dyDescent="0.25">
      <c r="A90" s="34" t="s">
        <v>728</v>
      </c>
      <c r="B90" s="15">
        <v>1999</v>
      </c>
      <c r="C90" s="17" t="s">
        <v>15</v>
      </c>
      <c r="D90" s="4"/>
      <c r="E90" s="38">
        <v>6</v>
      </c>
      <c r="F90" s="62" t="s">
        <v>729</v>
      </c>
      <c r="H90" s="12" t="s">
        <v>730</v>
      </c>
      <c r="I90" s="12" t="s">
        <v>731</v>
      </c>
      <c r="J90" t="str">
        <f t="shared" si="40"/>
        <v>,{"CollectableType":"HomeCollector.Models.BookBase, HomeCollector, Version=1.0.0.0, Culture=neutral, PublicKeyToken=null"</v>
      </c>
      <c r="K90" t="str">
        <f t="shared" si="22"/>
        <v xml:space="preserve">,"DisplayName":"Double Helix - Vectors" </v>
      </c>
      <c r="L90" t="str">
        <f t="shared" si="23"/>
        <v xml:space="preserve">,"Description":"Double Helix, Book Two" </v>
      </c>
      <c r="M90" t="str">
        <f t="shared" si="24"/>
        <v xml:space="preserve">,"Title":"Double Helix - Vectors" </v>
      </c>
      <c r="N90" t="str">
        <f t="shared" si="25"/>
        <v xml:space="preserve">,"Author":"Dean Wesley Smith and Kristine Kathryn Rusch" </v>
      </c>
      <c r="O90" t="str">
        <f t="shared" si="26"/>
        <v xml:space="preserve">,"Publisher":"" </v>
      </c>
      <c r="P90" t="str">
        <f t="shared" si="27"/>
        <v xml:space="preserve">,"Year":1999 </v>
      </c>
      <c r="Q90" t="str">
        <f t="shared" si="28"/>
        <v>,"Month":6</v>
      </c>
      <c r="R90" t="str">
        <f t="shared" si="21"/>
        <v xml:space="preserve">,"Series":"TNG" </v>
      </c>
      <c r="S90" t="str">
        <f t="shared" si="29"/>
        <v xml:space="preserve">,"BookCode":"TNG52" </v>
      </c>
      <c r="T90" t="str">
        <f t="shared" si="30"/>
        <v xml:space="preserve">,"ISBN":"" </v>
      </c>
      <c r="U90" t="str">
        <f t="shared" si="31"/>
        <v xml:space="preserve">,"Edition":"" </v>
      </c>
      <c r="V90" t="str">
        <f t="shared" si="32"/>
        <v>,"ItemInstances":[</v>
      </c>
      <c r="W90" t="str">
        <f t="shared" si="33"/>
        <v>{"CollectableType":"HomeCollector.Models.BookBase, HomeCollector, Version=1.0.0.0, Culture=neutral, PublicKeyToken=null"</v>
      </c>
      <c r="X90" t="str">
        <f t="shared" si="34"/>
        <v xml:space="preserve">,"ItemDetails":"Copies=" </v>
      </c>
      <c r="Y90" t="str">
        <f t="shared" si="35"/>
        <v xml:space="preserve">,"IsFavorite":false </v>
      </c>
      <c r="Z90" t="str">
        <f t="shared" si="36"/>
        <v xml:space="preserve">,"EstimatedValue":0 </v>
      </c>
      <c r="AA90" t="str">
        <f t="shared" si="37"/>
        <v xml:space="preserve">,"Condition":"UNDEFINED" </v>
      </c>
      <c r="AB9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0" t="str">
        <f t="shared" si="39"/>
        <v>,{"CollectableType":"HomeCollector.Models.BookBase, HomeCollector, Version=1.0.0.0, Culture=neutral, PublicKeyToken=null","DisplayName":"Double Helix - Vectors" ,"Description":"Double Helix, Book Two" ,"Title":"Double Helix - Vectors" ,"Author":"Dean Wesley Smith and Kristine Kathryn Rusch" ,"Publisher":"" ,"Year":1999 ,"Month":6,"Series":"TNG" ,"BookCode":"TNG52"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1" spans="1:29" ht="13.2" x14ac:dyDescent="0.25">
      <c r="A91" s="34" t="s">
        <v>732</v>
      </c>
      <c r="B91" s="15">
        <v>1999</v>
      </c>
      <c r="C91" s="17" t="s">
        <v>15</v>
      </c>
      <c r="D91" s="4"/>
      <c r="E91" s="38">
        <v>7</v>
      </c>
      <c r="F91" s="62" t="s">
        <v>733</v>
      </c>
      <c r="H91" s="12" t="s">
        <v>225</v>
      </c>
      <c r="I91" s="12" t="s">
        <v>734</v>
      </c>
      <c r="J91" t="str">
        <f t="shared" si="40"/>
        <v>,{"CollectableType":"HomeCollector.Models.BookBase, HomeCollector, Version=1.0.0.0, Culture=neutral, PublicKeyToken=null"</v>
      </c>
      <c r="K91" t="str">
        <f t="shared" si="22"/>
        <v xml:space="preserve">,"DisplayName":"Double Helix - Red Sector" </v>
      </c>
      <c r="L91" t="str">
        <f t="shared" si="23"/>
        <v xml:space="preserve">,"Description":"Double Helix, Book Three" </v>
      </c>
      <c r="M91" t="str">
        <f t="shared" si="24"/>
        <v xml:space="preserve">,"Title":"Double Helix - Red Sector" </v>
      </c>
      <c r="N91" t="str">
        <f t="shared" si="25"/>
        <v xml:space="preserve">,"Author":"Diane Carey" </v>
      </c>
      <c r="O91" t="str">
        <f t="shared" si="26"/>
        <v xml:space="preserve">,"Publisher":"" </v>
      </c>
      <c r="P91" t="str">
        <f t="shared" si="27"/>
        <v xml:space="preserve">,"Year":1999 </v>
      </c>
      <c r="Q91" t="str">
        <f t="shared" si="28"/>
        <v>,"Month":7</v>
      </c>
      <c r="R91" t="str">
        <f t="shared" si="21"/>
        <v xml:space="preserve">,"Series":"TNG" </v>
      </c>
      <c r="S91" t="str">
        <f t="shared" si="29"/>
        <v xml:space="preserve">,"BookCode":"TNG53" </v>
      </c>
      <c r="T91" t="str">
        <f t="shared" si="30"/>
        <v xml:space="preserve">,"ISBN":"" </v>
      </c>
      <c r="U91" t="str">
        <f t="shared" si="31"/>
        <v xml:space="preserve">,"Edition":"" </v>
      </c>
      <c r="V91" t="str">
        <f t="shared" si="32"/>
        <v>,"ItemInstances":[</v>
      </c>
      <c r="W91" t="str">
        <f t="shared" si="33"/>
        <v>{"CollectableType":"HomeCollector.Models.BookBase, HomeCollector, Version=1.0.0.0, Culture=neutral, PublicKeyToken=null"</v>
      </c>
      <c r="X91" t="str">
        <f t="shared" si="34"/>
        <v xml:space="preserve">,"ItemDetails":"Copies=" </v>
      </c>
      <c r="Y91" t="str">
        <f t="shared" si="35"/>
        <v xml:space="preserve">,"IsFavorite":false </v>
      </c>
      <c r="Z91" t="str">
        <f t="shared" si="36"/>
        <v xml:space="preserve">,"EstimatedValue":0 </v>
      </c>
      <c r="AA91" t="str">
        <f t="shared" si="37"/>
        <v xml:space="preserve">,"Condition":"UNDEFINED" </v>
      </c>
      <c r="AB9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1" t="str">
        <f t="shared" si="39"/>
        <v>,{"CollectableType":"HomeCollector.Models.BookBase, HomeCollector, Version=1.0.0.0, Culture=neutral, PublicKeyToken=null","DisplayName":"Double Helix - Red Sector" ,"Description":"Double Helix, Book Three" ,"Title":"Double Helix - Red Sector" ,"Author":"Diane Carey" ,"Publisher":"" ,"Year":1999 ,"Month":7,"Series":"TNG" ,"BookCode":"TNG53"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2" spans="1:29" ht="13.2" x14ac:dyDescent="0.25">
      <c r="A92" s="34" t="s">
        <v>735</v>
      </c>
      <c r="B92" s="15">
        <v>1999</v>
      </c>
      <c r="C92" s="17" t="s">
        <v>15</v>
      </c>
      <c r="D92" s="4"/>
      <c r="E92" s="38">
        <v>7</v>
      </c>
      <c r="F92" s="62" t="s">
        <v>736</v>
      </c>
      <c r="H92" s="12" t="s">
        <v>343</v>
      </c>
      <c r="I92" s="12" t="s">
        <v>737</v>
      </c>
      <c r="J92" t="str">
        <f t="shared" si="40"/>
        <v>,{"CollectableType":"HomeCollector.Models.BookBase, HomeCollector, Version=1.0.0.0, Culture=neutral, PublicKeyToken=null"</v>
      </c>
      <c r="K92" t="str">
        <f t="shared" si="22"/>
        <v xml:space="preserve">,"DisplayName":"Double Helix - Quarantine" </v>
      </c>
      <c r="L92" t="str">
        <f t="shared" si="23"/>
        <v xml:space="preserve">,"Description":"Double Helix, Book Four" </v>
      </c>
      <c r="M92" t="str">
        <f t="shared" si="24"/>
        <v xml:space="preserve">,"Title":"Double Helix - Quarantine" </v>
      </c>
      <c r="N92" t="str">
        <f t="shared" si="25"/>
        <v xml:space="preserve">,"Author":"John Vornholt" </v>
      </c>
      <c r="O92" t="str">
        <f t="shared" si="26"/>
        <v xml:space="preserve">,"Publisher":"" </v>
      </c>
      <c r="P92" t="str">
        <f t="shared" si="27"/>
        <v xml:space="preserve">,"Year":1999 </v>
      </c>
      <c r="Q92" t="str">
        <f t="shared" si="28"/>
        <v>,"Month":7</v>
      </c>
      <c r="R92" t="str">
        <f t="shared" si="21"/>
        <v xml:space="preserve">,"Series":"TNG" </v>
      </c>
      <c r="S92" t="str">
        <f t="shared" si="29"/>
        <v xml:space="preserve">,"BookCode":"TNG54" </v>
      </c>
      <c r="T92" t="str">
        <f t="shared" si="30"/>
        <v xml:space="preserve">,"ISBN":"" </v>
      </c>
      <c r="U92" t="str">
        <f t="shared" si="31"/>
        <v xml:space="preserve">,"Edition":"" </v>
      </c>
      <c r="V92" t="str">
        <f t="shared" si="32"/>
        <v>,"ItemInstances":[</v>
      </c>
      <c r="W92" t="str">
        <f t="shared" si="33"/>
        <v>{"CollectableType":"HomeCollector.Models.BookBase, HomeCollector, Version=1.0.0.0, Culture=neutral, PublicKeyToken=null"</v>
      </c>
      <c r="X92" t="str">
        <f t="shared" si="34"/>
        <v xml:space="preserve">,"ItemDetails":"Copies=" </v>
      </c>
      <c r="Y92" t="str">
        <f t="shared" si="35"/>
        <v xml:space="preserve">,"IsFavorite":false </v>
      </c>
      <c r="Z92" t="str">
        <f t="shared" si="36"/>
        <v xml:space="preserve">,"EstimatedValue":0 </v>
      </c>
      <c r="AA92" t="str">
        <f t="shared" si="37"/>
        <v xml:space="preserve">,"Condition":"UNDEFINED" </v>
      </c>
      <c r="AB92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2" t="str">
        <f t="shared" si="39"/>
        <v>,{"CollectableType":"HomeCollector.Models.BookBase, HomeCollector, Version=1.0.0.0, Culture=neutral, PublicKeyToken=null","DisplayName":"Double Helix - Quarantine" ,"Description":"Double Helix, Book Four" ,"Title":"Double Helix - Quarantine" ,"Author":"John Vornholt" ,"Publisher":"" ,"Year":1999 ,"Month":7,"Series":"TNG" ,"BookCode":"TNG54"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3" spans="1:29" ht="13.2" x14ac:dyDescent="0.25">
      <c r="A93" s="34" t="s">
        <v>738</v>
      </c>
      <c r="B93" s="15">
        <v>1999</v>
      </c>
      <c r="C93" s="17" t="s">
        <v>15</v>
      </c>
      <c r="D93" s="4"/>
      <c r="E93" s="38">
        <v>8</v>
      </c>
      <c r="F93" s="62" t="s">
        <v>739</v>
      </c>
      <c r="H93" s="12" t="s">
        <v>329</v>
      </c>
      <c r="I93" s="12" t="s">
        <v>740</v>
      </c>
      <c r="J93" t="str">
        <f t="shared" si="40"/>
        <v>,{"CollectableType":"HomeCollector.Models.BookBase, HomeCollector, Version=1.0.0.0, Culture=neutral, PublicKeyToken=null"</v>
      </c>
      <c r="K93" t="str">
        <f t="shared" si="22"/>
        <v xml:space="preserve">,"DisplayName":"Double Helix - Double or Nothing" </v>
      </c>
      <c r="L93" t="str">
        <f t="shared" si="23"/>
        <v xml:space="preserve">,"Description":"Double Helix, Book Five" </v>
      </c>
      <c r="M93" t="str">
        <f t="shared" si="24"/>
        <v xml:space="preserve">,"Title":"Double Helix - Double or Nothing" </v>
      </c>
      <c r="N93" t="str">
        <f t="shared" si="25"/>
        <v xml:space="preserve">,"Author":"Peter David" </v>
      </c>
      <c r="O93" t="str">
        <f t="shared" si="26"/>
        <v xml:space="preserve">,"Publisher":"" </v>
      </c>
      <c r="P93" t="str">
        <f t="shared" si="27"/>
        <v xml:space="preserve">,"Year":1999 </v>
      </c>
      <c r="Q93" t="str">
        <f t="shared" si="28"/>
        <v>,"Month":8</v>
      </c>
      <c r="R93" t="str">
        <f t="shared" si="21"/>
        <v xml:space="preserve">,"Series":"TNG" </v>
      </c>
      <c r="S93" t="str">
        <f t="shared" si="29"/>
        <v xml:space="preserve">,"BookCode":"TNG55" </v>
      </c>
      <c r="T93" t="str">
        <f t="shared" si="30"/>
        <v xml:space="preserve">,"ISBN":"" </v>
      </c>
      <c r="U93" t="str">
        <f t="shared" si="31"/>
        <v xml:space="preserve">,"Edition":"" </v>
      </c>
      <c r="V93" t="str">
        <f t="shared" si="32"/>
        <v>,"ItemInstances":[</v>
      </c>
      <c r="W93" t="str">
        <f t="shared" si="33"/>
        <v>{"CollectableType":"HomeCollector.Models.BookBase, HomeCollector, Version=1.0.0.0, Culture=neutral, PublicKeyToken=null"</v>
      </c>
      <c r="X93" t="str">
        <f t="shared" si="34"/>
        <v xml:space="preserve">,"ItemDetails":"Copies=" </v>
      </c>
      <c r="Y93" t="str">
        <f t="shared" si="35"/>
        <v xml:space="preserve">,"IsFavorite":false </v>
      </c>
      <c r="Z93" t="str">
        <f t="shared" si="36"/>
        <v xml:space="preserve">,"EstimatedValue":0 </v>
      </c>
      <c r="AA93" t="str">
        <f t="shared" si="37"/>
        <v xml:space="preserve">,"Condition":"UNDEFINED" </v>
      </c>
      <c r="AB93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3" t="str">
        <f t="shared" si="39"/>
        <v>,{"CollectableType":"HomeCollector.Models.BookBase, HomeCollector, Version=1.0.0.0, Culture=neutral, PublicKeyToken=null","DisplayName":"Double Helix - Double or Nothing" ,"Description":"Double Helix, Book Five" ,"Title":"Double Helix - Double or Nothing" ,"Author":"Peter David" ,"Publisher":"" ,"Year":1999 ,"Month":8,"Series":"TNG" ,"BookCode":"TNG55"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4" spans="1:29" ht="39.6" x14ac:dyDescent="0.25">
      <c r="A94" s="34" t="s">
        <v>741</v>
      </c>
      <c r="B94" s="15">
        <v>1999</v>
      </c>
      <c r="C94" s="17" t="s">
        <v>15</v>
      </c>
      <c r="D94" s="4"/>
      <c r="E94" s="38">
        <v>8</v>
      </c>
      <c r="F94" s="62" t="s">
        <v>742</v>
      </c>
      <c r="H94" s="12" t="s">
        <v>743</v>
      </c>
      <c r="I94" s="12" t="s">
        <v>744</v>
      </c>
      <c r="J94" t="str">
        <f t="shared" si="40"/>
        <v>,{"CollectableType":"HomeCollector.Models.BookBase, HomeCollector, Version=1.0.0.0, Culture=neutral, PublicKeyToken=null"</v>
      </c>
      <c r="K94" t="str">
        <f t="shared" si="22"/>
        <v xml:space="preserve">,"DisplayName":"Double Helix - The First Virtue" </v>
      </c>
      <c r="L94" t="str">
        <f t="shared" si="23"/>
        <v xml:space="preserve">,"Description":"Double Helix, Book Six" </v>
      </c>
      <c r="M94" t="str">
        <f t="shared" si="24"/>
        <v xml:space="preserve">,"Title":"Double Helix - The First Virtue" </v>
      </c>
      <c r="N94" t="str">
        <f t="shared" si="25"/>
        <v xml:space="preserve">,"Author":"Michael Jan Friedman and Christie Golden" </v>
      </c>
      <c r="O94" t="str">
        <f t="shared" si="26"/>
        <v xml:space="preserve">,"Publisher":"" </v>
      </c>
      <c r="P94" t="str">
        <f t="shared" si="27"/>
        <v xml:space="preserve">,"Year":1999 </v>
      </c>
      <c r="Q94" t="str">
        <f t="shared" si="28"/>
        <v>,"Month":8</v>
      </c>
      <c r="R94" t="str">
        <f t="shared" si="21"/>
        <v xml:space="preserve">,"Series":"TNG" </v>
      </c>
      <c r="S94" t="str">
        <f t="shared" si="29"/>
        <v xml:space="preserve">,"BookCode":"TNG56" </v>
      </c>
      <c r="T94" t="str">
        <f t="shared" si="30"/>
        <v xml:space="preserve">,"ISBN":"" </v>
      </c>
      <c r="U94" t="str">
        <f t="shared" si="31"/>
        <v xml:space="preserve">,"Edition":"" </v>
      </c>
      <c r="V94" t="str">
        <f t="shared" si="32"/>
        <v>,"ItemInstances":[</v>
      </c>
      <c r="W94" t="str">
        <f t="shared" si="33"/>
        <v>{"CollectableType":"HomeCollector.Models.BookBase, HomeCollector, Version=1.0.0.0, Culture=neutral, PublicKeyToken=null"</v>
      </c>
      <c r="X94" t="str">
        <f t="shared" si="34"/>
        <v xml:space="preserve">,"ItemDetails":"Copies=" </v>
      </c>
      <c r="Y94" t="str">
        <f t="shared" si="35"/>
        <v xml:space="preserve">,"IsFavorite":false </v>
      </c>
      <c r="Z94" t="str">
        <f t="shared" si="36"/>
        <v xml:space="preserve">,"EstimatedValue":0 </v>
      </c>
      <c r="AA94" t="str">
        <f t="shared" si="37"/>
        <v xml:space="preserve">,"Condition":"UNDEFINED" </v>
      </c>
      <c r="AB94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4" t="str">
        <f t="shared" si="39"/>
        <v>,{"CollectableType":"HomeCollector.Models.BookBase, HomeCollector, Version=1.0.0.0, Culture=neutral, PublicKeyToken=null","DisplayName":"Double Helix - The First Virtue" ,"Description":"Double Helix, Book Six" ,"Title":"Double Helix - The First Virtue" ,"Author":"Michael Jan Friedman and Christie Golden" ,"Publisher":"" ,"Year":1999 ,"Month":8,"Series":"TNG" ,"BookCode":"TNG56"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5" spans="1:29" ht="52.8" x14ac:dyDescent="0.25">
      <c r="A95" s="34" t="s">
        <v>745</v>
      </c>
      <c r="B95" s="15">
        <v>1999</v>
      </c>
      <c r="C95" s="17" t="s">
        <v>15</v>
      </c>
      <c r="D95" s="4"/>
      <c r="E95" s="38">
        <v>9</v>
      </c>
      <c r="F95" s="62" t="s">
        <v>746</v>
      </c>
      <c r="H95" s="12" t="s">
        <v>747</v>
      </c>
      <c r="I95" s="4"/>
      <c r="J95" t="str">
        <f t="shared" si="40"/>
        <v>,{"CollectableType":"HomeCollector.Models.BookBase, HomeCollector, Version=1.0.0.0, Culture=neutral, PublicKeyToken=null"</v>
      </c>
      <c r="K95" t="str">
        <f t="shared" si="22"/>
        <v xml:space="preserve">,"DisplayName":"The Forgotten War" </v>
      </c>
      <c r="L95" t="str">
        <f t="shared" si="23"/>
        <v xml:space="preserve">,"Description":"" </v>
      </c>
      <c r="M95" t="str">
        <f t="shared" si="24"/>
        <v xml:space="preserve">,"Title":"The Forgotten War" </v>
      </c>
      <c r="N95" t="str">
        <f t="shared" si="25"/>
        <v xml:space="preserve">,"Author":"William R. Forstchen (and Elizabeth Kitsteiner Salzer)" </v>
      </c>
      <c r="O95" t="str">
        <f t="shared" si="26"/>
        <v xml:space="preserve">,"Publisher":"" </v>
      </c>
      <c r="P95" t="str">
        <f t="shared" si="27"/>
        <v xml:space="preserve">,"Year":1999 </v>
      </c>
      <c r="Q95" t="str">
        <f t="shared" si="28"/>
        <v>,"Month":9</v>
      </c>
      <c r="R95" t="str">
        <f t="shared" si="21"/>
        <v xml:space="preserve">,"Series":"TNG" </v>
      </c>
      <c r="S95" t="str">
        <f t="shared" si="29"/>
        <v xml:space="preserve">,"BookCode":"TNG57" </v>
      </c>
      <c r="T95" t="str">
        <f t="shared" si="30"/>
        <v xml:space="preserve">,"ISBN":"" </v>
      </c>
      <c r="U95" t="str">
        <f t="shared" si="31"/>
        <v xml:space="preserve">,"Edition":"" </v>
      </c>
      <c r="V95" t="str">
        <f t="shared" si="32"/>
        <v>,"ItemInstances":[</v>
      </c>
      <c r="W95" t="str">
        <f t="shared" si="33"/>
        <v>{"CollectableType":"HomeCollector.Models.BookBase, HomeCollector, Version=1.0.0.0, Culture=neutral, PublicKeyToken=null"</v>
      </c>
      <c r="X95" t="str">
        <f t="shared" si="34"/>
        <v xml:space="preserve">,"ItemDetails":"Copies=" </v>
      </c>
      <c r="Y95" t="str">
        <f t="shared" si="35"/>
        <v xml:space="preserve">,"IsFavorite":false </v>
      </c>
      <c r="Z95" t="str">
        <f t="shared" si="36"/>
        <v xml:space="preserve">,"EstimatedValue":0 </v>
      </c>
      <c r="AA95" t="str">
        <f t="shared" si="37"/>
        <v xml:space="preserve">,"Condition":"UNDEFINED" </v>
      </c>
      <c r="AB9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5" t="str">
        <f t="shared" si="39"/>
        <v>,{"CollectableType":"HomeCollector.Models.BookBase, HomeCollector, Version=1.0.0.0, Culture=neutral, PublicKeyToken=null","DisplayName":"The Forgotten War" ,"Description":"" ,"Title":"The Forgotten War" ,"Author":"William R. Forstchen (and Elizabeth Kitsteiner Salzer)" ,"Publisher":"" ,"Year":1999 ,"Month":9,"Series":"TNG" ,"BookCode":"TNG57"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6" spans="1:29" ht="39.6" x14ac:dyDescent="0.25">
      <c r="A96" s="34" t="s">
        <v>748</v>
      </c>
      <c r="B96" s="15">
        <v>2000</v>
      </c>
      <c r="C96" s="17"/>
      <c r="D96" s="4"/>
      <c r="E96" s="38">
        <v>9</v>
      </c>
      <c r="F96" s="65"/>
      <c r="H96" s="12" t="s">
        <v>749</v>
      </c>
      <c r="I96" s="12" t="s">
        <v>537</v>
      </c>
      <c r="J96" t="str">
        <f t="shared" si="40"/>
        <v>,{"CollectableType":"HomeCollector.Models.BookBase, HomeCollector, Version=1.0.0.0, Culture=neutral, PublicKeyToken=null"</v>
      </c>
      <c r="K96" t="str">
        <f t="shared" si="22"/>
        <v xml:space="preserve">,"DisplayName":"I, Q ‡" </v>
      </c>
      <c r="L96" t="str">
        <f t="shared" si="23"/>
        <v xml:space="preserve">,"Description":"Hardcover first printing" </v>
      </c>
      <c r="M96" t="str">
        <f t="shared" si="24"/>
        <v xml:space="preserve">,"Title":"I, Q ‡" </v>
      </c>
      <c r="N96" t="str">
        <f t="shared" si="25"/>
        <v xml:space="preserve">,"Author":"John de Lancie and Peter David" </v>
      </c>
      <c r="O96" t="str">
        <f t="shared" si="26"/>
        <v xml:space="preserve">,"Publisher":"" </v>
      </c>
      <c r="P96" t="str">
        <f t="shared" si="27"/>
        <v xml:space="preserve">,"Year":2000 </v>
      </c>
      <c r="Q96" t="str">
        <f t="shared" si="28"/>
        <v>,"Month":9</v>
      </c>
      <c r="R96" t="str">
        <f t="shared" si="21"/>
        <v xml:space="preserve">,"Series":"TNG" </v>
      </c>
      <c r="S96" t="str">
        <f t="shared" si="29"/>
        <v xml:space="preserve">,"BookCode":"" </v>
      </c>
      <c r="T96" t="str">
        <f t="shared" si="30"/>
        <v xml:space="preserve">,"ISBN":"" </v>
      </c>
      <c r="U96" t="str">
        <f t="shared" si="31"/>
        <v xml:space="preserve">,"Edition":"" </v>
      </c>
      <c r="V96" t="str">
        <f t="shared" si="32"/>
        <v/>
      </c>
      <c r="W96" t="str">
        <f t="shared" si="33"/>
        <v>{"CollectableType":"HomeCollector.Models.BookBase, HomeCollector, Version=1.0.0.0, Culture=neutral, PublicKeyToken=null"</v>
      </c>
      <c r="X96" t="str">
        <f t="shared" si="34"/>
        <v xml:space="preserve">,"ItemDetails":"Copies=" </v>
      </c>
      <c r="Y96" t="str">
        <f t="shared" si="35"/>
        <v xml:space="preserve">,"IsFavorite":false </v>
      </c>
      <c r="Z96" t="str">
        <f t="shared" si="36"/>
        <v xml:space="preserve">,"EstimatedValue":0 </v>
      </c>
      <c r="AA96" t="str">
        <f t="shared" si="37"/>
        <v xml:space="preserve">,"Condition":"UNDEFINED" </v>
      </c>
      <c r="AB96" t="str">
        <f t="shared" si="38"/>
        <v>}</v>
      </c>
      <c r="AC96" t="str">
        <f t="shared" si="39"/>
        <v>,{"CollectableType":"HomeCollector.Models.BookBase, HomeCollector, Version=1.0.0.0, Culture=neutral, PublicKeyToken=null","DisplayName":"I, Q ‡" ,"Description":"Hardcover first printing" ,"Title":"I, Q ‡" ,"Author":"John de Lancie and Peter David" ,"Publisher":"" ,"Year":2000 ,"Month":9,"Series":"TNG" ,"BookCode":"" ,"ISBN":"" ,"Edition":"" }</v>
      </c>
    </row>
    <row r="97" spans="1:29" ht="39.6" x14ac:dyDescent="0.25">
      <c r="A97" s="34" t="s">
        <v>748</v>
      </c>
      <c r="B97" s="15">
        <v>2000</v>
      </c>
      <c r="C97" s="17" t="s">
        <v>15</v>
      </c>
      <c r="D97" s="4"/>
      <c r="E97" s="38">
        <v>9</v>
      </c>
      <c r="F97" s="65"/>
      <c r="H97" s="12" t="s">
        <v>749</v>
      </c>
      <c r="I97" s="12"/>
      <c r="J97" t="str">
        <f t="shared" si="40"/>
        <v>,{"CollectableType":"HomeCollector.Models.BookBase, HomeCollector, Version=1.0.0.0, Culture=neutral, PublicKeyToken=null"</v>
      </c>
      <c r="K97" t="str">
        <f t="shared" si="22"/>
        <v xml:space="preserve">,"DisplayName":"I, Q ‡" </v>
      </c>
      <c r="L97" t="str">
        <f t="shared" si="23"/>
        <v xml:space="preserve">,"Description":"" </v>
      </c>
      <c r="M97" t="str">
        <f t="shared" si="24"/>
        <v xml:space="preserve">,"Title":"I, Q ‡" </v>
      </c>
      <c r="N97" t="str">
        <f t="shared" si="25"/>
        <v xml:space="preserve">,"Author":"John de Lancie and Peter David" </v>
      </c>
      <c r="O97" t="str">
        <f t="shared" si="26"/>
        <v xml:space="preserve">,"Publisher":"" </v>
      </c>
      <c r="P97" t="str">
        <f t="shared" si="27"/>
        <v xml:space="preserve">,"Year":2000 </v>
      </c>
      <c r="Q97" t="str">
        <f t="shared" si="28"/>
        <v>,"Month":9</v>
      </c>
      <c r="R97" t="str">
        <f t="shared" si="21"/>
        <v xml:space="preserve">,"Series":"TNG" </v>
      </c>
      <c r="S97" t="str">
        <f t="shared" si="29"/>
        <v xml:space="preserve">,"BookCode":"" </v>
      </c>
      <c r="T97" t="str">
        <f t="shared" si="30"/>
        <v xml:space="preserve">,"ISBN":"" </v>
      </c>
      <c r="U97" t="str">
        <f t="shared" si="31"/>
        <v xml:space="preserve">,"Edition":"" </v>
      </c>
      <c r="V97" t="str">
        <f t="shared" si="32"/>
        <v>,"ItemInstances":[</v>
      </c>
      <c r="W97" t="str">
        <f t="shared" si="33"/>
        <v>{"CollectableType":"HomeCollector.Models.BookBase, HomeCollector, Version=1.0.0.0, Culture=neutral, PublicKeyToken=null"</v>
      </c>
      <c r="X97" t="str">
        <f t="shared" si="34"/>
        <v xml:space="preserve">,"ItemDetails":"Copies=" </v>
      </c>
      <c r="Y97" t="str">
        <f t="shared" si="35"/>
        <v xml:space="preserve">,"IsFavorite":false </v>
      </c>
      <c r="Z97" t="str">
        <f t="shared" si="36"/>
        <v xml:space="preserve">,"EstimatedValue":0 </v>
      </c>
      <c r="AA97" t="str">
        <f t="shared" si="37"/>
        <v xml:space="preserve">,"Condition":"UNDEFINED" </v>
      </c>
      <c r="AB97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7" t="str">
        <f t="shared" si="39"/>
        <v>,{"CollectableType":"HomeCollector.Models.BookBase, HomeCollector, Version=1.0.0.0, Culture=neutral, PublicKeyToken=null","DisplayName":"I, Q ‡" ,"Description":"" ,"Title":"I, Q ‡" ,"Author":"John de Lancie and Peter David" ,"Publisher":"" ,"Year":2000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8" spans="1:29" ht="13.2" x14ac:dyDescent="0.25">
      <c r="A98" s="34" t="s">
        <v>750</v>
      </c>
      <c r="B98" s="15">
        <v>2000</v>
      </c>
      <c r="C98" s="17" t="s">
        <v>15</v>
      </c>
      <c r="D98" s="4"/>
      <c r="E98" s="38">
        <v>2</v>
      </c>
      <c r="F98" s="62" t="s">
        <v>751</v>
      </c>
      <c r="H98" s="12" t="s">
        <v>343</v>
      </c>
      <c r="I98" s="4"/>
      <c r="J98" t="str">
        <f t="shared" si="40"/>
        <v>,{"CollectableType":"HomeCollector.Models.BookBase, HomeCollector, Version=1.0.0.0, Culture=neutral, PublicKeyToken=null"</v>
      </c>
      <c r="K98" t="str">
        <f t="shared" si="22"/>
        <v xml:space="preserve">,"DisplayName":"Gemworld #1" </v>
      </c>
      <c r="L98" t="str">
        <f t="shared" si="23"/>
        <v xml:space="preserve">,"Description":"" </v>
      </c>
      <c r="M98" t="str">
        <f t="shared" si="24"/>
        <v xml:space="preserve">,"Title":"Gemworld #1" </v>
      </c>
      <c r="N98" t="str">
        <f t="shared" si="25"/>
        <v xml:space="preserve">,"Author":"John Vornholt" </v>
      </c>
      <c r="O98" t="str">
        <f t="shared" si="26"/>
        <v xml:space="preserve">,"Publisher":"" </v>
      </c>
      <c r="P98" t="str">
        <f t="shared" si="27"/>
        <v xml:space="preserve">,"Year":2000 </v>
      </c>
      <c r="Q98" t="str">
        <f t="shared" si="28"/>
        <v>,"Month":2</v>
      </c>
      <c r="R98" t="str">
        <f t="shared" si="21"/>
        <v xml:space="preserve">,"Series":"TNG" </v>
      </c>
      <c r="S98" t="str">
        <f t="shared" si="29"/>
        <v xml:space="preserve">,"BookCode":"TNG58" </v>
      </c>
      <c r="T98" t="str">
        <f t="shared" si="30"/>
        <v xml:space="preserve">,"ISBN":"" </v>
      </c>
      <c r="U98" t="str">
        <f t="shared" si="31"/>
        <v xml:space="preserve">,"Edition":"" </v>
      </c>
      <c r="V98" t="str">
        <f t="shared" si="32"/>
        <v>,"ItemInstances":[</v>
      </c>
      <c r="W98" t="str">
        <f t="shared" si="33"/>
        <v>{"CollectableType":"HomeCollector.Models.BookBase, HomeCollector, Version=1.0.0.0, Culture=neutral, PublicKeyToken=null"</v>
      </c>
      <c r="X98" t="str">
        <f t="shared" si="34"/>
        <v xml:space="preserve">,"ItemDetails":"Copies=" </v>
      </c>
      <c r="Y98" t="str">
        <f t="shared" si="35"/>
        <v xml:space="preserve">,"IsFavorite":false </v>
      </c>
      <c r="Z98" t="str">
        <f t="shared" si="36"/>
        <v xml:space="preserve">,"EstimatedValue":0 </v>
      </c>
      <c r="AA98" t="str">
        <f t="shared" si="37"/>
        <v xml:space="preserve">,"Condition":"UNDEFINED" </v>
      </c>
      <c r="AB98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8" t="str">
        <f t="shared" si="39"/>
        <v>,{"CollectableType":"HomeCollector.Models.BookBase, HomeCollector, Version=1.0.0.0, Culture=neutral, PublicKeyToken=null","DisplayName":"Gemworld #1" ,"Description":"" ,"Title":"Gemworld #1" ,"Author":"John Vornholt" ,"Publisher":"" ,"Year":2000 ,"Month":2,"Series":"TNG" ,"BookCode":"TNG58"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9" spans="1:29" ht="13.2" x14ac:dyDescent="0.25">
      <c r="A99" s="34" t="s">
        <v>752</v>
      </c>
      <c r="B99" s="15">
        <v>2001</v>
      </c>
      <c r="C99" s="17" t="s">
        <v>15</v>
      </c>
      <c r="D99" s="4"/>
      <c r="E99" s="38">
        <v>2</v>
      </c>
      <c r="F99" s="62" t="s">
        <v>753</v>
      </c>
      <c r="H99" s="4"/>
      <c r="I99" s="4"/>
      <c r="J99" t="str">
        <f t="shared" si="40"/>
        <v>,{"CollectableType":"HomeCollector.Models.BookBase, HomeCollector, Version=1.0.0.0, Culture=neutral, PublicKeyToken=null"</v>
      </c>
      <c r="K99" t="str">
        <f t="shared" si="22"/>
        <v xml:space="preserve">,"DisplayName":"Gemworld #2" </v>
      </c>
      <c r="L99" t="str">
        <f t="shared" si="23"/>
        <v xml:space="preserve">,"Description":"" </v>
      </c>
      <c r="M99" t="str">
        <f t="shared" si="24"/>
        <v xml:space="preserve">,"Title":"Gemworld #2" </v>
      </c>
      <c r="N99" t="str">
        <f t="shared" si="25"/>
        <v xml:space="preserve">,"Author":"" </v>
      </c>
      <c r="O99" t="str">
        <f t="shared" si="26"/>
        <v xml:space="preserve">,"Publisher":"" </v>
      </c>
      <c r="P99" t="str">
        <f t="shared" si="27"/>
        <v xml:space="preserve">,"Year":2001 </v>
      </c>
      <c r="Q99" t="str">
        <f t="shared" si="28"/>
        <v>,"Month":2</v>
      </c>
      <c r="R99" t="str">
        <f t="shared" si="21"/>
        <v xml:space="preserve">,"Series":"TNG" </v>
      </c>
      <c r="S99" t="str">
        <f t="shared" si="29"/>
        <v xml:space="preserve">,"BookCode":"TNG59" </v>
      </c>
      <c r="T99" t="str">
        <f t="shared" si="30"/>
        <v xml:space="preserve">,"ISBN":"" </v>
      </c>
      <c r="U99" t="str">
        <f t="shared" si="31"/>
        <v xml:space="preserve">,"Edition":"" </v>
      </c>
      <c r="V99" t="str">
        <f t="shared" si="32"/>
        <v>,"ItemInstances":[</v>
      </c>
      <c r="W99" t="str">
        <f t="shared" si="33"/>
        <v>{"CollectableType":"HomeCollector.Models.BookBase, HomeCollector, Version=1.0.0.0, Culture=neutral, PublicKeyToken=null"</v>
      </c>
      <c r="X99" t="str">
        <f t="shared" si="34"/>
        <v xml:space="preserve">,"ItemDetails":"Copies=" </v>
      </c>
      <c r="Y99" t="str">
        <f t="shared" si="35"/>
        <v xml:space="preserve">,"IsFavorite":false </v>
      </c>
      <c r="Z99" t="str">
        <f t="shared" si="36"/>
        <v xml:space="preserve">,"EstimatedValue":0 </v>
      </c>
      <c r="AA99" t="str">
        <f t="shared" si="37"/>
        <v xml:space="preserve">,"Condition":"UNDEFINED" </v>
      </c>
      <c r="AB99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99" t="str">
        <f t="shared" si="39"/>
        <v>,{"CollectableType":"HomeCollector.Models.BookBase, HomeCollector, Version=1.0.0.0, Culture=neutral, PublicKeyToken=null","DisplayName":"Gemworld #2" ,"Description":"" ,"Title":"Gemworld #2" ,"Author":"" ,"Publisher":"" ,"Year":2001 ,"Month":2,"Series":"TNG" ,"BookCode":"TNG59"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0" spans="1:29" ht="13.2" x14ac:dyDescent="0.25">
      <c r="A100" s="34" t="s">
        <v>754</v>
      </c>
      <c r="B100" s="15">
        <v>2000</v>
      </c>
      <c r="C100" s="17"/>
      <c r="D100" s="4"/>
      <c r="E100" s="38">
        <v>4</v>
      </c>
      <c r="F100" s="65"/>
      <c r="H100" s="12" t="s">
        <v>286</v>
      </c>
      <c r="I100" s="12" t="s">
        <v>537</v>
      </c>
      <c r="J100" t="str">
        <f t="shared" si="40"/>
        <v>,{"CollectableType":"HomeCollector.Models.BookBase, HomeCollector, Version=1.0.0.0, Culture=neutral, PublicKeyToken=null"</v>
      </c>
      <c r="K100" t="str">
        <f t="shared" si="22"/>
        <v xml:space="preserve">,"DisplayName":"The Valiant ‡" </v>
      </c>
      <c r="L100" t="str">
        <f t="shared" si="23"/>
        <v xml:space="preserve">,"Description":"Hardcover first printing" </v>
      </c>
      <c r="M100" t="str">
        <f t="shared" si="24"/>
        <v xml:space="preserve">,"Title":"The Valiant ‡" </v>
      </c>
      <c r="N100" t="str">
        <f t="shared" si="25"/>
        <v xml:space="preserve">,"Author":"Michael Jan Friedman" </v>
      </c>
      <c r="O100" t="str">
        <f t="shared" si="26"/>
        <v xml:space="preserve">,"Publisher":"" </v>
      </c>
      <c r="P100" t="str">
        <f t="shared" si="27"/>
        <v xml:space="preserve">,"Year":2000 </v>
      </c>
      <c r="Q100" t="str">
        <f t="shared" si="28"/>
        <v>,"Month":4</v>
      </c>
      <c r="R100" t="str">
        <f t="shared" ref="R100:R131" si="41">",""Series"":""" &amp; $B$1 &amp; """ "</f>
        <v xml:space="preserve">,"Series":"TNG" </v>
      </c>
      <c r="S100" t="str">
        <f t="shared" si="29"/>
        <v xml:space="preserve">,"BookCode":"" </v>
      </c>
      <c r="T100" t="str">
        <f t="shared" si="30"/>
        <v xml:space="preserve">,"ISBN":"" </v>
      </c>
      <c r="U100" t="str">
        <f t="shared" si="31"/>
        <v xml:space="preserve">,"Edition":"" </v>
      </c>
      <c r="V100" t="str">
        <f t="shared" si="32"/>
        <v/>
      </c>
      <c r="W100" t="str">
        <f t="shared" si="33"/>
        <v>{"CollectableType":"HomeCollector.Models.BookBase, HomeCollector, Version=1.0.0.0, Culture=neutral, PublicKeyToken=null"</v>
      </c>
      <c r="X100" t="str">
        <f t="shared" si="34"/>
        <v xml:space="preserve">,"ItemDetails":"Copies=" </v>
      </c>
      <c r="Y100" t="str">
        <f t="shared" si="35"/>
        <v xml:space="preserve">,"IsFavorite":false </v>
      </c>
      <c r="Z100" t="str">
        <f t="shared" si="36"/>
        <v xml:space="preserve">,"EstimatedValue":0 </v>
      </c>
      <c r="AA100" t="str">
        <f t="shared" si="37"/>
        <v xml:space="preserve">,"Condition":"UNDEFINED" </v>
      </c>
      <c r="AB100" t="str">
        <f t="shared" si="38"/>
        <v>}</v>
      </c>
      <c r="AC100" t="str">
        <f t="shared" si="39"/>
        <v>,{"CollectableType":"HomeCollector.Models.BookBase, HomeCollector, Version=1.0.0.0, Culture=neutral, PublicKeyToken=null","DisplayName":"The Valiant ‡" ,"Description":"Hardcover first printing" ,"Title":"The Valiant ‡" ,"Author":"Michael Jan Friedman" ,"Publisher":"" ,"Year":2000 ,"Month":4,"Series":"TNG" ,"BookCode":"" ,"ISBN":"" ,"Edition":"" }</v>
      </c>
    </row>
    <row r="101" spans="1:29" ht="13.2" x14ac:dyDescent="0.25">
      <c r="A101" s="34" t="s">
        <v>754</v>
      </c>
      <c r="B101" s="15">
        <v>2000</v>
      </c>
      <c r="C101" s="17" t="s">
        <v>15</v>
      </c>
      <c r="D101" s="4"/>
      <c r="E101" s="38">
        <v>4</v>
      </c>
      <c r="F101" s="65"/>
      <c r="H101" s="12" t="s">
        <v>286</v>
      </c>
      <c r="I101" s="12"/>
      <c r="J101" t="str">
        <f t="shared" si="40"/>
        <v>,{"CollectableType":"HomeCollector.Models.BookBase, HomeCollector, Version=1.0.0.0, Culture=neutral, PublicKeyToken=null"</v>
      </c>
      <c r="K101" t="str">
        <f t="shared" si="22"/>
        <v xml:space="preserve">,"DisplayName":"The Valiant ‡" </v>
      </c>
      <c r="L101" t="str">
        <f t="shared" si="23"/>
        <v xml:space="preserve">,"Description":"" </v>
      </c>
      <c r="M101" t="str">
        <f t="shared" si="24"/>
        <v xml:space="preserve">,"Title":"The Valiant ‡" </v>
      </c>
      <c r="N101" t="str">
        <f t="shared" si="25"/>
        <v xml:space="preserve">,"Author":"Michael Jan Friedman" </v>
      </c>
      <c r="O101" t="str">
        <f t="shared" si="26"/>
        <v xml:space="preserve">,"Publisher":"" </v>
      </c>
      <c r="P101" t="str">
        <f t="shared" si="27"/>
        <v xml:space="preserve">,"Year":2000 </v>
      </c>
      <c r="Q101" t="str">
        <f t="shared" si="28"/>
        <v>,"Month":4</v>
      </c>
      <c r="R101" t="str">
        <f t="shared" si="41"/>
        <v xml:space="preserve">,"Series":"TNG" </v>
      </c>
      <c r="S101" t="str">
        <f t="shared" si="29"/>
        <v xml:space="preserve">,"BookCode":"" </v>
      </c>
      <c r="T101" t="str">
        <f t="shared" si="30"/>
        <v xml:space="preserve">,"ISBN":"" </v>
      </c>
      <c r="U101" t="str">
        <f t="shared" si="31"/>
        <v xml:space="preserve">,"Edition":"" </v>
      </c>
      <c r="V101" t="str">
        <f t="shared" si="32"/>
        <v>,"ItemInstances":[</v>
      </c>
      <c r="W101" t="str">
        <f t="shared" si="33"/>
        <v>{"CollectableType":"HomeCollector.Models.BookBase, HomeCollector, Version=1.0.0.0, Culture=neutral, PublicKeyToken=null"</v>
      </c>
      <c r="X101" t="str">
        <f t="shared" si="34"/>
        <v xml:space="preserve">,"ItemDetails":"Copies=" </v>
      </c>
      <c r="Y101" t="str">
        <f t="shared" si="35"/>
        <v xml:space="preserve">,"IsFavorite":false </v>
      </c>
      <c r="Z101" t="str">
        <f t="shared" si="36"/>
        <v xml:space="preserve">,"EstimatedValue":0 </v>
      </c>
      <c r="AA101" t="str">
        <f t="shared" si="37"/>
        <v xml:space="preserve">,"Condition":"UNDEFINED" </v>
      </c>
      <c r="AB10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1" t="str">
        <f t="shared" si="39"/>
        <v>,{"CollectableType":"HomeCollector.Models.BookBase, HomeCollector, Version=1.0.0.0, Culture=neutral, PublicKeyToken=null","DisplayName":"The Valiant ‡" ,"Description":"" ,"Title":"The Valiant ‡" ,"Author":"Michael Jan Friedman" ,"Publisher":"" ,"Year":2000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2" spans="1:29" ht="13.2" x14ac:dyDescent="0.25">
      <c r="A102" s="34" t="s">
        <v>755</v>
      </c>
      <c r="B102" s="15">
        <v>2000</v>
      </c>
      <c r="C102" s="17"/>
      <c r="D102" s="4"/>
      <c r="E102" s="38">
        <v>9</v>
      </c>
      <c r="F102" s="65"/>
      <c r="H102" s="12" t="s">
        <v>343</v>
      </c>
      <c r="I102" s="12" t="s">
        <v>537</v>
      </c>
      <c r="J102" t="str">
        <f t="shared" si="40"/>
        <v>,{"CollectableType":"HomeCollector.Models.BookBase, HomeCollector, Version=1.0.0.0, Culture=neutral, PublicKeyToken=null"</v>
      </c>
      <c r="K102" t="str">
        <f t="shared" si="22"/>
        <v xml:space="preserve">,"DisplayName":"Genesis Wave, Book One ‡" </v>
      </c>
      <c r="L102" t="str">
        <f t="shared" si="23"/>
        <v xml:space="preserve">,"Description":"Hardcover first printing" </v>
      </c>
      <c r="M102" t="str">
        <f t="shared" si="24"/>
        <v xml:space="preserve">,"Title":"Genesis Wave, Book One ‡" </v>
      </c>
      <c r="N102" t="str">
        <f t="shared" si="25"/>
        <v xml:space="preserve">,"Author":"John Vornholt" </v>
      </c>
      <c r="O102" t="str">
        <f t="shared" si="26"/>
        <v xml:space="preserve">,"Publisher":"" </v>
      </c>
      <c r="P102" t="str">
        <f t="shared" si="27"/>
        <v xml:space="preserve">,"Year":2000 </v>
      </c>
      <c r="Q102" t="str">
        <f t="shared" si="28"/>
        <v>,"Month":9</v>
      </c>
      <c r="R102" t="str">
        <f t="shared" si="41"/>
        <v xml:space="preserve">,"Series":"TNG" </v>
      </c>
      <c r="S102" t="str">
        <f t="shared" si="29"/>
        <v xml:space="preserve">,"BookCode":"" </v>
      </c>
      <c r="T102" t="str">
        <f t="shared" si="30"/>
        <v xml:space="preserve">,"ISBN":"" </v>
      </c>
      <c r="U102" t="str">
        <f t="shared" si="31"/>
        <v xml:space="preserve">,"Edition":"" </v>
      </c>
      <c r="V102" t="str">
        <f t="shared" si="32"/>
        <v/>
      </c>
      <c r="W102" t="str">
        <f t="shared" si="33"/>
        <v>{"CollectableType":"HomeCollector.Models.BookBase, HomeCollector, Version=1.0.0.0, Culture=neutral, PublicKeyToken=null"</v>
      </c>
      <c r="X102" t="str">
        <f t="shared" si="34"/>
        <v xml:space="preserve">,"ItemDetails":"Copies=" </v>
      </c>
      <c r="Y102" t="str">
        <f t="shared" si="35"/>
        <v xml:space="preserve">,"IsFavorite":false </v>
      </c>
      <c r="Z102" t="str">
        <f t="shared" si="36"/>
        <v xml:space="preserve">,"EstimatedValue":0 </v>
      </c>
      <c r="AA102" t="str">
        <f t="shared" si="37"/>
        <v xml:space="preserve">,"Condition":"UNDEFINED" </v>
      </c>
      <c r="AB102" t="str">
        <f t="shared" si="38"/>
        <v>}</v>
      </c>
      <c r="AC102" t="str">
        <f t="shared" si="39"/>
        <v>,{"CollectableType":"HomeCollector.Models.BookBase, HomeCollector, Version=1.0.0.0, Culture=neutral, PublicKeyToken=null","DisplayName":"Genesis Wave, Book One ‡" ,"Description":"Hardcover first printing" ,"Title":"Genesis Wave, Book One ‡" ,"Author":"John Vornholt" ,"Publisher":"" ,"Year":2000 ,"Month":9,"Series":"TNG" ,"BookCode":"" ,"ISBN":"" ,"Edition":"" }</v>
      </c>
    </row>
    <row r="103" spans="1:29" ht="13.2" x14ac:dyDescent="0.25">
      <c r="A103" s="34" t="s">
        <v>755</v>
      </c>
      <c r="B103" s="15">
        <v>2000</v>
      </c>
      <c r="C103" s="17" t="s">
        <v>15</v>
      </c>
      <c r="D103" s="4"/>
      <c r="E103" s="38">
        <v>9</v>
      </c>
      <c r="F103" s="65"/>
      <c r="H103" s="12" t="s">
        <v>343</v>
      </c>
      <c r="I103" s="12"/>
      <c r="J103" t="str">
        <f t="shared" si="40"/>
        <v>,{"CollectableType":"HomeCollector.Models.BookBase, HomeCollector, Version=1.0.0.0, Culture=neutral, PublicKeyToken=null"</v>
      </c>
      <c r="K103" t="str">
        <f t="shared" si="22"/>
        <v xml:space="preserve">,"DisplayName":"Genesis Wave, Book One ‡" </v>
      </c>
      <c r="L103" t="str">
        <f t="shared" si="23"/>
        <v xml:space="preserve">,"Description":"" </v>
      </c>
      <c r="M103" t="str">
        <f t="shared" si="24"/>
        <v xml:space="preserve">,"Title":"Genesis Wave, Book One ‡" </v>
      </c>
      <c r="N103" t="str">
        <f t="shared" si="25"/>
        <v xml:space="preserve">,"Author":"John Vornholt" </v>
      </c>
      <c r="O103" t="str">
        <f t="shared" si="26"/>
        <v xml:space="preserve">,"Publisher":"" </v>
      </c>
      <c r="P103" t="str">
        <f t="shared" si="27"/>
        <v xml:space="preserve">,"Year":2000 </v>
      </c>
      <c r="Q103" t="str">
        <f t="shared" si="28"/>
        <v>,"Month":9</v>
      </c>
      <c r="R103" t="str">
        <f t="shared" si="41"/>
        <v xml:space="preserve">,"Series":"TNG" </v>
      </c>
      <c r="S103" t="str">
        <f t="shared" si="29"/>
        <v xml:space="preserve">,"BookCode":"" </v>
      </c>
      <c r="T103" t="str">
        <f t="shared" si="30"/>
        <v xml:space="preserve">,"ISBN":"" </v>
      </c>
      <c r="U103" t="str">
        <f t="shared" si="31"/>
        <v xml:space="preserve">,"Edition":"" </v>
      </c>
      <c r="V103" t="str">
        <f t="shared" si="32"/>
        <v>,"ItemInstances":[</v>
      </c>
      <c r="W103" t="str">
        <f t="shared" si="33"/>
        <v>{"CollectableType":"HomeCollector.Models.BookBase, HomeCollector, Version=1.0.0.0, Culture=neutral, PublicKeyToken=null"</v>
      </c>
      <c r="X103" t="str">
        <f t="shared" si="34"/>
        <v xml:space="preserve">,"ItemDetails":"Copies=" </v>
      </c>
      <c r="Y103" t="str">
        <f t="shared" si="35"/>
        <v xml:space="preserve">,"IsFavorite":false </v>
      </c>
      <c r="Z103" t="str">
        <f t="shared" si="36"/>
        <v xml:space="preserve">,"EstimatedValue":0 </v>
      </c>
      <c r="AA103" t="str">
        <f t="shared" si="37"/>
        <v xml:space="preserve">,"Condition":"UNDEFINED" </v>
      </c>
      <c r="AB103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3" t="str">
        <f t="shared" si="39"/>
        <v>,{"CollectableType":"HomeCollector.Models.BookBase, HomeCollector, Version=1.0.0.0, Culture=neutral, PublicKeyToken=null","DisplayName":"Genesis Wave, Book One ‡" ,"Description":"" ,"Title":"Genesis Wave, Book One ‡" ,"Author":"John Vornholt" ,"Publisher":"" ,"Year":2000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4" spans="1:29" ht="13.2" x14ac:dyDescent="0.25">
      <c r="A104" s="34" t="s">
        <v>756</v>
      </c>
      <c r="B104" s="15">
        <v>2001</v>
      </c>
      <c r="C104" s="17" t="s">
        <v>15</v>
      </c>
      <c r="D104" s="4"/>
      <c r="E104" s="38">
        <v>2</v>
      </c>
      <c r="F104" s="62" t="s">
        <v>757</v>
      </c>
      <c r="H104" s="12" t="s">
        <v>758</v>
      </c>
      <c r="I104" s="4"/>
      <c r="J104" t="str">
        <f t="shared" si="40"/>
        <v>,{"CollectableType":"HomeCollector.Models.BookBase, HomeCollector, Version=1.0.0.0, Culture=neutral, PublicKeyToken=null"</v>
      </c>
      <c r="K104" t="str">
        <f t="shared" si="22"/>
        <v xml:space="preserve">,"DisplayName":"Tooth and Claw" </v>
      </c>
      <c r="L104" t="str">
        <f t="shared" si="23"/>
        <v xml:space="preserve">,"Description":"" </v>
      </c>
      <c r="M104" t="str">
        <f t="shared" si="24"/>
        <v xml:space="preserve">,"Title":"Tooth and Claw" </v>
      </c>
      <c r="N104" t="str">
        <f t="shared" si="25"/>
        <v xml:space="preserve">,"Author":"Doranna Durgin" </v>
      </c>
      <c r="O104" t="str">
        <f t="shared" si="26"/>
        <v xml:space="preserve">,"Publisher":"" </v>
      </c>
      <c r="P104" t="str">
        <f t="shared" si="27"/>
        <v xml:space="preserve">,"Year":2001 </v>
      </c>
      <c r="Q104" t="str">
        <f t="shared" si="28"/>
        <v>,"Month":2</v>
      </c>
      <c r="R104" t="str">
        <f t="shared" si="41"/>
        <v xml:space="preserve">,"Series":"TNG" </v>
      </c>
      <c r="S104" t="str">
        <f t="shared" si="29"/>
        <v xml:space="preserve">,"BookCode":"TNG60" </v>
      </c>
      <c r="T104" t="str">
        <f t="shared" si="30"/>
        <v xml:space="preserve">,"ISBN":"" </v>
      </c>
      <c r="U104" t="str">
        <f t="shared" si="31"/>
        <v xml:space="preserve">,"Edition":"" </v>
      </c>
      <c r="V104" t="str">
        <f t="shared" si="32"/>
        <v>,"ItemInstances":[</v>
      </c>
      <c r="W104" t="str">
        <f t="shared" si="33"/>
        <v>{"CollectableType":"HomeCollector.Models.BookBase, HomeCollector, Version=1.0.0.0, Culture=neutral, PublicKeyToken=null"</v>
      </c>
      <c r="X104" t="str">
        <f t="shared" si="34"/>
        <v xml:space="preserve">,"ItemDetails":"Copies=" </v>
      </c>
      <c r="Y104" t="str">
        <f t="shared" si="35"/>
        <v xml:space="preserve">,"IsFavorite":false </v>
      </c>
      <c r="Z104" t="str">
        <f t="shared" si="36"/>
        <v xml:space="preserve">,"EstimatedValue":0 </v>
      </c>
      <c r="AA104" t="str">
        <f t="shared" si="37"/>
        <v xml:space="preserve">,"Condition":"UNDEFINED" </v>
      </c>
      <c r="AB104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4" t="str">
        <f t="shared" si="39"/>
        <v>,{"CollectableType":"HomeCollector.Models.BookBase, HomeCollector, Version=1.0.0.0, Culture=neutral, PublicKeyToken=null","DisplayName":"Tooth and Claw" ,"Description":"" ,"Title":"Tooth and Claw" ,"Author":"Doranna Durgin" ,"Publisher":"" ,"Year":2001 ,"Month":2,"Series":"TNG" ,"BookCode":"TNG60"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5" spans="1:29" ht="26.4" x14ac:dyDescent="0.25">
      <c r="A105" s="34" t="s">
        <v>759</v>
      </c>
      <c r="B105" s="15">
        <v>2001</v>
      </c>
      <c r="C105" s="17" t="s">
        <v>15</v>
      </c>
      <c r="D105" s="4"/>
      <c r="E105" s="38">
        <v>2</v>
      </c>
      <c r="F105" s="62" t="s">
        <v>760</v>
      </c>
      <c r="H105" s="12" t="s">
        <v>761</v>
      </c>
      <c r="I105" s="4"/>
      <c r="J105" t="str">
        <f t="shared" si="40"/>
        <v>,{"CollectableType":"HomeCollector.Models.BookBase, HomeCollector, Version=1.0.0.0, Culture=neutral, PublicKeyToken=null"</v>
      </c>
      <c r="K105" t="str">
        <f t="shared" si="22"/>
        <v xml:space="preserve">,"DisplayName":"Diplomatic Implausibility" </v>
      </c>
      <c r="L105" t="str">
        <f t="shared" si="23"/>
        <v xml:space="preserve">,"Description":"" </v>
      </c>
      <c r="M105" t="str">
        <f t="shared" si="24"/>
        <v xml:space="preserve">,"Title":"Diplomatic Implausibility" </v>
      </c>
      <c r="N105" t="str">
        <f t="shared" si="25"/>
        <v xml:space="preserve">,"Author":"Keith R. A. DeCandido" </v>
      </c>
      <c r="O105" t="str">
        <f t="shared" si="26"/>
        <v xml:space="preserve">,"Publisher":"" </v>
      </c>
      <c r="P105" t="str">
        <f t="shared" si="27"/>
        <v xml:space="preserve">,"Year":2001 </v>
      </c>
      <c r="Q105" t="str">
        <f t="shared" si="28"/>
        <v>,"Month":2</v>
      </c>
      <c r="R105" t="str">
        <f t="shared" si="41"/>
        <v xml:space="preserve">,"Series":"TNG" </v>
      </c>
      <c r="S105" t="str">
        <f t="shared" si="29"/>
        <v xml:space="preserve">,"BookCode":"TNG61" </v>
      </c>
      <c r="T105" t="str">
        <f t="shared" si="30"/>
        <v xml:space="preserve">,"ISBN":"" </v>
      </c>
      <c r="U105" t="str">
        <f t="shared" si="31"/>
        <v xml:space="preserve">,"Edition":"" </v>
      </c>
      <c r="V105" t="str">
        <f t="shared" si="32"/>
        <v>,"ItemInstances":[</v>
      </c>
      <c r="W105" t="str">
        <f t="shared" si="33"/>
        <v>{"CollectableType":"HomeCollector.Models.BookBase, HomeCollector, Version=1.0.0.0, Culture=neutral, PublicKeyToken=null"</v>
      </c>
      <c r="X105" t="str">
        <f t="shared" si="34"/>
        <v xml:space="preserve">,"ItemDetails":"Copies=" </v>
      </c>
      <c r="Y105" t="str">
        <f t="shared" si="35"/>
        <v xml:space="preserve">,"IsFavorite":false </v>
      </c>
      <c r="Z105" t="str">
        <f t="shared" si="36"/>
        <v xml:space="preserve">,"EstimatedValue":0 </v>
      </c>
      <c r="AA105" t="str">
        <f t="shared" si="37"/>
        <v xml:space="preserve">,"Condition":"UNDEFINED" </v>
      </c>
      <c r="AB10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5" t="str">
        <f t="shared" si="39"/>
        <v>,{"CollectableType":"HomeCollector.Models.BookBase, HomeCollector, Version=1.0.0.0, Culture=neutral, PublicKeyToken=null","DisplayName":"Diplomatic Implausibility" ,"Description":"" ,"Title":"Diplomatic Implausibility" ,"Author":"Keith R. A. DeCandido" ,"Publisher":"" ,"Year":2001 ,"Month":2,"Series":"TNG" ,"BookCode":"TNG61"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6" spans="1:29" ht="26.4" x14ac:dyDescent="0.25">
      <c r="A106" s="34" t="s">
        <v>762</v>
      </c>
      <c r="B106" s="15">
        <v>2001</v>
      </c>
      <c r="C106" s="17" t="s">
        <v>15</v>
      </c>
      <c r="D106" s="4"/>
      <c r="E106" s="38">
        <v>3</v>
      </c>
      <c r="F106" s="62" t="s">
        <v>763</v>
      </c>
      <c r="H106" s="12" t="s">
        <v>615</v>
      </c>
      <c r="I106" s="12" t="s">
        <v>764</v>
      </c>
      <c r="J106" t="str">
        <f t="shared" si="40"/>
        <v>,{"CollectableType":"HomeCollector.Models.BookBase, HomeCollector, Version=1.0.0.0, Culture=neutral, PublicKeyToken=null"</v>
      </c>
      <c r="K106" t="str">
        <f t="shared" si="22"/>
        <v xml:space="preserve">,"DisplayName":"Maximum Warp - Dead Zone" </v>
      </c>
      <c r="L106" t="str">
        <f t="shared" si="23"/>
        <v xml:space="preserve">,"Description":"Maximum Warp, Book One" </v>
      </c>
      <c r="M106" t="str">
        <f t="shared" si="24"/>
        <v xml:space="preserve">,"Title":"Maximum Warp - Dead Zone" </v>
      </c>
      <c r="N106" t="str">
        <f t="shared" si="25"/>
        <v xml:space="preserve">,"Author":"Dave Galanter and Greg Brodeur" </v>
      </c>
      <c r="O106" t="str">
        <f t="shared" si="26"/>
        <v xml:space="preserve">,"Publisher":"" </v>
      </c>
      <c r="P106" t="str">
        <f t="shared" si="27"/>
        <v xml:space="preserve">,"Year":2001 </v>
      </c>
      <c r="Q106" t="str">
        <f t="shared" si="28"/>
        <v>,"Month":3</v>
      </c>
      <c r="R106" t="str">
        <f t="shared" si="41"/>
        <v xml:space="preserve">,"Series":"TNG" </v>
      </c>
      <c r="S106" t="str">
        <f t="shared" si="29"/>
        <v xml:space="preserve">,"BookCode":"TNG62" </v>
      </c>
      <c r="T106" t="str">
        <f t="shared" si="30"/>
        <v xml:space="preserve">,"ISBN":"" </v>
      </c>
      <c r="U106" t="str">
        <f t="shared" si="31"/>
        <v xml:space="preserve">,"Edition":"" </v>
      </c>
      <c r="V106" t="str">
        <f t="shared" si="32"/>
        <v>,"ItemInstances":[</v>
      </c>
      <c r="W106" t="str">
        <f t="shared" si="33"/>
        <v>{"CollectableType":"HomeCollector.Models.BookBase, HomeCollector, Version=1.0.0.0, Culture=neutral, PublicKeyToken=null"</v>
      </c>
      <c r="X106" t="str">
        <f t="shared" si="34"/>
        <v xml:space="preserve">,"ItemDetails":"Copies=" </v>
      </c>
      <c r="Y106" t="str">
        <f t="shared" si="35"/>
        <v xml:space="preserve">,"IsFavorite":false </v>
      </c>
      <c r="Z106" t="str">
        <f t="shared" si="36"/>
        <v xml:space="preserve">,"EstimatedValue":0 </v>
      </c>
      <c r="AA106" t="str">
        <f t="shared" si="37"/>
        <v xml:space="preserve">,"Condition":"UNDEFINED" </v>
      </c>
      <c r="AB106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6" t="str">
        <f t="shared" si="39"/>
        <v>,{"CollectableType":"HomeCollector.Models.BookBase, HomeCollector, Version=1.0.0.0, Culture=neutral, PublicKeyToken=null","DisplayName":"Maximum Warp - Dead Zone" ,"Description":"Maximum Warp, Book One" ,"Title":"Maximum Warp - Dead Zone" ,"Author":"Dave Galanter and Greg Brodeur" ,"Publisher":"" ,"Year":2001 ,"Month":3,"Series":"TNG" ,"BookCode":"TNG62"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7" spans="1:29" ht="26.4" x14ac:dyDescent="0.25">
      <c r="A107" s="34" t="s">
        <v>765</v>
      </c>
      <c r="B107" s="15">
        <v>2001</v>
      </c>
      <c r="C107" s="17" t="s">
        <v>15</v>
      </c>
      <c r="D107" s="4"/>
      <c r="E107" s="38">
        <v>3</v>
      </c>
      <c r="F107" s="62" t="s">
        <v>766</v>
      </c>
      <c r="H107" s="12" t="s">
        <v>615</v>
      </c>
      <c r="I107" s="12" t="s">
        <v>767</v>
      </c>
      <c r="J107" t="str">
        <f t="shared" si="40"/>
        <v>,{"CollectableType":"HomeCollector.Models.BookBase, HomeCollector, Version=1.0.0.0, Culture=neutral, PublicKeyToken=null"</v>
      </c>
      <c r="K107" t="str">
        <f t="shared" si="22"/>
        <v xml:space="preserve">,"DisplayName":"Maximum Warp - Forever Dark" </v>
      </c>
      <c r="L107" t="str">
        <f t="shared" si="23"/>
        <v xml:space="preserve">,"Description":"Maximum Warp, Book Two" </v>
      </c>
      <c r="M107" t="str">
        <f t="shared" si="24"/>
        <v xml:space="preserve">,"Title":"Maximum Warp - Forever Dark" </v>
      </c>
      <c r="N107" t="str">
        <f t="shared" si="25"/>
        <v xml:space="preserve">,"Author":"Dave Galanter and Greg Brodeur" </v>
      </c>
      <c r="O107" t="str">
        <f t="shared" si="26"/>
        <v xml:space="preserve">,"Publisher":"" </v>
      </c>
      <c r="P107" t="str">
        <f t="shared" si="27"/>
        <v xml:space="preserve">,"Year":2001 </v>
      </c>
      <c r="Q107" t="str">
        <f t="shared" si="28"/>
        <v>,"Month":3</v>
      </c>
      <c r="R107" t="str">
        <f t="shared" si="41"/>
        <v xml:space="preserve">,"Series":"TNG" </v>
      </c>
      <c r="S107" t="str">
        <f t="shared" si="29"/>
        <v xml:space="preserve">,"BookCode":"TNG63" </v>
      </c>
      <c r="T107" t="str">
        <f t="shared" si="30"/>
        <v xml:space="preserve">,"ISBN":"" </v>
      </c>
      <c r="U107" t="str">
        <f t="shared" si="31"/>
        <v xml:space="preserve">,"Edition":"" </v>
      </c>
      <c r="V107" t="str">
        <f t="shared" si="32"/>
        <v>,"ItemInstances":[</v>
      </c>
      <c r="W107" t="str">
        <f t="shared" si="33"/>
        <v>{"CollectableType":"HomeCollector.Models.BookBase, HomeCollector, Version=1.0.0.0, Culture=neutral, PublicKeyToken=null"</v>
      </c>
      <c r="X107" t="str">
        <f t="shared" si="34"/>
        <v xml:space="preserve">,"ItemDetails":"Copies=" </v>
      </c>
      <c r="Y107" t="str">
        <f t="shared" si="35"/>
        <v xml:space="preserve">,"IsFavorite":false </v>
      </c>
      <c r="Z107" t="str">
        <f t="shared" si="36"/>
        <v xml:space="preserve">,"EstimatedValue":0 </v>
      </c>
      <c r="AA107" t="str">
        <f t="shared" si="37"/>
        <v xml:space="preserve">,"Condition":"UNDEFINED" </v>
      </c>
      <c r="AB107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7" t="str">
        <f t="shared" si="39"/>
        <v>,{"CollectableType":"HomeCollector.Models.BookBase, HomeCollector, Version=1.0.0.0, Culture=neutral, PublicKeyToken=null","DisplayName":"Maximum Warp - Forever Dark" ,"Description":"Maximum Warp, Book Two" ,"Title":"Maximum Warp - Forever Dark" ,"Author":"Dave Galanter and Greg Brodeur" ,"Publisher":"" ,"Year":2001 ,"Month":3,"Series":"TNG" ,"BookCode":"TNG63"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8" spans="1:29" ht="13.2" x14ac:dyDescent="0.25">
      <c r="A108" s="34" t="s">
        <v>768</v>
      </c>
      <c r="B108" s="15">
        <v>2001</v>
      </c>
      <c r="C108" s="17"/>
      <c r="D108" s="4"/>
      <c r="E108" s="38">
        <v>4</v>
      </c>
      <c r="F108" s="65"/>
      <c r="H108" s="12" t="s">
        <v>343</v>
      </c>
      <c r="I108" s="12" t="s">
        <v>537</v>
      </c>
      <c r="J108" t="str">
        <f t="shared" si="40"/>
        <v>,{"CollectableType":"HomeCollector.Models.BookBase, HomeCollector, Version=1.0.0.0, Culture=neutral, PublicKeyToken=null"</v>
      </c>
      <c r="K108" t="str">
        <f t="shared" si="22"/>
        <v xml:space="preserve">,"DisplayName":"Genesis Wave, Book Two‡" </v>
      </c>
      <c r="L108" t="str">
        <f t="shared" si="23"/>
        <v xml:space="preserve">,"Description":"Hardcover first printing" </v>
      </c>
      <c r="M108" t="str">
        <f t="shared" si="24"/>
        <v xml:space="preserve">,"Title":"Genesis Wave, Book Two‡" </v>
      </c>
      <c r="N108" t="str">
        <f t="shared" si="25"/>
        <v xml:space="preserve">,"Author":"John Vornholt" </v>
      </c>
      <c r="O108" t="str">
        <f t="shared" si="26"/>
        <v xml:space="preserve">,"Publisher":"" </v>
      </c>
      <c r="P108" t="str">
        <f t="shared" si="27"/>
        <v xml:space="preserve">,"Year":2001 </v>
      </c>
      <c r="Q108" t="str">
        <f t="shared" si="28"/>
        <v>,"Month":4</v>
      </c>
      <c r="R108" t="str">
        <f t="shared" si="41"/>
        <v xml:space="preserve">,"Series":"TNG" </v>
      </c>
      <c r="S108" t="str">
        <f t="shared" si="29"/>
        <v xml:space="preserve">,"BookCode":"" </v>
      </c>
      <c r="T108" t="str">
        <f t="shared" si="30"/>
        <v xml:space="preserve">,"ISBN":"" </v>
      </c>
      <c r="U108" t="str">
        <f t="shared" si="31"/>
        <v xml:space="preserve">,"Edition":"" </v>
      </c>
      <c r="V108" t="str">
        <f t="shared" si="32"/>
        <v/>
      </c>
      <c r="W108" t="str">
        <f t="shared" si="33"/>
        <v>{"CollectableType":"HomeCollector.Models.BookBase, HomeCollector, Version=1.0.0.0, Culture=neutral, PublicKeyToken=null"</v>
      </c>
      <c r="X108" t="str">
        <f t="shared" si="34"/>
        <v xml:space="preserve">,"ItemDetails":"Copies=" </v>
      </c>
      <c r="Y108" t="str">
        <f t="shared" si="35"/>
        <v xml:space="preserve">,"IsFavorite":false </v>
      </c>
      <c r="Z108" t="str">
        <f t="shared" si="36"/>
        <v xml:space="preserve">,"EstimatedValue":0 </v>
      </c>
      <c r="AA108" t="str">
        <f t="shared" si="37"/>
        <v xml:space="preserve">,"Condition":"UNDEFINED" </v>
      </c>
      <c r="AB108" t="str">
        <f t="shared" si="38"/>
        <v>}</v>
      </c>
      <c r="AC108" t="str">
        <f t="shared" si="39"/>
        <v>,{"CollectableType":"HomeCollector.Models.BookBase, HomeCollector, Version=1.0.0.0, Culture=neutral, PublicKeyToken=null","DisplayName":"Genesis Wave, Book Two‡" ,"Description":"Hardcover first printing" ,"Title":"Genesis Wave, Book Two‡" ,"Author":"John Vornholt" ,"Publisher":"" ,"Year":2001 ,"Month":4,"Series":"TNG" ,"BookCode":"" ,"ISBN":"" ,"Edition":"" }</v>
      </c>
    </row>
    <row r="109" spans="1:29" ht="13.2" x14ac:dyDescent="0.25">
      <c r="A109" s="34" t="s">
        <v>768</v>
      </c>
      <c r="B109" s="15">
        <v>2001</v>
      </c>
      <c r="C109" s="17" t="s">
        <v>15</v>
      </c>
      <c r="D109" s="4"/>
      <c r="E109" s="38">
        <v>4</v>
      </c>
      <c r="F109" s="65"/>
      <c r="H109" s="12" t="s">
        <v>343</v>
      </c>
      <c r="I109" s="12"/>
      <c r="J109" t="str">
        <f t="shared" si="40"/>
        <v>,{"CollectableType":"HomeCollector.Models.BookBase, HomeCollector, Version=1.0.0.0, Culture=neutral, PublicKeyToken=null"</v>
      </c>
      <c r="K109" t="str">
        <f t="shared" si="22"/>
        <v xml:space="preserve">,"DisplayName":"Genesis Wave, Book Two‡" </v>
      </c>
      <c r="L109" t="str">
        <f t="shared" si="23"/>
        <v xml:space="preserve">,"Description":"" </v>
      </c>
      <c r="M109" t="str">
        <f t="shared" si="24"/>
        <v xml:space="preserve">,"Title":"Genesis Wave, Book Two‡" </v>
      </c>
      <c r="N109" t="str">
        <f t="shared" si="25"/>
        <v xml:space="preserve">,"Author":"John Vornholt" </v>
      </c>
      <c r="O109" t="str">
        <f t="shared" si="26"/>
        <v xml:space="preserve">,"Publisher":"" </v>
      </c>
      <c r="P109" t="str">
        <f t="shared" si="27"/>
        <v xml:space="preserve">,"Year":2001 </v>
      </c>
      <c r="Q109" t="str">
        <f t="shared" si="28"/>
        <v>,"Month":4</v>
      </c>
      <c r="R109" t="str">
        <f t="shared" si="41"/>
        <v xml:space="preserve">,"Series":"TNG" </v>
      </c>
      <c r="S109" t="str">
        <f t="shared" si="29"/>
        <v xml:space="preserve">,"BookCode":"" </v>
      </c>
      <c r="T109" t="str">
        <f t="shared" si="30"/>
        <v xml:space="preserve">,"ISBN":"" </v>
      </c>
      <c r="U109" t="str">
        <f t="shared" si="31"/>
        <v xml:space="preserve">,"Edition":"" </v>
      </c>
      <c r="V109" t="str">
        <f t="shared" si="32"/>
        <v>,"ItemInstances":[</v>
      </c>
      <c r="W109" t="str">
        <f t="shared" si="33"/>
        <v>{"CollectableType":"HomeCollector.Models.BookBase, HomeCollector, Version=1.0.0.0, Culture=neutral, PublicKeyToken=null"</v>
      </c>
      <c r="X109" t="str">
        <f t="shared" si="34"/>
        <v xml:space="preserve">,"ItemDetails":"Copies=" </v>
      </c>
      <c r="Y109" t="str">
        <f t="shared" si="35"/>
        <v xml:space="preserve">,"IsFavorite":false </v>
      </c>
      <c r="Z109" t="str">
        <f t="shared" si="36"/>
        <v xml:space="preserve">,"EstimatedValue":0 </v>
      </c>
      <c r="AA109" t="str">
        <f t="shared" si="37"/>
        <v xml:space="preserve">,"Condition":"UNDEFINED" </v>
      </c>
      <c r="AB109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09" t="str">
        <f t="shared" si="39"/>
        <v>,{"CollectableType":"HomeCollector.Models.BookBase, HomeCollector, Version=1.0.0.0, Culture=neutral, PublicKeyToken=null","DisplayName":"Genesis Wave, Book Two‡" ,"Description":"" ,"Title":"Genesis Wave, Book Two‡" ,"Author":"John Vornholt" ,"Publisher":"" ,"Year":2001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0" spans="1:29" ht="39.6" x14ac:dyDescent="0.25">
      <c r="A110" s="34" t="s">
        <v>770</v>
      </c>
      <c r="B110" s="15">
        <v>2001</v>
      </c>
      <c r="C110" s="17" t="s">
        <v>15</v>
      </c>
      <c r="D110" s="4"/>
      <c r="E110" s="38">
        <v>5</v>
      </c>
      <c r="F110" s="65"/>
      <c r="H110" s="12" t="s">
        <v>771</v>
      </c>
      <c r="I110" s="4"/>
      <c r="J110" t="str">
        <f t="shared" si="40"/>
        <v>,{"CollectableType":"HomeCollector.Models.BookBase, HomeCollector, Version=1.0.0.0, Culture=neutral, PublicKeyToken=null"</v>
      </c>
      <c r="K110" t="str">
        <f t="shared" si="22"/>
        <v xml:space="preserve">,"DisplayName":"Section 31: Rogue" </v>
      </c>
      <c r="L110" t="str">
        <f t="shared" si="23"/>
        <v xml:space="preserve">,"Description":"" </v>
      </c>
      <c r="M110" t="str">
        <f t="shared" si="24"/>
        <v xml:space="preserve">,"Title":"Section 31: Rogue" </v>
      </c>
      <c r="N110" t="str">
        <f t="shared" si="25"/>
        <v xml:space="preserve">,"Author":"Andy Mangels and Michael A. Martin" </v>
      </c>
      <c r="O110" t="str">
        <f t="shared" si="26"/>
        <v xml:space="preserve">,"Publisher":"" </v>
      </c>
      <c r="P110" t="str">
        <f t="shared" si="27"/>
        <v xml:space="preserve">,"Year":2001 </v>
      </c>
      <c r="Q110" t="str">
        <f t="shared" si="28"/>
        <v>,"Month":5</v>
      </c>
      <c r="R110" t="str">
        <f t="shared" si="41"/>
        <v xml:space="preserve">,"Series":"TNG" </v>
      </c>
      <c r="S110" t="str">
        <f t="shared" si="29"/>
        <v xml:space="preserve">,"BookCode":"" </v>
      </c>
      <c r="T110" t="str">
        <f t="shared" si="30"/>
        <v xml:space="preserve">,"ISBN":"" </v>
      </c>
      <c r="U110" t="str">
        <f t="shared" si="31"/>
        <v xml:space="preserve">,"Edition":"" </v>
      </c>
      <c r="V110" t="str">
        <f t="shared" si="32"/>
        <v>,"ItemInstances":[</v>
      </c>
      <c r="W110" t="str">
        <f t="shared" si="33"/>
        <v>{"CollectableType":"HomeCollector.Models.BookBase, HomeCollector, Version=1.0.0.0, Culture=neutral, PublicKeyToken=null"</v>
      </c>
      <c r="X110" t="str">
        <f t="shared" si="34"/>
        <v xml:space="preserve">,"ItemDetails":"Copies=" </v>
      </c>
      <c r="Y110" t="str">
        <f t="shared" si="35"/>
        <v xml:space="preserve">,"IsFavorite":false </v>
      </c>
      <c r="Z110" t="str">
        <f t="shared" si="36"/>
        <v xml:space="preserve">,"EstimatedValue":0 </v>
      </c>
      <c r="AA110" t="str">
        <f t="shared" si="37"/>
        <v xml:space="preserve">,"Condition":"UNDEFINED" </v>
      </c>
      <c r="AB11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0" t="str">
        <f t="shared" si="39"/>
        <v>,{"CollectableType":"HomeCollector.Models.BookBase, HomeCollector, Version=1.0.0.0, Culture=neutral, PublicKeyToken=null","DisplayName":"Section 31: Rogue" ,"Description":"" ,"Title":"Section 31: Rogue" ,"Author":"Andy Mangels and Michael A. Martin" ,"Publisher":"" ,"Year":2001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1" spans="1:29" ht="13.2" x14ac:dyDescent="0.25">
      <c r="A111" s="34" t="s">
        <v>772</v>
      </c>
      <c r="B111" s="15">
        <v>2002</v>
      </c>
      <c r="C111" s="17"/>
      <c r="D111" s="4"/>
      <c r="E111" s="38">
        <v>1</v>
      </c>
      <c r="F111" s="65"/>
      <c r="H111" s="12" t="s">
        <v>343</v>
      </c>
      <c r="I111" s="12" t="s">
        <v>537</v>
      </c>
      <c r="J111" t="str">
        <f t="shared" si="40"/>
        <v>,{"CollectableType":"HomeCollector.Models.BookBase, HomeCollector, Version=1.0.0.0, Culture=neutral, PublicKeyToken=null"</v>
      </c>
      <c r="K111" t="str">
        <f t="shared" si="22"/>
        <v xml:space="preserve">,"DisplayName":"Genesis Wave, Book Three‡" </v>
      </c>
      <c r="L111" t="str">
        <f t="shared" si="23"/>
        <v xml:space="preserve">,"Description":"Hardcover first printing" </v>
      </c>
      <c r="M111" t="str">
        <f t="shared" si="24"/>
        <v xml:space="preserve">,"Title":"Genesis Wave, Book Three‡" </v>
      </c>
      <c r="N111" t="str">
        <f t="shared" si="25"/>
        <v xml:space="preserve">,"Author":"John Vornholt" </v>
      </c>
      <c r="O111" t="str">
        <f t="shared" si="26"/>
        <v xml:space="preserve">,"Publisher":"" </v>
      </c>
      <c r="P111" t="str">
        <f t="shared" si="27"/>
        <v xml:space="preserve">,"Year":2002 </v>
      </c>
      <c r="Q111" t="str">
        <f t="shared" si="28"/>
        <v>,"Month":1</v>
      </c>
      <c r="R111" t="str">
        <f t="shared" si="41"/>
        <v xml:space="preserve">,"Series":"TNG" </v>
      </c>
      <c r="S111" t="str">
        <f t="shared" si="29"/>
        <v xml:space="preserve">,"BookCode":"" </v>
      </c>
      <c r="T111" t="str">
        <f t="shared" si="30"/>
        <v xml:space="preserve">,"ISBN":"" </v>
      </c>
      <c r="U111" t="str">
        <f t="shared" si="31"/>
        <v xml:space="preserve">,"Edition":"" </v>
      </c>
      <c r="V111" t="str">
        <f t="shared" si="32"/>
        <v/>
      </c>
      <c r="W111" t="str">
        <f t="shared" si="33"/>
        <v>{"CollectableType":"HomeCollector.Models.BookBase, HomeCollector, Version=1.0.0.0, Culture=neutral, PublicKeyToken=null"</v>
      </c>
      <c r="X111" t="str">
        <f t="shared" si="34"/>
        <v xml:space="preserve">,"ItemDetails":"Copies=" </v>
      </c>
      <c r="Y111" t="str">
        <f t="shared" si="35"/>
        <v xml:space="preserve">,"IsFavorite":false </v>
      </c>
      <c r="Z111" t="str">
        <f t="shared" si="36"/>
        <v xml:space="preserve">,"EstimatedValue":0 </v>
      </c>
      <c r="AA111" t="str">
        <f t="shared" si="37"/>
        <v xml:space="preserve">,"Condition":"UNDEFINED" </v>
      </c>
      <c r="AB111" t="str">
        <f t="shared" si="38"/>
        <v>}</v>
      </c>
      <c r="AC111" t="str">
        <f t="shared" si="39"/>
        <v>,{"CollectableType":"HomeCollector.Models.BookBase, HomeCollector, Version=1.0.0.0, Culture=neutral, PublicKeyToken=null","DisplayName":"Genesis Wave, Book Three‡" ,"Description":"Hardcover first printing" ,"Title":"Genesis Wave, Book Three‡" ,"Author":"John Vornholt" ,"Publisher":"" ,"Year":2002 ,"Month":1,"Series":"TNG" ,"BookCode":"" ,"ISBN":"" ,"Edition":"" }</v>
      </c>
    </row>
    <row r="112" spans="1:29" ht="13.2" x14ac:dyDescent="0.25">
      <c r="A112" s="34" t="s">
        <v>772</v>
      </c>
      <c r="B112" s="15">
        <v>2002</v>
      </c>
      <c r="C112" s="17" t="s">
        <v>15</v>
      </c>
      <c r="D112" s="4"/>
      <c r="E112" s="38">
        <v>1</v>
      </c>
      <c r="F112" s="65"/>
      <c r="H112" s="12" t="s">
        <v>343</v>
      </c>
      <c r="I112" s="4"/>
      <c r="J112" t="str">
        <f t="shared" si="40"/>
        <v>,{"CollectableType":"HomeCollector.Models.BookBase, HomeCollector, Version=1.0.0.0, Culture=neutral, PublicKeyToken=null"</v>
      </c>
      <c r="K112" t="str">
        <f t="shared" si="22"/>
        <v xml:space="preserve">,"DisplayName":"Genesis Wave, Book Three‡" </v>
      </c>
      <c r="L112" t="str">
        <f t="shared" si="23"/>
        <v xml:space="preserve">,"Description":"" </v>
      </c>
      <c r="M112" t="str">
        <f t="shared" si="24"/>
        <v xml:space="preserve">,"Title":"Genesis Wave, Book Three‡" </v>
      </c>
      <c r="N112" t="str">
        <f t="shared" si="25"/>
        <v xml:space="preserve">,"Author":"John Vornholt" </v>
      </c>
      <c r="O112" t="str">
        <f t="shared" si="26"/>
        <v xml:space="preserve">,"Publisher":"" </v>
      </c>
      <c r="P112" t="str">
        <f t="shared" si="27"/>
        <v xml:space="preserve">,"Year":2002 </v>
      </c>
      <c r="Q112" t="str">
        <f t="shared" si="28"/>
        <v>,"Month":1</v>
      </c>
      <c r="R112" t="str">
        <f t="shared" si="41"/>
        <v xml:space="preserve">,"Series":"TNG" </v>
      </c>
      <c r="S112" t="str">
        <f t="shared" si="29"/>
        <v xml:space="preserve">,"BookCode":"" </v>
      </c>
      <c r="T112" t="str">
        <f t="shared" si="30"/>
        <v xml:space="preserve">,"ISBN":"" </v>
      </c>
      <c r="U112" t="str">
        <f t="shared" si="31"/>
        <v xml:space="preserve">,"Edition":"" </v>
      </c>
      <c r="V112" t="str">
        <f t="shared" si="32"/>
        <v>,"ItemInstances":[</v>
      </c>
      <c r="W112" t="str">
        <f t="shared" si="33"/>
        <v>{"CollectableType":"HomeCollector.Models.BookBase, HomeCollector, Version=1.0.0.0, Culture=neutral, PublicKeyToken=null"</v>
      </c>
      <c r="X112" t="str">
        <f t="shared" si="34"/>
        <v xml:space="preserve">,"ItemDetails":"Copies=" </v>
      </c>
      <c r="Y112" t="str">
        <f t="shared" si="35"/>
        <v xml:space="preserve">,"IsFavorite":false </v>
      </c>
      <c r="Z112" t="str">
        <f t="shared" si="36"/>
        <v xml:space="preserve">,"EstimatedValue":0 </v>
      </c>
      <c r="AA112" t="str">
        <f t="shared" si="37"/>
        <v xml:space="preserve">,"Condition":"UNDEFINED" </v>
      </c>
      <c r="AB112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2" t="str">
        <f t="shared" si="39"/>
        <v>,{"CollectableType":"HomeCollector.Models.BookBase, HomeCollector, Version=1.0.0.0, Culture=neutral, PublicKeyToken=null","DisplayName":"Genesis Wave, Book Three‡" ,"Description":"" ,"Title":"Genesis Wave, Book Three‡" ,"Author":"John Vornholt" ,"Publisher":"" ,"Year":2002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3" spans="1:29" ht="13.2" x14ac:dyDescent="0.25">
      <c r="A113" s="34" t="s">
        <v>773</v>
      </c>
      <c r="B113" s="15">
        <v>2002</v>
      </c>
      <c r="C113" s="17"/>
      <c r="D113" s="4"/>
      <c r="E113" s="38">
        <v>2</v>
      </c>
      <c r="F113" s="65"/>
      <c r="H113" s="12" t="s">
        <v>774</v>
      </c>
      <c r="I113" s="4"/>
      <c r="J113" t="str">
        <f t="shared" si="40"/>
        <v>,{"CollectableType":"HomeCollector.Models.BookBase, HomeCollector, Version=1.0.0.0, Culture=neutral, PublicKeyToken=null"</v>
      </c>
      <c r="K113" t="str">
        <f t="shared" si="22"/>
        <v xml:space="preserve">,"DisplayName":"Immortal Coil" </v>
      </c>
      <c r="L113" t="str">
        <f t="shared" si="23"/>
        <v xml:space="preserve">,"Description":"" </v>
      </c>
      <c r="M113" t="str">
        <f t="shared" si="24"/>
        <v xml:space="preserve">,"Title":"Immortal Coil" </v>
      </c>
      <c r="N113" t="str">
        <f t="shared" si="25"/>
        <v xml:space="preserve">,"Author":"Jeffrey Lang" </v>
      </c>
      <c r="O113" t="str">
        <f t="shared" si="26"/>
        <v xml:space="preserve">,"Publisher":"" </v>
      </c>
      <c r="P113" t="str">
        <f t="shared" si="27"/>
        <v xml:space="preserve">,"Year":2002 </v>
      </c>
      <c r="Q113" t="str">
        <f t="shared" si="28"/>
        <v>,"Month":2</v>
      </c>
      <c r="R113" t="str">
        <f t="shared" si="41"/>
        <v xml:space="preserve">,"Series":"TNG" </v>
      </c>
      <c r="S113" t="str">
        <f t="shared" si="29"/>
        <v xml:space="preserve">,"BookCode":"" </v>
      </c>
      <c r="T113" t="str">
        <f t="shared" si="30"/>
        <v xml:space="preserve">,"ISBN":"" </v>
      </c>
      <c r="U113" t="str">
        <f t="shared" si="31"/>
        <v xml:space="preserve">,"Edition":"" </v>
      </c>
      <c r="V113" t="str">
        <f t="shared" si="32"/>
        <v/>
      </c>
      <c r="W113" t="str">
        <f t="shared" si="33"/>
        <v>{"CollectableType":"HomeCollector.Models.BookBase, HomeCollector, Version=1.0.0.0, Culture=neutral, PublicKeyToken=null"</v>
      </c>
      <c r="X113" t="str">
        <f t="shared" si="34"/>
        <v xml:space="preserve">,"ItemDetails":"Copies=" </v>
      </c>
      <c r="Y113" t="str">
        <f t="shared" si="35"/>
        <v xml:space="preserve">,"IsFavorite":false </v>
      </c>
      <c r="Z113" t="str">
        <f t="shared" si="36"/>
        <v xml:space="preserve">,"EstimatedValue":0 </v>
      </c>
      <c r="AA113" t="str">
        <f t="shared" si="37"/>
        <v xml:space="preserve">,"Condition":"UNDEFINED" </v>
      </c>
      <c r="AB113" t="str">
        <f t="shared" si="38"/>
        <v>}</v>
      </c>
      <c r="AC113" t="str">
        <f t="shared" si="39"/>
        <v>,{"CollectableType":"HomeCollector.Models.BookBase, HomeCollector, Version=1.0.0.0, Culture=neutral, PublicKeyToken=null","DisplayName":"Immortal Coil" ,"Description":"" ,"Title":"Immortal Coil" ,"Author":"Jeffrey Lang" ,"Publisher":"" ,"Year":2002 ,"Month":2,"Series":"TNG" ,"BookCode":"" ,"ISBN":"" ,"Edition":"" }</v>
      </c>
    </row>
    <row r="114" spans="1:29" ht="13.2" x14ac:dyDescent="0.25">
      <c r="A114" s="34" t="s">
        <v>775</v>
      </c>
      <c r="B114" s="15">
        <v>2002</v>
      </c>
      <c r="C114" s="17" t="s">
        <v>15</v>
      </c>
      <c r="D114" s="4"/>
      <c r="E114" s="38">
        <v>3</v>
      </c>
      <c r="F114" s="65"/>
      <c r="H114" s="12" t="s">
        <v>776</v>
      </c>
      <c r="I114" s="4"/>
      <c r="J114" t="str">
        <f t="shared" si="40"/>
        <v>,{"CollectableType":"HomeCollector.Models.BookBase, HomeCollector, Version=1.0.0.0, Culture=neutral, PublicKeyToken=null"</v>
      </c>
      <c r="K114" t="str">
        <f t="shared" si="22"/>
        <v xml:space="preserve">,"DisplayName":"A Hard Rain" </v>
      </c>
      <c r="L114" t="str">
        <f t="shared" si="23"/>
        <v xml:space="preserve">,"Description":"" </v>
      </c>
      <c r="M114" t="str">
        <f t="shared" si="24"/>
        <v xml:space="preserve">,"Title":"A Hard Rain" </v>
      </c>
      <c r="N114" t="str">
        <f t="shared" si="25"/>
        <v xml:space="preserve">,"Author":"Dean Wesley Smith" </v>
      </c>
      <c r="O114" t="str">
        <f t="shared" si="26"/>
        <v xml:space="preserve">,"Publisher":"" </v>
      </c>
      <c r="P114" t="str">
        <f t="shared" si="27"/>
        <v xml:space="preserve">,"Year":2002 </v>
      </c>
      <c r="Q114" t="str">
        <f t="shared" si="28"/>
        <v>,"Month":3</v>
      </c>
      <c r="R114" t="str">
        <f t="shared" si="41"/>
        <v xml:space="preserve">,"Series":"TNG" </v>
      </c>
      <c r="S114" t="str">
        <f t="shared" si="29"/>
        <v xml:space="preserve">,"BookCode":"" </v>
      </c>
      <c r="T114" t="str">
        <f t="shared" si="30"/>
        <v xml:space="preserve">,"ISBN":"" </v>
      </c>
      <c r="U114" t="str">
        <f t="shared" si="31"/>
        <v xml:space="preserve">,"Edition":"" </v>
      </c>
      <c r="V114" t="str">
        <f t="shared" si="32"/>
        <v>,"ItemInstances":[</v>
      </c>
      <c r="W114" t="str">
        <f t="shared" si="33"/>
        <v>{"CollectableType":"HomeCollector.Models.BookBase, HomeCollector, Version=1.0.0.0, Culture=neutral, PublicKeyToken=null"</v>
      </c>
      <c r="X114" t="str">
        <f t="shared" si="34"/>
        <v xml:space="preserve">,"ItemDetails":"Copies=" </v>
      </c>
      <c r="Y114" t="str">
        <f t="shared" si="35"/>
        <v xml:space="preserve">,"IsFavorite":false </v>
      </c>
      <c r="Z114" t="str">
        <f t="shared" si="36"/>
        <v xml:space="preserve">,"EstimatedValue":0 </v>
      </c>
      <c r="AA114" t="str">
        <f t="shared" si="37"/>
        <v xml:space="preserve">,"Condition":"UNDEFINED" </v>
      </c>
      <c r="AB114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4" t="str">
        <f t="shared" si="39"/>
        <v>,{"CollectableType":"HomeCollector.Models.BookBase, HomeCollector, Version=1.0.0.0, Culture=neutral, PublicKeyToken=null","DisplayName":"A Hard Rain" ,"Description":"" ,"Title":"A Hard Rain" ,"Author":"Dean Wesley Smith" ,"Publisher":"" ,"Year":2002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5" spans="1:29" ht="26.4" x14ac:dyDescent="0.25">
      <c r="A115" s="34" t="s">
        <v>777</v>
      </c>
      <c r="B115" s="15">
        <v>2002</v>
      </c>
      <c r="C115" s="17" t="s">
        <v>15</v>
      </c>
      <c r="D115" s="4"/>
      <c r="E115" s="38">
        <v>4</v>
      </c>
      <c r="F115" s="65"/>
      <c r="H115" s="12" t="s">
        <v>779</v>
      </c>
      <c r="I115" s="4"/>
      <c r="J115" t="str">
        <f t="shared" si="40"/>
        <v>,{"CollectableType":"HomeCollector.Models.BookBase, HomeCollector, Version=1.0.0.0, Culture=neutral, PublicKeyToken=null"</v>
      </c>
      <c r="K115" t="str">
        <f t="shared" si="22"/>
        <v xml:space="preserve">,"DisplayName":"The Battle of Betazed" </v>
      </c>
      <c r="L115" t="str">
        <f t="shared" si="23"/>
        <v xml:space="preserve">,"Description":"" </v>
      </c>
      <c r="M115" t="str">
        <f t="shared" si="24"/>
        <v xml:space="preserve">,"Title":"The Battle of Betazed" </v>
      </c>
      <c r="N115" t="str">
        <f t="shared" si="25"/>
        <v xml:space="preserve">,"Author":"Charlotte Douglas and Susan Kearney" </v>
      </c>
      <c r="O115" t="str">
        <f t="shared" si="26"/>
        <v xml:space="preserve">,"Publisher":"" </v>
      </c>
      <c r="P115" t="str">
        <f t="shared" si="27"/>
        <v xml:space="preserve">,"Year":2002 </v>
      </c>
      <c r="Q115" t="str">
        <f t="shared" si="28"/>
        <v>,"Month":4</v>
      </c>
      <c r="R115" t="str">
        <f t="shared" si="41"/>
        <v xml:space="preserve">,"Series":"TNG" </v>
      </c>
      <c r="S115" t="str">
        <f t="shared" si="29"/>
        <v xml:space="preserve">,"BookCode":"" </v>
      </c>
      <c r="T115" t="str">
        <f t="shared" si="30"/>
        <v xml:space="preserve">,"ISBN":"" </v>
      </c>
      <c r="U115" t="str">
        <f t="shared" si="31"/>
        <v xml:space="preserve">,"Edition":"" </v>
      </c>
      <c r="V115" t="str">
        <f t="shared" si="32"/>
        <v>,"ItemInstances":[</v>
      </c>
      <c r="W115" t="str">
        <f t="shared" si="33"/>
        <v>{"CollectableType":"HomeCollector.Models.BookBase, HomeCollector, Version=1.0.0.0, Culture=neutral, PublicKeyToken=null"</v>
      </c>
      <c r="X115" t="str">
        <f t="shared" si="34"/>
        <v xml:space="preserve">,"ItemDetails":"Copies=" </v>
      </c>
      <c r="Y115" t="str">
        <f t="shared" si="35"/>
        <v xml:space="preserve">,"IsFavorite":false </v>
      </c>
      <c r="Z115" t="str">
        <f t="shared" si="36"/>
        <v xml:space="preserve">,"EstimatedValue":0 </v>
      </c>
      <c r="AA115" t="str">
        <f t="shared" si="37"/>
        <v xml:space="preserve">,"Condition":"UNDEFINED" </v>
      </c>
      <c r="AB11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5" t="str">
        <f t="shared" si="39"/>
        <v>,{"CollectableType":"HomeCollector.Models.BookBase, HomeCollector, Version=1.0.0.0, Culture=neutral, PublicKeyToken=null","DisplayName":"The Battle of Betazed" ,"Description":"" ,"Title":"The Battle of Betazed" ,"Author":"Charlotte Douglas and Susan Kearney" ,"Publisher":"" ,"Year":2002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6" spans="1:29" ht="26.4" x14ac:dyDescent="0.25">
      <c r="A116" s="34" t="s">
        <v>780</v>
      </c>
      <c r="B116" s="15">
        <v>2002</v>
      </c>
      <c r="C116" s="17"/>
      <c r="D116" s="4"/>
      <c r="E116" s="38">
        <v>12</v>
      </c>
      <c r="F116" s="62" t="s">
        <v>781</v>
      </c>
      <c r="H116" s="12" t="s">
        <v>289</v>
      </c>
      <c r="I116" s="12" t="s">
        <v>608</v>
      </c>
      <c r="J116" t="str">
        <f t="shared" si="40"/>
        <v>,{"CollectableType":"HomeCollector.Models.BookBase, HomeCollector, Version=1.0.0.0, Culture=neutral, PublicKeyToken=null"</v>
      </c>
      <c r="K116" t="str">
        <f t="shared" si="22"/>
        <v xml:space="preserve">,"DisplayName":"Star Trek: Nemesis † ‡" </v>
      </c>
      <c r="L116" t="str">
        <f t="shared" si="23"/>
        <v xml:space="preserve">,"Description":"Movie script or episode novelization, Hardcover first printing" </v>
      </c>
      <c r="M116" t="str">
        <f t="shared" si="24"/>
        <v xml:space="preserve">,"Title":"Star Trek: Nemesis † ‡" </v>
      </c>
      <c r="N116" t="str">
        <f t="shared" si="25"/>
        <v xml:space="preserve">,"Author":"J. M. Dillard" </v>
      </c>
      <c r="O116" t="str">
        <f t="shared" si="26"/>
        <v xml:space="preserve">,"Publisher":"" </v>
      </c>
      <c r="P116" t="str">
        <f t="shared" si="27"/>
        <v xml:space="preserve">,"Year":2002 </v>
      </c>
      <c r="Q116" t="str">
        <f t="shared" si="28"/>
        <v>,"Month":12</v>
      </c>
      <c r="R116" t="str">
        <f t="shared" si="41"/>
        <v xml:space="preserve">,"Series":"TNG" </v>
      </c>
      <c r="S116" t="str">
        <f t="shared" si="29"/>
        <v xml:space="preserve">,"BookCode":"STM10" </v>
      </c>
      <c r="T116" t="str">
        <f t="shared" si="30"/>
        <v xml:space="preserve">,"ISBN":"" </v>
      </c>
      <c r="U116" t="str">
        <f t="shared" si="31"/>
        <v xml:space="preserve">,"Edition":"" </v>
      </c>
      <c r="V116" t="str">
        <f t="shared" si="32"/>
        <v/>
      </c>
      <c r="W116" t="str">
        <f t="shared" si="33"/>
        <v>{"CollectableType":"HomeCollector.Models.BookBase, HomeCollector, Version=1.0.0.0, Culture=neutral, PublicKeyToken=null"</v>
      </c>
      <c r="X116" t="str">
        <f t="shared" si="34"/>
        <v xml:space="preserve">,"ItemDetails":"Copies=" </v>
      </c>
      <c r="Y116" t="str">
        <f t="shared" si="35"/>
        <v xml:space="preserve">,"IsFavorite":false </v>
      </c>
      <c r="Z116" t="str">
        <f t="shared" si="36"/>
        <v xml:space="preserve">,"EstimatedValue":0 </v>
      </c>
      <c r="AA116" t="str">
        <f t="shared" si="37"/>
        <v xml:space="preserve">,"Condition":"UNDEFINED" </v>
      </c>
      <c r="AB116" t="str">
        <f t="shared" si="38"/>
        <v>}</v>
      </c>
      <c r="AC116" t="str">
        <f t="shared" si="39"/>
        <v>,{"CollectableType":"HomeCollector.Models.BookBase, HomeCollector, Version=1.0.0.0, Culture=neutral, PublicKeyToken=null","DisplayName":"Star Trek: Nemesis † ‡" ,"Description":"Movie script or episode novelization, Hardcover first printing" ,"Title":"Star Trek: Nemesis † ‡" ,"Author":"J. M. Dillard" ,"Publisher":"" ,"Year":2002 ,"Month":12,"Series":"TNG" ,"BookCode":"STM10" ,"ISBN":"" ,"Edition":"" }</v>
      </c>
    </row>
    <row r="117" spans="1:29" ht="13.2" x14ac:dyDescent="0.25">
      <c r="A117" s="34" t="s">
        <v>780</v>
      </c>
      <c r="B117" s="15">
        <v>2002</v>
      </c>
      <c r="C117" s="17"/>
      <c r="D117" s="4"/>
      <c r="E117" s="38">
        <v>12</v>
      </c>
      <c r="F117" s="62" t="s">
        <v>781</v>
      </c>
      <c r="H117" s="12" t="s">
        <v>289</v>
      </c>
      <c r="I117" s="12" t="s">
        <v>460</v>
      </c>
      <c r="J117" t="str">
        <f t="shared" si="40"/>
        <v>,{"CollectableType":"HomeCollector.Models.BookBase, HomeCollector, Version=1.0.0.0, Culture=neutral, PublicKeyToken=null"</v>
      </c>
      <c r="K117" t="str">
        <f t="shared" si="22"/>
        <v xml:space="preserve">,"DisplayName":"Star Trek: Nemesis † ‡" </v>
      </c>
      <c r="L117" t="str">
        <f t="shared" si="23"/>
        <v xml:space="preserve">,"Description":"Movie script or episode novelization" </v>
      </c>
      <c r="M117" t="str">
        <f t="shared" si="24"/>
        <v xml:space="preserve">,"Title":"Star Trek: Nemesis † ‡" </v>
      </c>
      <c r="N117" t="str">
        <f t="shared" si="25"/>
        <v xml:space="preserve">,"Author":"J. M. Dillard" </v>
      </c>
      <c r="O117" t="str">
        <f t="shared" si="26"/>
        <v xml:space="preserve">,"Publisher":"" </v>
      </c>
      <c r="P117" t="str">
        <f t="shared" si="27"/>
        <v xml:space="preserve">,"Year":2002 </v>
      </c>
      <c r="Q117" t="str">
        <f t="shared" si="28"/>
        <v>,"Month":12</v>
      </c>
      <c r="R117" t="str">
        <f t="shared" si="41"/>
        <v xml:space="preserve">,"Series":"TNG" </v>
      </c>
      <c r="S117" t="str">
        <f t="shared" si="29"/>
        <v xml:space="preserve">,"BookCode":"STM10" </v>
      </c>
      <c r="T117" t="str">
        <f t="shared" si="30"/>
        <v xml:space="preserve">,"ISBN":"" </v>
      </c>
      <c r="U117" t="str">
        <f t="shared" si="31"/>
        <v xml:space="preserve">,"Edition":"" </v>
      </c>
      <c r="V117" t="str">
        <f t="shared" si="32"/>
        <v/>
      </c>
      <c r="W117" t="str">
        <f t="shared" si="33"/>
        <v>{"CollectableType":"HomeCollector.Models.BookBase, HomeCollector, Version=1.0.0.0, Culture=neutral, PublicKeyToken=null"</v>
      </c>
      <c r="X117" t="str">
        <f t="shared" si="34"/>
        <v xml:space="preserve">,"ItemDetails":"Copies=" </v>
      </c>
      <c r="Y117" t="str">
        <f t="shared" si="35"/>
        <v xml:space="preserve">,"IsFavorite":false </v>
      </c>
      <c r="Z117" t="str">
        <f t="shared" si="36"/>
        <v xml:space="preserve">,"EstimatedValue":0 </v>
      </c>
      <c r="AA117" t="str">
        <f t="shared" si="37"/>
        <v xml:space="preserve">,"Condition":"UNDEFINED" </v>
      </c>
      <c r="AB117" t="str">
        <f t="shared" si="38"/>
        <v>}</v>
      </c>
      <c r="AC117" t="str">
        <f t="shared" si="39"/>
        <v>,{"CollectableType":"HomeCollector.Models.BookBase, HomeCollector, Version=1.0.0.0, Culture=neutral, PublicKeyToken=null","DisplayName":"Star Trek: Nemesis † ‡" ,"Description":"Movie script or episode novelization" ,"Title":"Star Trek: Nemesis † ‡" ,"Author":"J. M. Dillard" ,"Publisher":"" ,"Year":2002 ,"Month":12,"Series":"TNG" ,"BookCode":"STM10" ,"ISBN":"" ,"Edition":"" }</v>
      </c>
    </row>
    <row r="118" spans="1:29" ht="13.2" x14ac:dyDescent="0.25">
      <c r="A118" s="34" t="s">
        <v>782</v>
      </c>
      <c r="B118" s="15">
        <v>2003</v>
      </c>
      <c r="C118" s="17" t="s">
        <v>15</v>
      </c>
      <c r="D118" s="4"/>
      <c r="E118" s="38">
        <v>7</v>
      </c>
      <c r="F118" s="65"/>
      <c r="H118" s="12" t="s">
        <v>343</v>
      </c>
      <c r="I118" s="12" t="s">
        <v>537</v>
      </c>
      <c r="J118" t="str">
        <f t="shared" si="40"/>
        <v>,{"CollectableType":"HomeCollector.Models.BookBase, HomeCollector, Version=1.0.0.0, Culture=neutral, PublicKeyToken=null"</v>
      </c>
      <c r="K118" t="str">
        <f t="shared" si="22"/>
        <v xml:space="preserve">,"DisplayName":"Genesis Force ‡" </v>
      </c>
      <c r="L118" t="str">
        <f t="shared" si="23"/>
        <v xml:space="preserve">,"Description":"Hardcover first printing" </v>
      </c>
      <c r="M118" t="str">
        <f t="shared" si="24"/>
        <v xml:space="preserve">,"Title":"Genesis Force ‡" </v>
      </c>
      <c r="N118" t="str">
        <f t="shared" si="25"/>
        <v xml:space="preserve">,"Author":"John Vornholt" </v>
      </c>
      <c r="O118" t="str">
        <f t="shared" si="26"/>
        <v xml:space="preserve">,"Publisher":"" </v>
      </c>
      <c r="P118" t="str">
        <f t="shared" si="27"/>
        <v xml:space="preserve">,"Year":2003 </v>
      </c>
      <c r="Q118" t="str">
        <f t="shared" si="28"/>
        <v>,"Month":7</v>
      </c>
      <c r="R118" t="str">
        <f t="shared" si="41"/>
        <v xml:space="preserve">,"Series":"TNG" </v>
      </c>
      <c r="S118" t="str">
        <f t="shared" si="29"/>
        <v xml:space="preserve">,"BookCode":"" </v>
      </c>
      <c r="T118" t="str">
        <f t="shared" si="30"/>
        <v xml:space="preserve">,"ISBN":"" </v>
      </c>
      <c r="U118" t="str">
        <f t="shared" si="31"/>
        <v xml:space="preserve">,"Edition":"" </v>
      </c>
      <c r="V118" t="str">
        <f t="shared" si="32"/>
        <v>,"ItemInstances":[</v>
      </c>
      <c r="W118" t="str">
        <f t="shared" si="33"/>
        <v>{"CollectableType":"HomeCollector.Models.BookBase, HomeCollector, Version=1.0.0.0, Culture=neutral, PublicKeyToken=null"</v>
      </c>
      <c r="X118" t="str">
        <f t="shared" si="34"/>
        <v xml:space="preserve">,"ItemDetails":"Copies=" </v>
      </c>
      <c r="Y118" t="str">
        <f t="shared" si="35"/>
        <v xml:space="preserve">,"IsFavorite":false </v>
      </c>
      <c r="Z118" t="str">
        <f t="shared" si="36"/>
        <v xml:space="preserve">,"EstimatedValue":0 </v>
      </c>
      <c r="AA118" t="str">
        <f t="shared" si="37"/>
        <v xml:space="preserve">,"Condition":"UNDEFINED" </v>
      </c>
      <c r="AB118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8" t="str">
        <f t="shared" si="39"/>
        <v>,{"CollectableType":"HomeCollector.Models.BookBase, HomeCollector, Version=1.0.0.0, Culture=neutral, PublicKeyToken=null","DisplayName":"Genesis Force ‡" ,"Description":"Hardcover first printing" ,"Title":"Genesis Force ‡" ,"Author":"John Vornholt" ,"Publisher":"" ,"Year":2003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9" spans="1:29" ht="13.2" x14ac:dyDescent="0.25">
      <c r="A119" s="34" t="s">
        <v>783</v>
      </c>
      <c r="B119" s="15">
        <v>2003</v>
      </c>
      <c r="C119" s="17" t="s">
        <v>15</v>
      </c>
      <c r="D119" s="4"/>
      <c r="E119" s="38">
        <v>7</v>
      </c>
      <c r="F119" s="65"/>
      <c r="H119" s="12" t="s">
        <v>784</v>
      </c>
      <c r="I119" s="4"/>
      <c r="J119" t="str">
        <f t="shared" si="40"/>
        <v>,{"CollectableType":"HomeCollector.Models.BookBase, HomeCollector, Version=1.0.0.0, Culture=neutral, PublicKeyToken=null"</v>
      </c>
      <c r="K119" t="str">
        <f t="shared" si="22"/>
        <v xml:space="preserve">,"DisplayName":"Do Comets Dream?" </v>
      </c>
      <c r="L119" t="str">
        <f t="shared" si="23"/>
        <v xml:space="preserve">,"Description":"" </v>
      </c>
      <c r="M119" t="str">
        <f t="shared" si="24"/>
        <v xml:space="preserve">,"Title":"Do Comets Dream?" </v>
      </c>
      <c r="N119" t="str">
        <f t="shared" si="25"/>
        <v xml:space="preserve">,"Author":"S. P. Somtow" </v>
      </c>
      <c r="O119" t="str">
        <f t="shared" si="26"/>
        <v xml:space="preserve">,"Publisher":"" </v>
      </c>
      <c r="P119" t="str">
        <f t="shared" si="27"/>
        <v xml:space="preserve">,"Year":2003 </v>
      </c>
      <c r="Q119" t="str">
        <f t="shared" si="28"/>
        <v>,"Month":7</v>
      </c>
      <c r="R119" t="str">
        <f t="shared" si="41"/>
        <v xml:space="preserve">,"Series":"TNG" </v>
      </c>
      <c r="S119" t="str">
        <f t="shared" si="29"/>
        <v xml:space="preserve">,"BookCode":"" </v>
      </c>
      <c r="T119" t="str">
        <f t="shared" si="30"/>
        <v xml:space="preserve">,"ISBN":"" </v>
      </c>
      <c r="U119" t="str">
        <f t="shared" si="31"/>
        <v xml:space="preserve">,"Edition":"" </v>
      </c>
      <c r="V119" t="str">
        <f t="shared" si="32"/>
        <v>,"ItemInstances":[</v>
      </c>
      <c r="W119" t="str">
        <f t="shared" si="33"/>
        <v>{"CollectableType":"HomeCollector.Models.BookBase, HomeCollector, Version=1.0.0.0, Culture=neutral, PublicKeyToken=null"</v>
      </c>
      <c r="X119" t="str">
        <f t="shared" si="34"/>
        <v xml:space="preserve">,"ItemDetails":"Copies=" </v>
      </c>
      <c r="Y119" t="str">
        <f t="shared" si="35"/>
        <v xml:space="preserve">,"IsFavorite":false </v>
      </c>
      <c r="Z119" t="str">
        <f t="shared" si="36"/>
        <v xml:space="preserve">,"EstimatedValue":0 </v>
      </c>
      <c r="AA119" t="str">
        <f t="shared" si="37"/>
        <v xml:space="preserve">,"Condition":"UNDEFINED" </v>
      </c>
      <c r="AB119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19" t="str">
        <f t="shared" si="39"/>
        <v>,{"CollectableType":"HomeCollector.Models.BookBase, HomeCollector, Version=1.0.0.0, Culture=neutral, PublicKeyToken=null","DisplayName":"Do Comets Dream?" ,"Description":"" ,"Title":"Do Comets Dream?" ,"Author":"S. P. Somtow" ,"Publisher":"" ,"Year":2003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0" spans="1:29" ht="13.2" x14ac:dyDescent="0.25">
      <c r="A120" s="34" t="s">
        <v>785</v>
      </c>
      <c r="B120" s="15">
        <v>2004</v>
      </c>
      <c r="C120" s="17" t="s">
        <v>15</v>
      </c>
      <c r="D120" s="4"/>
      <c r="E120" s="38">
        <v>2</v>
      </c>
      <c r="F120" s="65"/>
      <c r="H120" s="12" t="s">
        <v>343</v>
      </c>
      <c r="I120" s="4"/>
      <c r="J120" t="str">
        <f t="shared" si="40"/>
        <v>,{"CollectableType":"HomeCollector.Models.BookBase, HomeCollector, Version=1.0.0.0, Culture=neutral, PublicKeyToken=null"</v>
      </c>
      <c r="K120" t="str">
        <f t="shared" si="22"/>
        <v xml:space="preserve">,"DisplayName":"A Time to Be Born" </v>
      </c>
      <c r="L120" t="str">
        <f t="shared" si="23"/>
        <v xml:space="preserve">,"Description":"" </v>
      </c>
      <c r="M120" t="str">
        <f t="shared" si="24"/>
        <v xml:space="preserve">,"Title":"A Time to Be Born" </v>
      </c>
      <c r="N120" t="str">
        <f t="shared" si="25"/>
        <v xml:space="preserve">,"Author":"John Vornholt" </v>
      </c>
      <c r="O120" t="str">
        <f t="shared" si="26"/>
        <v xml:space="preserve">,"Publisher":"" </v>
      </c>
      <c r="P120" t="str">
        <f t="shared" si="27"/>
        <v xml:space="preserve">,"Year":2004 </v>
      </c>
      <c r="Q120" t="str">
        <f t="shared" si="28"/>
        <v>,"Month":2</v>
      </c>
      <c r="R120" t="str">
        <f t="shared" si="41"/>
        <v xml:space="preserve">,"Series":"TNG" </v>
      </c>
      <c r="S120" t="str">
        <f t="shared" si="29"/>
        <v xml:space="preserve">,"BookCode":"" </v>
      </c>
      <c r="T120" t="str">
        <f t="shared" si="30"/>
        <v xml:space="preserve">,"ISBN":"" </v>
      </c>
      <c r="U120" t="str">
        <f t="shared" si="31"/>
        <v xml:space="preserve">,"Edition":"" </v>
      </c>
      <c r="V120" t="str">
        <f t="shared" si="32"/>
        <v>,"ItemInstances":[</v>
      </c>
      <c r="W120" t="str">
        <f t="shared" si="33"/>
        <v>{"CollectableType":"HomeCollector.Models.BookBase, HomeCollector, Version=1.0.0.0, Culture=neutral, PublicKeyToken=null"</v>
      </c>
      <c r="X120" t="str">
        <f t="shared" si="34"/>
        <v xml:space="preserve">,"ItemDetails":"Copies=" </v>
      </c>
      <c r="Y120" t="str">
        <f t="shared" si="35"/>
        <v xml:space="preserve">,"IsFavorite":false </v>
      </c>
      <c r="Z120" t="str">
        <f t="shared" si="36"/>
        <v xml:space="preserve">,"EstimatedValue":0 </v>
      </c>
      <c r="AA120" t="str">
        <f t="shared" si="37"/>
        <v xml:space="preserve">,"Condition":"UNDEFINED" </v>
      </c>
      <c r="AB12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0" t="str">
        <f t="shared" si="39"/>
        <v>,{"CollectableType":"HomeCollector.Models.BookBase, HomeCollector, Version=1.0.0.0, Culture=neutral, PublicKeyToken=null","DisplayName":"A Time to Be Born" ,"Description":"" ,"Title":"A Time to Be Born" ,"Author":"John Vornholt" ,"Publisher":"" ,"Year":2004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1" spans="1:29" ht="13.2" x14ac:dyDescent="0.25">
      <c r="A121" s="34" t="s">
        <v>786</v>
      </c>
      <c r="B121" s="15">
        <v>2004</v>
      </c>
      <c r="C121" s="17" t="s">
        <v>15</v>
      </c>
      <c r="D121" s="4"/>
      <c r="E121" s="38">
        <v>3</v>
      </c>
      <c r="F121" s="65"/>
      <c r="H121" s="4"/>
      <c r="I121" s="4"/>
      <c r="J121" t="str">
        <f t="shared" si="40"/>
        <v>,{"CollectableType":"HomeCollector.Models.BookBase, HomeCollector, Version=1.0.0.0, Culture=neutral, PublicKeyToken=null"</v>
      </c>
      <c r="K121" t="str">
        <f t="shared" si="22"/>
        <v xml:space="preserve">,"DisplayName":"A Time to Die" </v>
      </c>
      <c r="L121" t="str">
        <f t="shared" si="23"/>
        <v xml:space="preserve">,"Description":"" </v>
      </c>
      <c r="M121" t="str">
        <f t="shared" si="24"/>
        <v xml:space="preserve">,"Title":"A Time to Die" </v>
      </c>
      <c r="N121" t="str">
        <f t="shared" si="25"/>
        <v xml:space="preserve">,"Author":"" </v>
      </c>
      <c r="O121" t="str">
        <f t="shared" si="26"/>
        <v xml:space="preserve">,"Publisher":"" </v>
      </c>
      <c r="P121" t="str">
        <f t="shared" si="27"/>
        <v xml:space="preserve">,"Year":2004 </v>
      </c>
      <c r="Q121" t="str">
        <f t="shared" si="28"/>
        <v>,"Month":3</v>
      </c>
      <c r="R121" t="str">
        <f t="shared" si="41"/>
        <v xml:space="preserve">,"Series":"TNG" </v>
      </c>
      <c r="S121" t="str">
        <f t="shared" si="29"/>
        <v xml:space="preserve">,"BookCode":"" </v>
      </c>
      <c r="T121" t="str">
        <f t="shared" si="30"/>
        <v xml:space="preserve">,"ISBN":"" </v>
      </c>
      <c r="U121" t="str">
        <f t="shared" si="31"/>
        <v xml:space="preserve">,"Edition":"" </v>
      </c>
      <c r="V121" t="str">
        <f t="shared" si="32"/>
        <v>,"ItemInstances":[</v>
      </c>
      <c r="W121" t="str">
        <f t="shared" si="33"/>
        <v>{"CollectableType":"HomeCollector.Models.BookBase, HomeCollector, Version=1.0.0.0, Culture=neutral, PublicKeyToken=null"</v>
      </c>
      <c r="X121" t="str">
        <f t="shared" si="34"/>
        <v xml:space="preserve">,"ItemDetails":"Copies=" </v>
      </c>
      <c r="Y121" t="str">
        <f t="shared" si="35"/>
        <v xml:space="preserve">,"IsFavorite":false </v>
      </c>
      <c r="Z121" t="str">
        <f t="shared" si="36"/>
        <v xml:space="preserve">,"EstimatedValue":0 </v>
      </c>
      <c r="AA121" t="str">
        <f t="shared" si="37"/>
        <v xml:space="preserve">,"Condition":"UNDEFINED" </v>
      </c>
      <c r="AB12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1" t="str">
        <f t="shared" si="39"/>
        <v>,{"CollectableType":"HomeCollector.Models.BookBase, HomeCollector, Version=1.0.0.0, Culture=neutral, PublicKeyToken=null","DisplayName":"A Time to Die" ,"Description":"" ,"Title":"A Time to Die" ,"Author":"" ,"Publisher":"" ,"Year":2004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2" spans="1:29" ht="39.6" x14ac:dyDescent="0.25">
      <c r="A122" s="34" t="s">
        <v>787</v>
      </c>
      <c r="B122" s="15">
        <v>2004</v>
      </c>
      <c r="C122" s="17" t="s">
        <v>15</v>
      </c>
      <c r="D122" s="4"/>
      <c r="E122" s="38">
        <v>4</v>
      </c>
      <c r="F122" s="65"/>
      <c r="H122" s="12" t="s">
        <v>788</v>
      </c>
      <c r="I122" s="4"/>
      <c r="J122" t="str">
        <f t="shared" si="40"/>
        <v>,{"CollectableType":"HomeCollector.Models.BookBase, HomeCollector, Version=1.0.0.0, Culture=neutral, PublicKeyToken=null"</v>
      </c>
      <c r="K122" t="str">
        <f t="shared" si="22"/>
        <v xml:space="preserve">,"DisplayName":"A Time to Sow" </v>
      </c>
      <c r="L122" t="str">
        <f t="shared" si="23"/>
        <v xml:space="preserve">,"Description":"" </v>
      </c>
      <c r="M122" t="str">
        <f t="shared" si="24"/>
        <v xml:space="preserve">,"Title":"A Time to Sow" </v>
      </c>
      <c r="N122" t="str">
        <f t="shared" si="25"/>
        <v xml:space="preserve">,"Author":"Dayton Ward and Kevin Dilmore" </v>
      </c>
      <c r="O122" t="str">
        <f t="shared" si="26"/>
        <v xml:space="preserve">,"Publisher":"" </v>
      </c>
      <c r="P122" t="str">
        <f t="shared" si="27"/>
        <v xml:space="preserve">,"Year":2004 </v>
      </c>
      <c r="Q122" t="str">
        <f t="shared" si="28"/>
        <v>,"Month":4</v>
      </c>
      <c r="R122" t="str">
        <f t="shared" si="41"/>
        <v xml:space="preserve">,"Series":"TNG" </v>
      </c>
      <c r="S122" t="str">
        <f t="shared" si="29"/>
        <v xml:space="preserve">,"BookCode":"" </v>
      </c>
      <c r="T122" t="str">
        <f t="shared" si="30"/>
        <v xml:space="preserve">,"ISBN":"" </v>
      </c>
      <c r="U122" t="str">
        <f t="shared" si="31"/>
        <v xml:space="preserve">,"Edition":"" </v>
      </c>
      <c r="V122" t="str">
        <f t="shared" si="32"/>
        <v>,"ItemInstances":[</v>
      </c>
      <c r="W122" t="str">
        <f t="shared" si="33"/>
        <v>{"CollectableType":"HomeCollector.Models.BookBase, HomeCollector, Version=1.0.0.0, Culture=neutral, PublicKeyToken=null"</v>
      </c>
      <c r="X122" t="str">
        <f t="shared" si="34"/>
        <v xml:space="preserve">,"ItemDetails":"Copies=" </v>
      </c>
      <c r="Y122" t="str">
        <f t="shared" si="35"/>
        <v xml:space="preserve">,"IsFavorite":false </v>
      </c>
      <c r="Z122" t="str">
        <f t="shared" si="36"/>
        <v xml:space="preserve">,"EstimatedValue":0 </v>
      </c>
      <c r="AA122" t="str">
        <f t="shared" si="37"/>
        <v xml:space="preserve">,"Condition":"UNDEFINED" </v>
      </c>
      <c r="AB122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2" t="str">
        <f t="shared" si="39"/>
        <v>,{"CollectableType":"HomeCollector.Models.BookBase, HomeCollector, Version=1.0.0.0, Culture=neutral, PublicKeyToken=null","DisplayName":"A Time to Sow" ,"Description":"" ,"Title":"A Time to Sow" ,"Author":"Dayton Ward and Kevin Dilmore" ,"Publisher":"" ,"Year":2004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3" spans="1:29" ht="13.2" x14ac:dyDescent="0.25">
      <c r="A123" s="34" t="s">
        <v>789</v>
      </c>
      <c r="B123" s="15">
        <v>2004</v>
      </c>
      <c r="C123" s="17" t="s">
        <v>15</v>
      </c>
      <c r="D123" s="4"/>
      <c r="E123" s="38">
        <v>5</v>
      </c>
      <c r="F123" s="65"/>
      <c r="H123" s="4"/>
      <c r="I123" s="4"/>
      <c r="J123" t="str">
        <f t="shared" si="40"/>
        <v>,{"CollectableType":"HomeCollector.Models.BookBase, HomeCollector, Version=1.0.0.0, Culture=neutral, PublicKeyToken=null"</v>
      </c>
      <c r="K123" t="str">
        <f t="shared" si="22"/>
        <v xml:space="preserve">,"DisplayName":"A Time to Harvest" </v>
      </c>
      <c r="L123" t="str">
        <f t="shared" si="23"/>
        <v xml:space="preserve">,"Description":"" </v>
      </c>
      <c r="M123" t="str">
        <f t="shared" si="24"/>
        <v xml:space="preserve">,"Title":"A Time to Harvest" </v>
      </c>
      <c r="N123" t="str">
        <f t="shared" si="25"/>
        <v xml:space="preserve">,"Author":"" </v>
      </c>
      <c r="O123" t="str">
        <f t="shared" si="26"/>
        <v xml:space="preserve">,"Publisher":"" </v>
      </c>
      <c r="P123" t="str">
        <f t="shared" si="27"/>
        <v xml:space="preserve">,"Year":2004 </v>
      </c>
      <c r="Q123" t="str">
        <f t="shared" si="28"/>
        <v>,"Month":5</v>
      </c>
      <c r="R123" t="str">
        <f t="shared" si="41"/>
        <v xml:space="preserve">,"Series":"TNG" </v>
      </c>
      <c r="S123" t="str">
        <f t="shared" si="29"/>
        <v xml:space="preserve">,"BookCode":"" </v>
      </c>
      <c r="T123" t="str">
        <f t="shared" si="30"/>
        <v xml:space="preserve">,"ISBN":"" </v>
      </c>
      <c r="U123" t="str">
        <f t="shared" si="31"/>
        <v xml:space="preserve">,"Edition":"" </v>
      </c>
      <c r="V123" t="str">
        <f t="shared" si="32"/>
        <v>,"ItemInstances":[</v>
      </c>
      <c r="W123" t="str">
        <f t="shared" si="33"/>
        <v>{"CollectableType":"HomeCollector.Models.BookBase, HomeCollector, Version=1.0.0.0, Culture=neutral, PublicKeyToken=null"</v>
      </c>
      <c r="X123" t="str">
        <f t="shared" si="34"/>
        <v xml:space="preserve">,"ItemDetails":"Copies=" </v>
      </c>
      <c r="Y123" t="str">
        <f t="shared" si="35"/>
        <v xml:space="preserve">,"IsFavorite":false </v>
      </c>
      <c r="Z123" t="str">
        <f t="shared" si="36"/>
        <v xml:space="preserve">,"EstimatedValue":0 </v>
      </c>
      <c r="AA123" t="str">
        <f t="shared" si="37"/>
        <v xml:space="preserve">,"Condition":"UNDEFINED" </v>
      </c>
      <c r="AB123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3" t="str">
        <f t="shared" si="39"/>
        <v>,{"CollectableType":"HomeCollector.Models.BookBase, HomeCollector, Version=1.0.0.0, Culture=neutral, PublicKeyToken=null","DisplayName":"A Time to Harvest" ,"Description":"" ,"Title":"A Time to Harvest" ,"Author":"" ,"Publisher":"" ,"Year":2004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4" spans="1:29" ht="13.2" x14ac:dyDescent="0.25">
      <c r="A124" s="34" t="s">
        <v>790</v>
      </c>
      <c r="B124" s="15">
        <v>2004</v>
      </c>
      <c r="C124" s="17" t="s">
        <v>15</v>
      </c>
      <c r="D124" s="4"/>
      <c r="E124" s="38">
        <v>6</v>
      </c>
      <c r="F124" s="65"/>
      <c r="H124" s="12" t="s">
        <v>631</v>
      </c>
      <c r="I124" s="4"/>
      <c r="J124" t="str">
        <f t="shared" si="40"/>
        <v>,{"CollectableType":"HomeCollector.Models.BookBase, HomeCollector, Version=1.0.0.0, Culture=neutral, PublicKeyToken=null"</v>
      </c>
      <c r="K124" t="str">
        <f t="shared" si="22"/>
        <v xml:space="preserve">,"DisplayName":"A Time to Love" </v>
      </c>
      <c r="L124" t="str">
        <f t="shared" si="23"/>
        <v xml:space="preserve">,"Description":"" </v>
      </c>
      <c r="M124" t="str">
        <f t="shared" si="24"/>
        <v xml:space="preserve">,"Title":"A Time to Love" </v>
      </c>
      <c r="N124" t="str">
        <f t="shared" si="25"/>
        <v xml:space="preserve">,"Author":"Robert Greenberger" </v>
      </c>
      <c r="O124" t="str">
        <f t="shared" si="26"/>
        <v xml:space="preserve">,"Publisher":"" </v>
      </c>
      <c r="P124" t="str">
        <f t="shared" si="27"/>
        <v xml:space="preserve">,"Year":2004 </v>
      </c>
      <c r="Q124" t="str">
        <f t="shared" si="28"/>
        <v>,"Month":6</v>
      </c>
      <c r="R124" t="str">
        <f t="shared" si="41"/>
        <v xml:space="preserve">,"Series":"TNG" </v>
      </c>
      <c r="S124" t="str">
        <f t="shared" si="29"/>
        <v xml:space="preserve">,"BookCode":"" </v>
      </c>
      <c r="T124" t="str">
        <f t="shared" si="30"/>
        <v xml:space="preserve">,"ISBN":"" </v>
      </c>
      <c r="U124" t="str">
        <f t="shared" si="31"/>
        <v xml:space="preserve">,"Edition":"" </v>
      </c>
      <c r="V124" t="str">
        <f t="shared" si="32"/>
        <v>,"ItemInstances":[</v>
      </c>
      <c r="W124" t="str">
        <f t="shared" si="33"/>
        <v>{"CollectableType":"HomeCollector.Models.BookBase, HomeCollector, Version=1.0.0.0, Culture=neutral, PublicKeyToken=null"</v>
      </c>
      <c r="X124" t="str">
        <f t="shared" si="34"/>
        <v xml:space="preserve">,"ItemDetails":"Copies=" </v>
      </c>
      <c r="Y124" t="str">
        <f t="shared" si="35"/>
        <v xml:space="preserve">,"IsFavorite":false </v>
      </c>
      <c r="Z124" t="str">
        <f t="shared" si="36"/>
        <v xml:space="preserve">,"EstimatedValue":0 </v>
      </c>
      <c r="AA124" t="str">
        <f t="shared" si="37"/>
        <v xml:space="preserve">,"Condition":"UNDEFINED" </v>
      </c>
      <c r="AB124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4" t="str">
        <f t="shared" si="39"/>
        <v>,{"CollectableType":"HomeCollector.Models.BookBase, HomeCollector, Version=1.0.0.0, Culture=neutral, PublicKeyToken=null","DisplayName":"A Time to Love" ,"Description":"" ,"Title":"A Time to Love" ,"Author":"Robert Greenberger" ,"Publisher":"" ,"Year":2004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5" spans="1:29" ht="13.2" x14ac:dyDescent="0.25">
      <c r="A125" s="34" t="s">
        <v>791</v>
      </c>
      <c r="B125" s="15">
        <v>2004</v>
      </c>
      <c r="C125" s="17" t="s">
        <v>15</v>
      </c>
      <c r="D125" s="4"/>
      <c r="E125" s="38">
        <v>7</v>
      </c>
      <c r="F125" s="65"/>
      <c r="H125" s="4"/>
      <c r="I125" s="4"/>
      <c r="J125" t="str">
        <f t="shared" si="40"/>
        <v>,{"CollectableType":"HomeCollector.Models.BookBase, HomeCollector, Version=1.0.0.0, Culture=neutral, PublicKeyToken=null"</v>
      </c>
      <c r="K125" t="str">
        <f t="shared" si="22"/>
        <v xml:space="preserve">,"DisplayName":"A Time to Hate" </v>
      </c>
      <c r="L125" t="str">
        <f t="shared" si="23"/>
        <v xml:space="preserve">,"Description":"" </v>
      </c>
      <c r="M125" t="str">
        <f t="shared" si="24"/>
        <v xml:space="preserve">,"Title":"A Time to Hate" </v>
      </c>
      <c r="N125" t="str">
        <f t="shared" si="25"/>
        <v xml:space="preserve">,"Author":"" </v>
      </c>
      <c r="O125" t="str">
        <f t="shared" si="26"/>
        <v xml:space="preserve">,"Publisher":"" </v>
      </c>
      <c r="P125" t="str">
        <f t="shared" si="27"/>
        <v xml:space="preserve">,"Year":2004 </v>
      </c>
      <c r="Q125" t="str">
        <f t="shared" si="28"/>
        <v>,"Month":7</v>
      </c>
      <c r="R125" t="str">
        <f t="shared" si="41"/>
        <v xml:space="preserve">,"Series":"TNG" </v>
      </c>
      <c r="S125" t="str">
        <f t="shared" si="29"/>
        <v xml:space="preserve">,"BookCode":"" </v>
      </c>
      <c r="T125" t="str">
        <f t="shared" si="30"/>
        <v xml:space="preserve">,"ISBN":"" </v>
      </c>
      <c r="U125" t="str">
        <f t="shared" si="31"/>
        <v xml:space="preserve">,"Edition":"" </v>
      </c>
      <c r="V125" t="str">
        <f t="shared" si="32"/>
        <v>,"ItemInstances":[</v>
      </c>
      <c r="W125" t="str">
        <f t="shared" si="33"/>
        <v>{"CollectableType":"HomeCollector.Models.BookBase, HomeCollector, Version=1.0.0.0, Culture=neutral, PublicKeyToken=null"</v>
      </c>
      <c r="X125" t="str">
        <f t="shared" si="34"/>
        <v xml:space="preserve">,"ItemDetails":"Copies=" </v>
      </c>
      <c r="Y125" t="str">
        <f t="shared" si="35"/>
        <v xml:space="preserve">,"IsFavorite":false </v>
      </c>
      <c r="Z125" t="str">
        <f t="shared" si="36"/>
        <v xml:space="preserve">,"EstimatedValue":0 </v>
      </c>
      <c r="AA125" t="str">
        <f t="shared" si="37"/>
        <v xml:space="preserve">,"Condition":"UNDEFINED" </v>
      </c>
      <c r="AB125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5" t="str">
        <f t="shared" si="39"/>
        <v>,{"CollectableType":"HomeCollector.Models.BookBase, HomeCollector, Version=1.0.0.0, Culture=neutral, PublicKeyToken=null","DisplayName":"A Time to Hate" ,"Description":"" ,"Title":"A Time to Hate" ,"Author":"" ,"Publisher":"" ,"Year":2004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6" spans="1:29" ht="13.2" x14ac:dyDescent="0.25">
      <c r="A126" s="34" t="s">
        <v>792</v>
      </c>
      <c r="B126" s="15">
        <v>2004</v>
      </c>
      <c r="C126" s="17" t="s">
        <v>15</v>
      </c>
      <c r="D126" s="4"/>
      <c r="E126" s="38">
        <v>8</v>
      </c>
      <c r="F126" s="65"/>
      <c r="H126" s="12" t="s">
        <v>709</v>
      </c>
      <c r="I126" s="4"/>
      <c r="J126" t="str">
        <f t="shared" si="40"/>
        <v>,{"CollectableType":"HomeCollector.Models.BookBase, HomeCollector, Version=1.0.0.0, Culture=neutral, PublicKeyToken=null"</v>
      </c>
      <c r="K126" t="str">
        <f t="shared" si="22"/>
        <v xml:space="preserve">,"DisplayName":"A Time to Kill" </v>
      </c>
      <c r="L126" t="str">
        <f t="shared" si="23"/>
        <v xml:space="preserve">,"Description":"" </v>
      </c>
      <c r="M126" t="str">
        <f t="shared" si="24"/>
        <v xml:space="preserve">,"Title":"A Time to Kill" </v>
      </c>
      <c r="N126" t="str">
        <f t="shared" si="25"/>
        <v xml:space="preserve">,"Author":"David Mack" </v>
      </c>
      <c r="O126" t="str">
        <f t="shared" si="26"/>
        <v xml:space="preserve">,"Publisher":"" </v>
      </c>
      <c r="P126" t="str">
        <f t="shared" si="27"/>
        <v xml:space="preserve">,"Year":2004 </v>
      </c>
      <c r="Q126" t="str">
        <f t="shared" si="28"/>
        <v>,"Month":8</v>
      </c>
      <c r="R126" t="str">
        <f t="shared" si="41"/>
        <v xml:space="preserve">,"Series":"TNG" </v>
      </c>
      <c r="S126" t="str">
        <f t="shared" si="29"/>
        <v xml:space="preserve">,"BookCode":"" </v>
      </c>
      <c r="T126" t="str">
        <f t="shared" si="30"/>
        <v xml:space="preserve">,"ISBN":"" </v>
      </c>
      <c r="U126" t="str">
        <f t="shared" si="31"/>
        <v xml:space="preserve">,"Edition":"" </v>
      </c>
      <c r="V126" t="str">
        <f t="shared" si="32"/>
        <v>,"ItemInstances":[</v>
      </c>
      <c r="W126" t="str">
        <f t="shared" si="33"/>
        <v>{"CollectableType":"HomeCollector.Models.BookBase, HomeCollector, Version=1.0.0.0, Culture=neutral, PublicKeyToken=null"</v>
      </c>
      <c r="X126" t="str">
        <f t="shared" si="34"/>
        <v xml:space="preserve">,"ItemDetails":"Copies=" </v>
      </c>
      <c r="Y126" t="str">
        <f t="shared" si="35"/>
        <v xml:space="preserve">,"IsFavorite":false </v>
      </c>
      <c r="Z126" t="str">
        <f t="shared" si="36"/>
        <v xml:space="preserve">,"EstimatedValue":0 </v>
      </c>
      <c r="AA126" t="str">
        <f t="shared" si="37"/>
        <v xml:space="preserve">,"Condition":"UNDEFINED" </v>
      </c>
      <c r="AB126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6" t="str">
        <f t="shared" si="39"/>
        <v>,{"CollectableType":"HomeCollector.Models.BookBase, HomeCollector, Version=1.0.0.0, Culture=neutral, PublicKeyToken=null","DisplayName":"A Time to Kill" ,"Description":"" ,"Title":"A Time to Kill" ,"Author":"David Mack" ,"Publisher":"" ,"Year":2004 ,"Month":8,"Series":"TNG"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7" spans="1:29" ht="13.2" x14ac:dyDescent="0.25">
      <c r="A127" s="34" t="s">
        <v>793</v>
      </c>
      <c r="B127" s="15">
        <v>2004</v>
      </c>
      <c r="C127" s="17" t="s">
        <v>15</v>
      </c>
      <c r="D127" s="4"/>
      <c r="E127" s="38">
        <v>9</v>
      </c>
      <c r="F127" s="65"/>
      <c r="H127" s="4"/>
      <c r="I127" s="4"/>
      <c r="J127" t="str">
        <f t="shared" si="40"/>
        <v>,{"CollectableType":"HomeCollector.Models.BookBase, HomeCollector, Version=1.0.0.0, Culture=neutral, PublicKeyToken=null"</v>
      </c>
      <c r="K127" t="str">
        <f t="shared" si="22"/>
        <v xml:space="preserve">,"DisplayName":"A Time to Heal" </v>
      </c>
      <c r="L127" t="str">
        <f t="shared" si="23"/>
        <v xml:space="preserve">,"Description":"" </v>
      </c>
      <c r="M127" t="str">
        <f t="shared" si="24"/>
        <v xml:space="preserve">,"Title":"A Time to Heal" </v>
      </c>
      <c r="N127" t="str">
        <f t="shared" si="25"/>
        <v xml:space="preserve">,"Author":"" </v>
      </c>
      <c r="O127" t="str">
        <f t="shared" si="26"/>
        <v xml:space="preserve">,"Publisher":"" </v>
      </c>
      <c r="P127" t="str">
        <f t="shared" si="27"/>
        <v xml:space="preserve">,"Year":2004 </v>
      </c>
      <c r="Q127" t="str">
        <f t="shared" si="28"/>
        <v>,"Month":9</v>
      </c>
      <c r="R127" t="str">
        <f t="shared" si="41"/>
        <v xml:space="preserve">,"Series":"TNG" </v>
      </c>
      <c r="S127" t="str">
        <f t="shared" si="29"/>
        <v xml:space="preserve">,"BookCode":"" </v>
      </c>
      <c r="T127" t="str">
        <f t="shared" si="30"/>
        <v xml:space="preserve">,"ISBN":"" </v>
      </c>
      <c r="U127" t="str">
        <f t="shared" si="31"/>
        <v xml:space="preserve">,"Edition":"" </v>
      </c>
      <c r="V127" t="str">
        <f t="shared" si="32"/>
        <v>,"ItemInstances":[</v>
      </c>
      <c r="W127" t="str">
        <f t="shared" si="33"/>
        <v>{"CollectableType":"HomeCollector.Models.BookBase, HomeCollector, Version=1.0.0.0, Culture=neutral, PublicKeyToken=null"</v>
      </c>
      <c r="X127" t="str">
        <f t="shared" si="34"/>
        <v xml:space="preserve">,"ItemDetails":"Copies=" </v>
      </c>
      <c r="Y127" t="str">
        <f t="shared" si="35"/>
        <v xml:space="preserve">,"IsFavorite":false </v>
      </c>
      <c r="Z127" t="str">
        <f t="shared" si="36"/>
        <v xml:space="preserve">,"EstimatedValue":0 </v>
      </c>
      <c r="AA127" t="str">
        <f t="shared" si="37"/>
        <v xml:space="preserve">,"Condition":"UNDEFINED" </v>
      </c>
      <c r="AB127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7" t="str">
        <f t="shared" si="39"/>
        <v>,{"CollectableType":"HomeCollector.Models.BookBase, HomeCollector, Version=1.0.0.0, Culture=neutral, PublicKeyToken=null","DisplayName":"A Time to Heal" ,"Description":"" ,"Title":"A Time to Heal" ,"Author":"" ,"Publisher":"" ,"Year":2004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8" spans="1:29" ht="26.4" x14ac:dyDescent="0.25">
      <c r="A128" s="34" t="s">
        <v>794</v>
      </c>
      <c r="B128" s="15">
        <v>2004</v>
      </c>
      <c r="C128" s="17" t="s">
        <v>15</v>
      </c>
      <c r="D128" s="4"/>
      <c r="E128" s="38">
        <v>10</v>
      </c>
      <c r="F128" s="65"/>
      <c r="H128" s="12" t="s">
        <v>761</v>
      </c>
      <c r="I128" s="4"/>
      <c r="J128" t="str">
        <f t="shared" si="40"/>
        <v>,{"CollectableType":"HomeCollector.Models.BookBase, HomeCollector, Version=1.0.0.0, Culture=neutral, PublicKeyToken=null"</v>
      </c>
      <c r="K128" t="str">
        <f t="shared" si="22"/>
        <v xml:space="preserve">,"DisplayName":"A Time for War, a Time for Peace" </v>
      </c>
      <c r="L128" t="str">
        <f t="shared" si="23"/>
        <v xml:space="preserve">,"Description":"" </v>
      </c>
      <c r="M128" t="str">
        <f t="shared" si="24"/>
        <v xml:space="preserve">,"Title":"A Time for War, a Time for Peace" </v>
      </c>
      <c r="N128" t="str">
        <f t="shared" si="25"/>
        <v xml:space="preserve">,"Author":"Keith R. A. DeCandido" </v>
      </c>
      <c r="O128" t="str">
        <f t="shared" si="26"/>
        <v xml:space="preserve">,"Publisher":"" </v>
      </c>
      <c r="P128" t="str">
        <f t="shared" si="27"/>
        <v xml:space="preserve">,"Year":2004 </v>
      </c>
      <c r="Q128" t="str">
        <f t="shared" si="28"/>
        <v>,"Month":10</v>
      </c>
      <c r="R128" t="str">
        <f t="shared" si="41"/>
        <v xml:space="preserve">,"Series":"TNG" </v>
      </c>
      <c r="S128" t="str">
        <f t="shared" si="29"/>
        <v xml:space="preserve">,"BookCode":"" </v>
      </c>
      <c r="T128" t="str">
        <f t="shared" si="30"/>
        <v xml:space="preserve">,"ISBN":"" </v>
      </c>
      <c r="U128" t="str">
        <f t="shared" si="31"/>
        <v xml:space="preserve">,"Edition":"" </v>
      </c>
      <c r="V128" t="str">
        <f t="shared" si="32"/>
        <v>,"ItemInstances":[</v>
      </c>
      <c r="W128" t="str">
        <f t="shared" si="33"/>
        <v>{"CollectableType":"HomeCollector.Models.BookBase, HomeCollector, Version=1.0.0.0, Culture=neutral, PublicKeyToken=null"</v>
      </c>
      <c r="X128" t="str">
        <f t="shared" si="34"/>
        <v xml:space="preserve">,"ItemDetails":"Copies=" </v>
      </c>
      <c r="Y128" t="str">
        <f t="shared" si="35"/>
        <v xml:space="preserve">,"IsFavorite":false </v>
      </c>
      <c r="Z128" t="str">
        <f t="shared" si="36"/>
        <v xml:space="preserve">,"EstimatedValue":0 </v>
      </c>
      <c r="AA128" t="str">
        <f t="shared" si="37"/>
        <v xml:space="preserve">,"Condition":"UNDEFINED" </v>
      </c>
      <c r="AB128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28" t="str">
        <f t="shared" si="39"/>
        <v>,{"CollectableType":"HomeCollector.Models.BookBase, HomeCollector, Version=1.0.0.0, Culture=neutral, PublicKeyToken=null","DisplayName":"A Time for War, a Time for Peace" ,"Description":"" ,"Title":"A Time for War, a Time for Peace" ,"Author":"Keith R. A. DeCandido" ,"Publisher":"" ,"Year":2004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9" spans="1:29" ht="13.2" x14ac:dyDescent="0.25">
      <c r="A129" s="34" t="s">
        <v>795</v>
      </c>
      <c r="B129" s="15">
        <v>2005</v>
      </c>
      <c r="C129" s="17"/>
      <c r="D129" s="4"/>
      <c r="E129" s="38">
        <v>2</v>
      </c>
      <c r="F129" s="68"/>
      <c r="H129" s="12" t="s">
        <v>286</v>
      </c>
      <c r="I129" s="12" t="s">
        <v>537</v>
      </c>
      <c r="J129" t="str">
        <f t="shared" si="40"/>
        <v>,{"CollectableType":"HomeCollector.Models.BookBase, HomeCollector, Version=1.0.0.0, Culture=neutral, PublicKeyToken=null"</v>
      </c>
      <c r="K129" t="str">
        <f t="shared" si="22"/>
        <v xml:space="preserve">,"DisplayName":"Death in Winter ‡" </v>
      </c>
      <c r="L129" t="str">
        <f t="shared" si="23"/>
        <v xml:space="preserve">,"Description":"Hardcover first printing" </v>
      </c>
      <c r="M129" t="str">
        <f t="shared" si="24"/>
        <v xml:space="preserve">,"Title":"Death in Winter ‡" </v>
      </c>
      <c r="N129" t="str">
        <f t="shared" si="25"/>
        <v xml:space="preserve">,"Author":"Michael Jan Friedman" </v>
      </c>
      <c r="O129" t="str">
        <f t="shared" si="26"/>
        <v xml:space="preserve">,"Publisher":"" </v>
      </c>
      <c r="P129" t="str">
        <f t="shared" si="27"/>
        <v xml:space="preserve">,"Year":2005 </v>
      </c>
      <c r="Q129" t="str">
        <f t="shared" si="28"/>
        <v>,"Month":2</v>
      </c>
      <c r="R129" t="str">
        <f t="shared" si="41"/>
        <v xml:space="preserve">,"Series":"TNG" </v>
      </c>
      <c r="S129" t="str">
        <f t="shared" si="29"/>
        <v xml:space="preserve">,"BookCode":"" </v>
      </c>
      <c r="T129" t="str">
        <f t="shared" si="30"/>
        <v xml:space="preserve">,"ISBN":"" </v>
      </c>
      <c r="U129" t="str">
        <f t="shared" si="31"/>
        <v xml:space="preserve">,"Edition":"" </v>
      </c>
      <c r="V129" t="str">
        <f t="shared" si="32"/>
        <v/>
      </c>
      <c r="W129" t="str">
        <f t="shared" si="33"/>
        <v>{"CollectableType":"HomeCollector.Models.BookBase, HomeCollector, Version=1.0.0.0, Culture=neutral, PublicKeyToken=null"</v>
      </c>
      <c r="X129" t="str">
        <f t="shared" si="34"/>
        <v xml:space="preserve">,"ItemDetails":"Copies=" </v>
      </c>
      <c r="Y129" t="str">
        <f t="shared" si="35"/>
        <v xml:space="preserve">,"IsFavorite":false </v>
      </c>
      <c r="Z129" t="str">
        <f t="shared" si="36"/>
        <v xml:space="preserve">,"EstimatedValue":0 </v>
      </c>
      <c r="AA129" t="str">
        <f t="shared" si="37"/>
        <v xml:space="preserve">,"Condition":"UNDEFINED" </v>
      </c>
      <c r="AB129" t="str">
        <f t="shared" si="38"/>
        <v>}</v>
      </c>
      <c r="AC129" t="str">
        <f t="shared" si="39"/>
        <v>,{"CollectableType":"HomeCollector.Models.BookBase, HomeCollector, Version=1.0.0.0, Culture=neutral, PublicKeyToken=null","DisplayName":"Death in Winter ‡" ,"Description":"Hardcover first printing" ,"Title":"Death in Winter ‡" ,"Author":"Michael Jan Friedman" ,"Publisher":"" ,"Year":2005 ,"Month":2,"Series":"TNG" ,"BookCode":"" ,"ISBN":"" ,"Edition":"" }</v>
      </c>
    </row>
    <row r="130" spans="1:29" ht="13.2" x14ac:dyDescent="0.25">
      <c r="A130" s="34" t="s">
        <v>795</v>
      </c>
      <c r="B130" s="15">
        <v>2005</v>
      </c>
      <c r="C130" s="17" t="s">
        <v>15</v>
      </c>
      <c r="D130" s="4"/>
      <c r="E130" s="38">
        <v>2</v>
      </c>
      <c r="F130" s="68"/>
      <c r="H130" s="12" t="s">
        <v>286</v>
      </c>
      <c r="I130" s="12"/>
      <c r="J130" t="str">
        <f t="shared" si="40"/>
        <v>,{"CollectableType":"HomeCollector.Models.BookBase, HomeCollector, Version=1.0.0.0, Culture=neutral, PublicKeyToken=null"</v>
      </c>
      <c r="K130" t="str">
        <f t="shared" si="22"/>
        <v xml:space="preserve">,"DisplayName":"Death in Winter ‡" </v>
      </c>
      <c r="L130" t="str">
        <f t="shared" si="23"/>
        <v xml:space="preserve">,"Description":"" </v>
      </c>
      <c r="M130" t="str">
        <f t="shared" si="24"/>
        <v xml:space="preserve">,"Title":"Death in Winter ‡" </v>
      </c>
      <c r="N130" t="str">
        <f t="shared" si="25"/>
        <v xml:space="preserve">,"Author":"Michael Jan Friedman" </v>
      </c>
      <c r="O130" t="str">
        <f t="shared" si="26"/>
        <v xml:space="preserve">,"Publisher":"" </v>
      </c>
      <c r="P130" t="str">
        <f t="shared" si="27"/>
        <v xml:space="preserve">,"Year":2005 </v>
      </c>
      <c r="Q130" t="str">
        <f t="shared" si="28"/>
        <v>,"Month":2</v>
      </c>
      <c r="R130" t="str">
        <f t="shared" si="41"/>
        <v xml:space="preserve">,"Series":"TNG" </v>
      </c>
      <c r="S130" t="str">
        <f t="shared" si="29"/>
        <v xml:space="preserve">,"BookCode":"" </v>
      </c>
      <c r="T130" t="str">
        <f t="shared" si="30"/>
        <v xml:space="preserve">,"ISBN":"" </v>
      </c>
      <c r="U130" t="str">
        <f t="shared" si="31"/>
        <v xml:space="preserve">,"Edition":"" </v>
      </c>
      <c r="V130" t="str">
        <f t="shared" si="32"/>
        <v>,"ItemInstances":[</v>
      </c>
      <c r="W130" t="str">
        <f t="shared" si="33"/>
        <v>{"CollectableType":"HomeCollector.Models.BookBase, HomeCollector, Version=1.0.0.0, Culture=neutral, PublicKeyToken=null"</v>
      </c>
      <c r="X130" t="str">
        <f t="shared" si="34"/>
        <v xml:space="preserve">,"ItemDetails":"Copies=" </v>
      </c>
      <c r="Y130" t="str">
        <f t="shared" si="35"/>
        <v xml:space="preserve">,"IsFavorite":false </v>
      </c>
      <c r="Z130" t="str">
        <f t="shared" si="36"/>
        <v xml:space="preserve">,"EstimatedValue":0 </v>
      </c>
      <c r="AA130" t="str">
        <f t="shared" si="37"/>
        <v xml:space="preserve">,"Condition":"UNDEFINED" </v>
      </c>
      <c r="AB130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30" t="str">
        <f t="shared" si="39"/>
        <v>,{"CollectableType":"HomeCollector.Models.BookBase, HomeCollector, Version=1.0.0.0, Culture=neutral, PublicKeyToken=null","DisplayName":"Death in Winter ‡" ,"Description":"" ,"Title":"Death in Winter ‡" ,"Author":"Michael Jan Friedman" ,"Publisher":"" ,"Year":2005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1" spans="1:29" ht="26.4" x14ac:dyDescent="0.25">
      <c r="A131" s="34" t="s">
        <v>796</v>
      </c>
      <c r="B131" s="15">
        <v>2005</v>
      </c>
      <c r="C131" s="17" t="s">
        <v>15</v>
      </c>
      <c r="D131" s="4"/>
      <c r="E131" s="38">
        <v>5</v>
      </c>
      <c r="F131" s="68"/>
      <c r="H131" s="12" t="s">
        <v>761</v>
      </c>
      <c r="I131" s="4"/>
      <c r="J131" t="str">
        <f t="shared" si="40"/>
        <v>,{"CollectableType":"HomeCollector.Models.BookBase, HomeCollector, Version=1.0.0.0, Culture=neutral, PublicKeyToken=null"</v>
      </c>
      <c r="K131" t="str">
        <f t="shared" si="22"/>
        <v xml:space="preserve">,"DisplayName":"Articles of the Federation ₮" </v>
      </c>
      <c r="L131" t="str">
        <f t="shared" si="23"/>
        <v xml:space="preserve">,"Description":"" </v>
      </c>
      <c r="M131" t="str">
        <f t="shared" si="24"/>
        <v xml:space="preserve">,"Title":"Articles of the Federation ₮" </v>
      </c>
      <c r="N131" t="str">
        <f t="shared" si="25"/>
        <v xml:space="preserve">,"Author":"Keith R. A. DeCandido" </v>
      </c>
      <c r="O131" t="str">
        <f t="shared" si="26"/>
        <v xml:space="preserve">,"Publisher":"" </v>
      </c>
      <c r="P131" t="str">
        <f t="shared" si="27"/>
        <v xml:space="preserve">,"Year":2005 </v>
      </c>
      <c r="Q131" t="str">
        <f t="shared" si="28"/>
        <v>,"Month":5</v>
      </c>
      <c r="R131" t="str">
        <f t="shared" si="41"/>
        <v xml:space="preserve">,"Series":"TNG" </v>
      </c>
      <c r="S131" t="str">
        <f t="shared" si="29"/>
        <v xml:space="preserve">,"BookCode":"" </v>
      </c>
      <c r="T131" t="str">
        <f t="shared" si="30"/>
        <v xml:space="preserve">,"ISBN":"" </v>
      </c>
      <c r="U131" t="str">
        <f t="shared" si="31"/>
        <v xml:space="preserve">,"Edition":"" </v>
      </c>
      <c r="V131" t="str">
        <f t="shared" si="32"/>
        <v>,"ItemInstances":[</v>
      </c>
      <c r="W131" t="str">
        <f t="shared" si="33"/>
        <v>{"CollectableType":"HomeCollector.Models.BookBase, HomeCollector, Version=1.0.0.0, Culture=neutral, PublicKeyToken=null"</v>
      </c>
      <c r="X131" t="str">
        <f t="shared" si="34"/>
        <v xml:space="preserve">,"ItemDetails":"Copies=" </v>
      </c>
      <c r="Y131" t="str">
        <f t="shared" si="35"/>
        <v xml:space="preserve">,"IsFavorite":false </v>
      </c>
      <c r="Z131" t="str">
        <f t="shared" si="36"/>
        <v xml:space="preserve">,"EstimatedValue":0 </v>
      </c>
      <c r="AA131" t="str">
        <f t="shared" si="37"/>
        <v xml:space="preserve">,"Condition":"UNDEFINED" </v>
      </c>
      <c r="AB131" t="str">
        <f t="shared" si="38"/>
        <v>,"ItemInstances":[{"CollectableType":"HomeCollector.Models.BookBase, HomeCollector, Version=1.0.0.0, Culture=neutral, PublicKeyToken=null","ItemDetails":"Copies=" ,"IsFavorite":false ,"EstimatedValue":0 ,"Condition":"UNDEFINED" } ]}</v>
      </c>
      <c r="AC131" t="str">
        <f t="shared" si="39"/>
        <v>,{"CollectableType":"HomeCollector.Models.BookBase, HomeCollector, Version=1.0.0.0, Culture=neutral, PublicKeyToken=null","DisplayName":"Articles of the Federation ₮" ,"Description":"" ,"Title":"Articles of the Federation ₮" ,"Author":"Keith R. A. DeCandido" ,"Publisher":"" ,"Year":2005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2" spans="1:29" ht="13.2" x14ac:dyDescent="0.25">
      <c r="A132" s="34" t="s">
        <v>797</v>
      </c>
      <c r="B132" s="15">
        <v>2007</v>
      </c>
      <c r="C132" s="17"/>
      <c r="D132" s="4"/>
      <c r="E132" s="38">
        <v>8</v>
      </c>
      <c r="F132" s="68"/>
      <c r="H132" s="12" t="s">
        <v>289</v>
      </c>
      <c r="I132" s="12" t="s">
        <v>798</v>
      </c>
      <c r="J132" t="str">
        <f t="shared" si="40"/>
        <v>,{"CollectableType":"HomeCollector.Models.BookBase, HomeCollector, Version=1.0.0.0, Culture=neutral, PublicKeyToken=null"</v>
      </c>
      <c r="K132" t="str">
        <f t="shared" si="22"/>
        <v xml:space="preserve">,"DisplayName":"Resistance" </v>
      </c>
      <c r="L132" t="str">
        <f t="shared" si="23"/>
        <v xml:space="preserve">,"Description":"My copy is Water damaged!" </v>
      </c>
      <c r="M132" t="str">
        <f t="shared" si="24"/>
        <v xml:space="preserve">,"Title":"Resistance" </v>
      </c>
      <c r="N132" t="str">
        <f t="shared" si="25"/>
        <v xml:space="preserve">,"Author":"J. M. Dillard" </v>
      </c>
      <c r="O132" t="str">
        <f t="shared" si="26"/>
        <v xml:space="preserve">,"Publisher":"" </v>
      </c>
      <c r="P132" t="str">
        <f t="shared" si="27"/>
        <v xml:space="preserve">,"Year":2007 </v>
      </c>
      <c r="Q132" t="str">
        <f t="shared" si="28"/>
        <v>,"Month":8</v>
      </c>
      <c r="R132" t="str">
        <f t="shared" ref="R132:R163" si="42">",""Series"":""" &amp; $B$1 &amp; """ "</f>
        <v xml:space="preserve">,"Series":"TNG" </v>
      </c>
      <c r="S132" t="str">
        <f t="shared" si="29"/>
        <v xml:space="preserve">,"BookCode":"" </v>
      </c>
      <c r="T132" t="str">
        <f t="shared" si="30"/>
        <v xml:space="preserve">,"ISBN":"" </v>
      </c>
      <c r="U132" t="str">
        <f t="shared" si="31"/>
        <v xml:space="preserve">,"Edition":"" </v>
      </c>
      <c r="V132" t="str">
        <f t="shared" si="32"/>
        <v/>
      </c>
      <c r="W132" t="str">
        <f t="shared" si="33"/>
        <v>{"CollectableType":"HomeCollector.Models.BookBase, HomeCollector, Version=1.0.0.0, Culture=neutral, PublicKeyToken=null"</v>
      </c>
      <c r="X132" t="str">
        <f t="shared" si="34"/>
        <v xml:space="preserve">,"ItemDetails":"Copies=" </v>
      </c>
      <c r="Y132" t="str">
        <f t="shared" si="35"/>
        <v xml:space="preserve">,"IsFavorite":false </v>
      </c>
      <c r="Z132" t="str">
        <f t="shared" si="36"/>
        <v xml:space="preserve">,"EstimatedValue":0 </v>
      </c>
      <c r="AA132" t="str">
        <f t="shared" si="37"/>
        <v xml:space="preserve">,"Condition":"UNDEFINED" </v>
      </c>
      <c r="AB132" t="str">
        <f t="shared" si="38"/>
        <v>}</v>
      </c>
      <c r="AC132" t="str">
        <f t="shared" si="39"/>
        <v>,{"CollectableType":"HomeCollector.Models.BookBase, HomeCollector, Version=1.0.0.0, Culture=neutral, PublicKeyToken=null","DisplayName":"Resistance" ,"Description":"My copy is Water damaged!" ,"Title":"Resistance" ,"Author":"J. M. Dillard" ,"Publisher":"" ,"Year":2007 ,"Month":8,"Series":"TNG" ,"BookCode":"" ,"ISBN":"" ,"Edition":"" }</v>
      </c>
    </row>
    <row r="133" spans="1:29" ht="26.4" x14ac:dyDescent="0.25">
      <c r="A133" s="34" t="s">
        <v>799</v>
      </c>
      <c r="B133" s="15">
        <v>2007</v>
      </c>
      <c r="C133" s="17" t="s">
        <v>15</v>
      </c>
      <c r="D133" s="4"/>
      <c r="E133" s="38">
        <v>9</v>
      </c>
      <c r="F133" s="68"/>
      <c r="H133" s="12" t="s">
        <v>761</v>
      </c>
      <c r="I133" s="4"/>
      <c r="J133" t="str">
        <f t="shared" si="40"/>
        <v>,{"CollectableType":"HomeCollector.Models.BookBase, HomeCollector, Version=1.0.0.0, Culture=neutral, PublicKeyToken=null"</v>
      </c>
      <c r="K133" t="str">
        <f t="shared" ref="K133:K174" si="43">",""DisplayName"":""" &amp; $A133 &amp; """ "</f>
        <v xml:space="preserve">,"DisplayName":"Q &amp; A" </v>
      </c>
      <c r="L133" t="str">
        <f t="shared" ref="L133:L174" si="44">",""Description"":""" &amp; $I133 &amp; """ "</f>
        <v xml:space="preserve">,"Description":"" </v>
      </c>
      <c r="M133" t="str">
        <f t="shared" ref="M133:M174" si="45">",""Title"":""" &amp; $A133 &amp; """ "</f>
        <v xml:space="preserve">,"Title":"Q &amp; A" </v>
      </c>
      <c r="N133" t="str">
        <f t="shared" ref="N133:N174" si="46">",""Author"":""" &amp; $H133 &amp; """ "</f>
        <v xml:space="preserve">,"Author":"Keith R. A. DeCandido" </v>
      </c>
      <c r="O133" t="str">
        <f t="shared" ref="O133:O174" si="47">",""Publisher"":""" &amp; $G133 &amp; """ "</f>
        <v xml:space="preserve">,"Publisher":"" </v>
      </c>
      <c r="P133" t="str">
        <f t="shared" ref="P133:P174" si="48">",""Year"":" &amp; $B133 &amp; " "</f>
        <v xml:space="preserve">,"Year":2007 </v>
      </c>
      <c r="Q133" t="str">
        <f t="shared" ref="Q133:Q174" si="49">",""Month"":" &amp; IF($E133="",0,$E133)</f>
        <v>,"Month":9</v>
      </c>
      <c r="R133" t="str">
        <f t="shared" si="42"/>
        <v xml:space="preserve">,"Series":"TNG" </v>
      </c>
      <c r="S133" t="str">
        <f t="shared" ref="S133:S174" si="50">",""BookCode"":""" &amp; $F133 &amp; """ "</f>
        <v xml:space="preserve">,"BookCode":"" </v>
      </c>
      <c r="T133" t="str">
        <f t="shared" ref="T133:T174" si="51">",""ISBN"":""" &amp; "" &amp; """ "</f>
        <v xml:space="preserve">,"ISBN":"" </v>
      </c>
      <c r="U133" t="str">
        <f t="shared" ref="U133:U174" si="52">",""Edition"":""" &amp; "" &amp; """ "</f>
        <v xml:space="preserve">,"Edition":"" </v>
      </c>
      <c r="V133" t="str">
        <f t="shared" ref="V133:V174" si="53" xml:space="preserve"> IF($C133="Y",",""ItemInstances"":[","")</f>
        <v>,"ItemInstances":[</v>
      </c>
      <c r="W133" t="str">
        <f t="shared" ref="W133:W174" si="54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33" t="str">
        <f t="shared" ref="X133:X174" si="55">",""ItemDetails"":""" &amp; "Copies=" &amp; $D133 &amp; """ "</f>
        <v xml:space="preserve">,"ItemDetails":"Copies=" </v>
      </c>
      <c r="Y133" t="str">
        <f t="shared" ref="Y133:Y174" si="56">",""IsFavorite"":" &amp; "false" &amp; " "</f>
        <v xml:space="preserve">,"IsFavorite":false </v>
      </c>
      <c r="Z133" t="str">
        <f t="shared" ref="Z133:Z174" si="57">",""EstimatedValue"":" &amp; 0 &amp; " "</f>
        <v xml:space="preserve">,"EstimatedValue":0 </v>
      </c>
      <c r="AA133" t="str">
        <f t="shared" ref="AA133:AA174" si="58">",""Condition"":" &amp; """UNDEFINED""" &amp; " "</f>
        <v xml:space="preserve">,"Condition":"UNDEFINED" </v>
      </c>
      <c r="AB133" t="str">
        <f t="shared" ref="AB133:AB174" si="59" xml:space="preserve"> IF($C133="Y",  CONCATENATE($V133,$W133,$X133,$Y133,$Z133,$AA133)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133" t="str">
        <f t="shared" ref="AC133:AC174" si="60">CONCATENATE($J133,$K133, $L133, $M133, $N133,$O133,$P133,$Q133,$R133,$S133,$T133,$U133) &amp; $AB133</f>
        <v>,{"CollectableType":"HomeCollector.Models.BookBase, HomeCollector, Version=1.0.0.0, Culture=neutral, PublicKeyToken=null","DisplayName":"Q &amp; A" ,"Description":"" ,"Title":"Q &amp; A" ,"Author":"Keith R. A. DeCandido" ,"Publisher":"" ,"Year":2007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4" spans="1:29" ht="26.4" x14ac:dyDescent="0.25">
      <c r="A134" s="34" t="s">
        <v>801</v>
      </c>
      <c r="B134" s="15">
        <v>2007</v>
      </c>
      <c r="C134" s="17" t="s">
        <v>15</v>
      </c>
      <c r="D134" s="4"/>
      <c r="E134" s="38">
        <v>10</v>
      </c>
      <c r="F134" s="68"/>
      <c r="H134" s="12" t="s">
        <v>550</v>
      </c>
      <c r="I134" s="4"/>
      <c r="J134" t="str">
        <f t="shared" ref="J134:J174" si="61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34" t="str">
        <f t="shared" si="43"/>
        <v xml:space="preserve">,"DisplayName":"The Sky's the Limit" </v>
      </c>
      <c r="L134" t="str">
        <f t="shared" si="44"/>
        <v xml:space="preserve">,"Description":"" </v>
      </c>
      <c r="M134" t="str">
        <f t="shared" si="45"/>
        <v xml:space="preserve">,"Title":"The Sky's the Limit" </v>
      </c>
      <c r="N134" t="str">
        <f t="shared" si="46"/>
        <v xml:space="preserve">,"Author":"various (short story collection)" </v>
      </c>
      <c r="O134" t="str">
        <f t="shared" si="47"/>
        <v xml:space="preserve">,"Publisher":"" </v>
      </c>
      <c r="P134" t="str">
        <f t="shared" si="48"/>
        <v xml:space="preserve">,"Year":2007 </v>
      </c>
      <c r="Q134" t="str">
        <f t="shared" si="49"/>
        <v>,"Month":10</v>
      </c>
      <c r="R134" t="str">
        <f t="shared" si="42"/>
        <v xml:space="preserve">,"Series":"TNG" </v>
      </c>
      <c r="S134" t="str">
        <f t="shared" si="50"/>
        <v xml:space="preserve">,"BookCode":"" </v>
      </c>
      <c r="T134" t="str">
        <f t="shared" si="51"/>
        <v xml:space="preserve">,"ISBN":"" </v>
      </c>
      <c r="U134" t="str">
        <f t="shared" si="52"/>
        <v xml:space="preserve">,"Edition":"" </v>
      </c>
      <c r="V134" t="str">
        <f t="shared" si="53"/>
        <v>,"ItemInstances":[</v>
      </c>
      <c r="W134" t="str">
        <f t="shared" si="54"/>
        <v>{"CollectableType":"HomeCollector.Models.BookBase, HomeCollector, Version=1.0.0.0, Culture=neutral, PublicKeyToken=null"</v>
      </c>
      <c r="X134" t="str">
        <f t="shared" si="55"/>
        <v xml:space="preserve">,"ItemDetails":"Copies=" </v>
      </c>
      <c r="Y134" t="str">
        <f t="shared" si="56"/>
        <v xml:space="preserve">,"IsFavorite":false </v>
      </c>
      <c r="Z134" t="str">
        <f t="shared" si="57"/>
        <v xml:space="preserve">,"EstimatedValue":0 </v>
      </c>
      <c r="AA134" t="str">
        <f t="shared" si="58"/>
        <v xml:space="preserve">,"Condition":"UNDEFINED" </v>
      </c>
      <c r="AB134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34" t="str">
        <f t="shared" si="60"/>
        <v>,{"CollectableType":"HomeCollector.Models.BookBase, HomeCollector, Version=1.0.0.0, Culture=neutral, PublicKeyToken=null","DisplayName":"The Sky's the Limit" ,"Description":"" ,"Title":"The Sky's the Limit" ,"Author":"various (short story collection)" ,"Publisher":"" ,"Year":2007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5" spans="1:29" ht="13.2" x14ac:dyDescent="0.25">
      <c r="A135" s="34" t="s">
        <v>802</v>
      </c>
      <c r="B135" s="15">
        <v>2007</v>
      </c>
      <c r="C135" s="17" t="s">
        <v>15</v>
      </c>
      <c r="D135" s="4"/>
      <c r="E135" s="38">
        <v>11</v>
      </c>
      <c r="F135" s="68"/>
      <c r="H135" s="12" t="s">
        <v>329</v>
      </c>
      <c r="I135" s="4"/>
      <c r="J135" t="str">
        <f t="shared" si="61"/>
        <v>,{"CollectableType":"HomeCollector.Models.BookBase, HomeCollector, Version=1.0.0.0, Culture=neutral, PublicKeyToken=null"</v>
      </c>
      <c r="K135" t="str">
        <f t="shared" si="43"/>
        <v xml:space="preserve">,"DisplayName":"Before Dishonor" </v>
      </c>
      <c r="L135" t="str">
        <f t="shared" si="44"/>
        <v xml:space="preserve">,"Description":"" </v>
      </c>
      <c r="M135" t="str">
        <f t="shared" si="45"/>
        <v xml:space="preserve">,"Title":"Before Dishonor" </v>
      </c>
      <c r="N135" t="str">
        <f t="shared" si="46"/>
        <v xml:space="preserve">,"Author":"Peter David" </v>
      </c>
      <c r="O135" t="str">
        <f t="shared" si="47"/>
        <v xml:space="preserve">,"Publisher":"" </v>
      </c>
      <c r="P135" t="str">
        <f t="shared" si="48"/>
        <v xml:space="preserve">,"Year":2007 </v>
      </c>
      <c r="Q135" t="str">
        <f t="shared" si="49"/>
        <v>,"Month":11</v>
      </c>
      <c r="R135" t="str">
        <f t="shared" si="42"/>
        <v xml:space="preserve">,"Series":"TNG" </v>
      </c>
      <c r="S135" t="str">
        <f t="shared" si="50"/>
        <v xml:space="preserve">,"BookCode":"" </v>
      </c>
      <c r="T135" t="str">
        <f t="shared" si="51"/>
        <v xml:space="preserve">,"ISBN":"" </v>
      </c>
      <c r="U135" t="str">
        <f t="shared" si="52"/>
        <v xml:space="preserve">,"Edition":"" </v>
      </c>
      <c r="V135" t="str">
        <f t="shared" si="53"/>
        <v>,"ItemInstances":[</v>
      </c>
      <c r="W135" t="str">
        <f t="shared" si="54"/>
        <v>{"CollectableType":"HomeCollector.Models.BookBase, HomeCollector, Version=1.0.0.0, Culture=neutral, PublicKeyToken=null"</v>
      </c>
      <c r="X135" t="str">
        <f t="shared" si="55"/>
        <v xml:space="preserve">,"ItemDetails":"Copies=" </v>
      </c>
      <c r="Y135" t="str">
        <f t="shared" si="56"/>
        <v xml:space="preserve">,"IsFavorite":false </v>
      </c>
      <c r="Z135" t="str">
        <f t="shared" si="57"/>
        <v xml:space="preserve">,"EstimatedValue":0 </v>
      </c>
      <c r="AA135" t="str">
        <f t="shared" si="58"/>
        <v xml:space="preserve">,"Condition":"UNDEFINED" </v>
      </c>
      <c r="AB135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35" t="str">
        <f t="shared" si="60"/>
        <v>,{"CollectableType":"HomeCollector.Models.BookBase, HomeCollector, Version=1.0.0.0, Culture=neutral, PublicKeyToken=null","DisplayName":"Before Dishonor" ,"Description":"" ,"Title":"Before Dishonor" ,"Author":"Peter David" ,"Publisher":"" ,"Year":2007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6" spans="1:29" ht="13.2" x14ac:dyDescent="0.25">
      <c r="A136" s="34" t="s">
        <v>803</v>
      </c>
      <c r="B136" s="15">
        <v>2008</v>
      </c>
      <c r="C136" s="17" t="s">
        <v>15</v>
      </c>
      <c r="D136" s="4"/>
      <c r="E136" s="38">
        <v>7</v>
      </c>
      <c r="F136" s="68"/>
      <c r="H136" s="12" t="s">
        <v>532</v>
      </c>
      <c r="I136" s="4"/>
      <c r="J136" t="str">
        <f t="shared" si="61"/>
        <v>,{"CollectableType":"HomeCollector.Models.BookBase, HomeCollector, Version=1.0.0.0, Culture=neutral, PublicKeyToken=null"</v>
      </c>
      <c r="K136" t="str">
        <f t="shared" si="43"/>
        <v xml:space="preserve">,"DisplayName":"Greater than the Sum" </v>
      </c>
      <c r="L136" t="str">
        <f t="shared" si="44"/>
        <v xml:space="preserve">,"Description":"" </v>
      </c>
      <c r="M136" t="str">
        <f t="shared" si="45"/>
        <v xml:space="preserve">,"Title":"Greater than the Sum" </v>
      </c>
      <c r="N136" t="str">
        <f t="shared" si="46"/>
        <v xml:space="preserve">,"Author":"Christopher L. Bennett" </v>
      </c>
      <c r="O136" t="str">
        <f t="shared" si="47"/>
        <v xml:space="preserve">,"Publisher":"" </v>
      </c>
      <c r="P136" t="str">
        <f t="shared" si="48"/>
        <v xml:space="preserve">,"Year":2008 </v>
      </c>
      <c r="Q136" t="str">
        <f t="shared" si="49"/>
        <v>,"Month":7</v>
      </c>
      <c r="R136" t="str">
        <f t="shared" si="42"/>
        <v xml:space="preserve">,"Series":"TNG" </v>
      </c>
      <c r="S136" t="str">
        <f t="shared" si="50"/>
        <v xml:space="preserve">,"BookCode":"" </v>
      </c>
      <c r="T136" t="str">
        <f t="shared" si="51"/>
        <v xml:space="preserve">,"ISBN":"" </v>
      </c>
      <c r="U136" t="str">
        <f t="shared" si="52"/>
        <v xml:space="preserve">,"Edition":"" </v>
      </c>
      <c r="V136" t="str">
        <f t="shared" si="53"/>
        <v>,"ItemInstances":[</v>
      </c>
      <c r="W136" t="str">
        <f t="shared" si="54"/>
        <v>{"CollectableType":"HomeCollector.Models.BookBase, HomeCollector, Version=1.0.0.0, Culture=neutral, PublicKeyToken=null"</v>
      </c>
      <c r="X136" t="str">
        <f t="shared" si="55"/>
        <v xml:space="preserve">,"ItemDetails":"Copies=" </v>
      </c>
      <c r="Y136" t="str">
        <f t="shared" si="56"/>
        <v xml:space="preserve">,"IsFavorite":false </v>
      </c>
      <c r="Z136" t="str">
        <f t="shared" si="57"/>
        <v xml:space="preserve">,"EstimatedValue":0 </v>
      </c>
      <c r="AA136" t="str">
        <f t="shared" si="58"/>
        <v xml:space="preserve">,"Condition":"UNDEFINED" </v>
      </c>
      <c r="AB136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36" t="str">
        <f t="shared" si="60"/>
        <v>,{"CollectableType":"HomeCollector.Models.BookBase, HomeCollector, Version=1.0.0.0, Culture=neutral, PublicKeyToken=null","DisplayName":"Greater than the Sum" ,"Description":"" ,"Title":"Greater than the Sum" ,"Author":"Christopher L. Bennett" ,"Publisher":"" ,"Year":2008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7" spans="1:29" ht="13.2" x14ac:dyDescent="0.25">
      <c r="A137" s="69" t="str">
        <f>DST!A4</f>
        <v>Destiny: Gods of Night</v>
      </c>
      <c r="B137" s="70">
        <f>DST!B4</f>
        <v>2008</v>
      </c>
      <c r="C137" s="71" t="str">
        <f>DST!C4</f>
        <v>Y</v>
      </c>
      <c r="D137" s="69">
        <f>DST!D4</f>
        <v>0</v>
      </c>
      <c r="E137" s="84">
        <v>8</v>
      </c>
      <c r="F137" s="69" t="str">
        <f>DST!F4</f>
        <v>DST1</v>
      </c>
      <c r="G137" s="69">
        <f>DST!G4</f>
        <v>0</v>
      </c>
      <c r="H137" s="69" t="str">
        <f>DST!H4</f>
        <v>David Mack</v>
      </c>
      <c r="I137" s="69" t="str">
        <f>DST!I4</f>
        <v>Destiny Book 1</v>
      </c>
      <c r="J137" t="str">
        <f t="shared" si="61"/>
        <v>,{"CollectableType":"HomeCollector.Models.BookBase, HomeCollector, Version=1.0.0.0, Culture=neutral, PublicKeyToken=null"</v>
      </c>
      <c r="K137" t="str">
        <f t="shared" si="43"/>
        <v xml:space="preserve">,"DisplayName":"Destiny: Gods of Night" </v>
      </c>
      <c r="L137" t="str">
        <f t="shared" si="44"/>
        <v xml:space="preserve">,"Description":"Destiny Book 1" </v>
      </c>
      <c r="M137" t="str">
        <f t="shared" si="45"/>
        <v xml:space="preserve">,"Title":"Destiny: Gods of Night" </v>
      </c>
      <c r="N137" t="str">
        <f t="shared" si="46"/>
        <v xml:space="preserve">,"Author":"David Mack" </v>
      </c>
      <c r="O137" t="str">
        <f t="shared" si="47"/>
        <v xml:space="preserve">,"Publisher":"0" </v>
      </c>
      <c r="P137" t="str">
        <f t="shared" si="48"/>
        <v xml:space="preserve">,"Year":2008 </v>
      </c>
      <c r="Q137" t="str">
        <f t="shared" si="49"/>
        <v>,"Month":8</v>
      </c>
      <c r="R137" t="str">
        <f t="shared" si="42"/>
        <v xml:space="preserve">,"Series":"TNG" </v>
      </c>
      <c r="S137" t="str">
        <f t="shared" si="50"/>
        <v xml:space="preserve">,"BookCode":"DST1" </v>
      </c>
      <c r="T137" t="str">
        <f t="shared" si="51"/>
        <v xml:space="preserve">,"ISBN":"" </v>
      </c>
      <c r="U137" t="str">
        <f t="shared" si="52"/>
        <v xml:space="preserve">,"Edition":"" </v>
      </c>
      <c r="V137" t="str">
        <f t="shared" si="53"/>
        <v>,"ItemInstances":[</v>
      </c>
      <c r="W137" t="str">
        <f t="shared" si="54"/>
        <v>{"CollectableType":"HomeCollector.Models.BookBase, HomeCollector, Version=1.0.0.0, Culture=neutral, PublicKeyToken=null"</v>
      </c>
      <c r="X137" t="str">
        <f t="shared" si="55"/>
        <v xml:space="preserve">,"ItemDetails":"Copies=0" </v>
      </c>
      <c r="Y137" t="str">
        <f t="shared" si="56"/>
        <v xml:space="preserve">,"IsFavorite":false </v>
      </c>
      <c r="Z137" t="str">
        <f t="shared" si="57"/>
        <v xml:space="preserve">,"EstimatedValue":0 </v>
      </c>
      <c r="AA137" t="str">
        <f t="shared" si="58"/>
        <v xml:space="preserve">,"Condition":"UNDEFINED" </v>
      </c>
      <c r="AB137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7" t="str">
        <f t="shared" si="60"/>
        <v>,{"CollectableType":"HomeCollector.Models.BookBase, HomeCollector, Version=1.0.0.0, Culture=neutral, PublicKeyToken=null","DisplayName":"Destiny: Gods of Night" ,"Description":"Destiny Book 1" ,"Title":"Destiny: Gods of Night" ,"Author":"David Mack" ,"Publisher":"0" ,"Year":2008 ,"Month":8,"Series":"TNG" ,"BookCode":"DST1"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38" spans="1:29" ht="13.2" x14ac:dyDescent="0.25">
      <c r="A138" s="69" t="str">
        <f>DST!A5</f>
        <v>Destiny: Mere Mortals</v>
      </c>
      <c r="B138" s="70">
        <f>DST!B5</f>
        <v>2008</v>
      </c>
      <c r="C138" s="71" t="str">
        <f>DST!C5</f>
        <v>Y</v>
      </c>
      <c r="D138" s="69">
        <f>DST!D5</f>
        <v>0</v>
      </c>
      <c r="E138" s="84">
        <v>10</v>
      </c>
      <c r="F138" s="69" t="str">
        <f>DST!F5</f>
        <v>DST2</v>
      </c>
      <c r="G138" s="69">
        <f>DST!G5</f>
        <v>0</v>
      </c>
      <c r="H138" s="69" t="str">
        <f>DST!H5</f>
        <v>David Mack</v>
      </c>
      <c r="I138" s="69" t="str">
        <f>DST!I5</f>
        <v>Destiny Book 2</v>
      </c>
      <c r="J138" t="str">
        <f t="shared" si="61"/>
        <v>,{"CollectableType":"HomeCollector.Models.BookBase, HomeCollector, Version=1.0.0.0, Culture=neutral, PublicKeyToken=null"</v>
      </c>
      <c r="K138" t="str">
        <f t="shared" si="43"/>
        <v xml:space="preserve">,"DisplayName":"Destiny: Mere Mortals" </v>
      </c>
      <c r="L138" t="str">
        <f t="shared" si="44"/>
        <v xml:space="preserve">,"Description":"Destiny Book 2" </v>
      </c>
      <c r="M138" t="str">
        <f t="shared" si="45"/>
        <v xml:space="preserve">,"Title":"Destiny: Mere Mortals" </v>
      </c>
      <c r="N138" t="str">
        <f t="shared" si="46"/>
        <v xml:space="preserve">,"Author":"David Mack" </v>
      </c>
      <c r="O138" t="str">
        <f t="shared" si="47"/>
        <v xml:space="preserve">,"Publisher":"0" </v>
      </c>
      <c r="P138" t="str">
        <f t="shared" si="48"/>
        <v xml:space="preserve">,"Year":2008 </v>
      </c>
      <c r="Q138" t="str">
        <f t="shared" si="49"/>
        <v>,"Month":10</v>
      </c>
      <c r="R138" t="str">
        <f t="shared" si="42"/>
        <v xml:space="preserve">,"Series":"TNG" </v>
      </c>
      <c r="S138" t="str">
        <f t="shared" si="50"/>
        <v xml:space="preserve">,"BookCode":"DST2" </v>
      </c>
      <c r="T138" t="str">
        <f t="shared" si="51"/>
        <v xml:space="preserve">,"ISBN":"" </v>
      </c>
      <c r="U138" t="str">
        <f t="shared" si="52"/>
        <v xml:space="preserve">,"Edition":"" </v>
      </c>
      <c r="V138" t="str">
        <f t="shared" si="53"/>
        <v>,"ItemInstances":[</v>
      </c>
      <c r="W138" t="str">
        <f t="shared" si="54"/>
        <v>{"CollectableType":"HomeCollector.Models.BookBase, HomeCollector, Version=1.0.0.0, Culture=neutral, PublicKeyToken=null"</v>
      </c>
      <c r="X138" t="str">
        <f t="shared" si="55"/>
        <v xml:space="preserve">,"ItemDetails":"Copies=0" </v>
      </c>
      <c r="Y138" t="str">
        <f t="shared" si="56"/>
        <v xml:space="preserve">,"IsFavorite":false </v>
      </c>
      <c r="Z138" t="str">
        <f t="shared" si="57"/>
        <v xml:space="preserve">,"EstimatedValue":0 </v>
      </c>
      <c r="AA138" t="str">
        <f t="shared" si="58"/>
        <v xml:space="preserve">,"Condition":"UNDEFINED" </v>
      </c>
      <c r="AB138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8" t="str">
        <f t="shared" si="60"/>
        <v>,{"CollectableType":"HomeCollector.Models.BookBase, HomeCollector, Version=1.0.0.0, Culture=neutral, PublicKeyToken=null","DisplayName":"Destiny: Mere Mortals" ,"Description":"Destiny Book 2" ,"Title":"Destiny: Mere Mortals" ,"Author":"David Mack" ,"Publisher":"0" ,"Year":2008 ,"Month":10,"Series":"TNG" ,"BookCode":"DST2"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39" spans="1:29" ht="13.2" x14ac:dyDescent="0.25">
      <c r="A139" s="69" t="str">
        <f>DST!A6</f>
        <v>Destiny: Lost Souls</v>
      </c>
      <c r="B139" s="70">
        <f>DST!B6</f>
        <v>2008</v>
      </c>
      <c r="C139" s="71" t="str">
        <f>DST!C6</f>
        <v>Y</v>
      </c>
      <c r="D139" s="69">
        <f>DST!D6</f>
        <v>0</v>
      </c>
      <c r="E139" s="84">
        <v>11</v>
      </c>
      <c r="F139" s="69" t="str">
        <f>DST!F6</f>
        <v>DST3</v>
      </c>
      <c r="G139" s="69">
        <f>DST!G6</f>
        <v>0</v>
      </c>
      <c r="H139" s="69" t="str">
        <f>DST!H6</f>
        <v>David Mack</v>
      </c>
      <c r="I139" s="69" t="str">
        <f>DST!I6</f>
        <v>Destiny Book 3</v>
      </c>
      <c r="J139" t="str">
        <f t="shared" si="61"/>
        <v>,{"CollectableType":"HomeCollector.Models.BookBase, HomeCollector, Version=1.0.0.0, Culture=neutral, PublicKeyToken=null"</v>
      </c>
      <c r="K139" t="str">
        <f t="shared" si="43"/>
        <v xml:space="preserve">,"DisplayName":"Destiny: Lost Souls" </v>
      </c>
      <c r="L139" t="str">
        <f t="shared" si="44"/>
        <v xml:space="preserve">,"Description":"Destiny Book 3" </v>
      </c>
      <c r="M139" t="str">
        <f t="shared" si="45"/>
        <v xml:space="preserve">,"Title":"Destiny: Lost Souls" </v>
      </c>
      <c r="N139" t="str">
        <f t="shared" si="46"/>
        <v xml:space="preserve">,"Author":"David Mack" </v>
      </c>
      <c r="O139" t="str">
        <f t="shared" si="47"/>
        <v xml:space="preserve">,"Publisher":"0" </v>
      </c>
      <c r="P139" t="str">
        <f t="shared" si="48"/>
        <v xml:space="preserve">,"Year":2008 </v>
      </c>
      <c r="Q139" t="str">
        <f t="shared" si="49"/>
        <v>,"Month":11</v>
      </c>
      <c r="R139" t="str">
        <f t="shared" si="42"/>
        <v xml:space="preserve">,"Series":"TNG" </v>
      </c>
      <c r="S139" t="str">
        <f t="shared" si="50"/>
        <v xml:space="preserve">,"BookCode":"DST3" </v>
      </c>
      <c r="T139" t="str">
        <f t="shared" si="51"/>
        <v xml:space="preserve">,"ISBN":"" </v>
      </c>
      <c r="U139" t="str">
        <f t="shared" si="52"/>
        <v xml:space="preserve">,"Edition":"" </v>
      </c>
      <c r="V139" t="str">
        <f t="shared" si="53"/>
        <v>,"ItemInstances":[</v>
      </c>
      <c r="W139" t="str">
        <f t="shared" si="54"/>
        <v>{"CollectableType":"HomeCollector.Models.BookBase, HomeCollector, Version=1.0.0.0, Culture=neutral, PublicKeyToken=null"</v>
      </c>
      <c r="X139" t="str">
        <f t="shared" si="55"/>
        <v xml:space="preserve">,"ItemDetails":"Copies=0" </v>
      </c>
      <c r="Y139" t="str">
        <f t="shared" si="56"/>
        <v xml:space="preserve">,"IsFavorite":false </v>
      </c>
      <c r="Z139" t="str">
        <f t="shared" si="57"/>
        <v xml:space="preserve">,"EstimatedValue":0 </v>
      </c>
      <c r="AA139" t="str">
        <f t="shared" si="58"/>
        <v xml:space="preserve">,"Condition":"UNDEFINED" </v>
      </c>
      <c r="AB139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9" t="str">
        <f t="shared" si="60"/>
        <v>,{"CollectableType":"HomeCollector.Models.BookBase, HomeCollector, Version=1.0.0.0, Culture=neutral, PublicKeyToken=null","DisplayName":"Destiny: Lost Souls" ,"Description":"Destiny Book 3" ,"Title":"Destiny: Lost Souls" ,"Author":"David Mack" ,"Publisher":"0" ,"Year":2008 ,"Month":11,"Series":"TNG" ,"BookCode":"DST3"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0" spans="1:29" ht="26.4" x14ac:dyDescent="0.25">
      <c r="A140" s="69" t="str">
        <f>DST!A7</f>
        <v>Destiny: A Singular Destiny</v>
      </c>
      <c r="B140" s="70">
        <f>DST!B7</f>
        <v>2009</v>
      </c>
      <c r="C140" s="71" t="str">
        <f>DST!C7</f>
        <v>Y</v>
      </c>
      <c r="D140" s="69">
        <f>DST!D7</f>
        <v>0</v>
      </c>
      <c r="E140" s="84">
        <v>1</v>
      </c>
      <c r="F140" s="69">
        <f>DST!F7</f>
        <v>0</v>
      </c>
      <c r="G140" s="69">
        <f>DST!G7</f>
        <v>0</v>
      </c>
      <c r="H140" s="69" t="str">
        <f>DST!H7</f>
        <v>Keith R. A. DeCandido</v>
      </c>
      <c r="I140" s="69" t="str">
        <f>DST!I7</f>
        <v>Destiny - Aventine</v>
      </c>
      <c r="J140" t="str">
        <f t="shared" si="61"/>
        <v>,{"CollectableType":"HomeCollector.Models.BookBase, HomeCollector, Version=1.0.0.0, Culture=neutral, PublicKeyToken=null"</v>
      </c>
      <c r="K140" t="str">
        <f t="shared" si="43"/>
        <v xml:space="preserve">,"DisplayName":"Destiny: A Singular Destiny" </v>
      </c>
      <c r="L140" t="str">
        <f t="shared" si="44"/>
        <v xml:space="preserve">,"Description":"Destiny - Aventine" </v>
      </c>
      <c r="M140" t="str">
        <f t="shared" si="45"/>
        <v xml:space="preserve">,"Title":"Destiny: A Singular Destiny" </v>
      </c>
      <c r="N140" t="str">
        <f t="shared" si="46"/>
        <v xml:space="preserve">,"Author":"Keith R. A. DeCandido" </v>
      </c>
      <c r="O140" t="str">
        <f t="shared" si="47"/>
        <v xml:space="preserve">,"Publisher":"0" </v>
      </c>
      <c r="P140" t="str">
        <f t="shared" si="48"/>
        <v xml:space="preserve">,"Year":2009 </v>
      </c>
      <c r="Q140" t="str">
        <f t="shared" si="49"/>
        <v>,"Month":1</v>
      </c>
      <c r="R140" t="str">
        <f t="shared" si="42"/>
        <v xml:space="preserve">,"Series":"TNG" </v>
      </c>
      <c r="S140" t="str">
        <f t="shared" si="50"/>
        <v xml:space="preserve">,"BookCode":"0" </v>
      </c>
      <c r="T140" t="str">
        <f t="shared" si="51"/>
        <v xml:space="preserve">,"ISBN":"" </v>
      </c>
      <c r="U140" t="str">
        <f t="shared" si="52"/>
        <v xml:space="preserve">,"Edition":"" </v>
      </c>
      <c r="V140" t="str">
        <f t="shared" si="53"/>
        <v>,"ItemInstances":[</v>
      </c>
      <c r="W140" t="str">
        <f t="shared" si="54"/>
        <v>{"CollectableType":"HomeCollector.Models.BookBase, HomeCollector, Version=1.0.0.0, Culture=neutral, PublicKeyToken=null"</v>
      </c>
      <c r="X140" t="str">
        <f t="shared" si="55"/>
        <v xml:space="preserve">,"ItemDetails":"Copies=0" </v>
      </c>
      <c r="Y140" t="str">
        <f t="shared" si="56"/>
        <v xml:space="preserve">,"IsFavorite":false </v>
      </c>
      <c r="Z140" t="str">
        <f t="shared" si="57"/>
        <v xml:space="preserve">,"EstimatedValue":0 </v>
      </c>
      <c r="AA140" t="str">
        <f t="shared" si="58"/>
        <v xml:space="preserve">,"Condition":"UNDEFINED" </v>
      </c>
      <c r="AB140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0" t="str">
        <f t="shared" si="60"/>
        <v>,{"CollectableType":"HomeCollector.Models.BookBase, HomeCollector, Version=1.0.0.0, Culture=neutral, PublicKeyToken=null","DisplayName":"Destiny: A Singular Destiny" ,"Description":"Destiny - Aventine" ,"Title":"Destiny: A Singular Destiny" ,"Author":"Keith R. A. DeCandido" ,"Publisher":"0" ,"Year":2009 ,"Month":1,"Series":"TNG" ,"BookCode":"0"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1" spans="1:29" ht="13.2" x14ac:dyDescent="0.25">
      <c r="A141" s="34" t="s">
        <v>805</v>
      </c>
      <c r="B141">
        <v>2009</v>
      </c>
      <c r="C141" s="17" t="s">
        <v>15</v>
      </c>
      <c r="D141" s="4"/>
      <c r="E141" s="38">
        <v>6</v>
      </c>
      <c r="F141" s="68"/>
      <c r="H141" s="12" t="s">
        <v>637</v>
      </c>
      <c r="I141" s="4"/>
      <c r="J141" t="str">
        <f t="shared" si="61"/>
        <v>,{"CollectableType":"HomeCollector.Models.BookBase, HomeCollector, Version=1.0.0.0, Culture=neutral, PublicKeyToken=null"</v>
      </c>
      <c r="K141" t="str">
        <f t="shared" si="43"/>
        <v xml:space="preserve">,"DisplayName":"Losing the Peace" </v>
      </c>
      <c r="L141" t="str">
        <f t="shared" si="44"/>
        <v xml:space="preserve">,"Description":"" </v>
      </c>
      <c r="M141" t="str">
        <f t="shared" si="45"/>
        <v xml:space="preserve">,"Title":"Losing the Peace" </v>
      </c>
      <c r="N141" t="str">
        <f t="shared" si="46"/>
        <v xml:space="preserve">,"Author":"William Leisner" </v>
      </c>
      <c r="O141" t="str">
        <f t="shared" si="47"/>
        <v xml:space="preserve">,"Publisher":"" </v>
      </c>
      <c r="P141" t="str">
        <f t="shared" si="48"/>
        <v xml:space="preserve">,"Year":2009 </v>
      </c>
      <c r="Q141" t="str">
        <f t="shared" si="49"/>
        <v>,"Month":6</v>
      </c>
      <c r="R141" t="str">
        <f t="shared" si="42"/>
        <v xml:space="preserve">,"Series":"TNG" </v>
      </c>
      <c r="S141" t="str">
        <f t="shared" si="50"/>
        <v xml:space="preserve">,"BookCode":"" </v>
      </c>
      <c r="T141" t="str">
        <f t="shared" si="51"/>
        <v xml:space="preserve">,"ISBN":"" </v>
      </c>
      <c r="U141" t="str">
        <f t="shared" si="52"/>
        <v xml:space="preserve">,"Edition":"" </v>
      </c>
      <c r="V141" t="str">
        <f t="shared" si="53"/>
        <v>,"ItemInstances":[</v>
      </c>
      <c r="W141" t="str">
        <f t="shared" si="54"/>
        <v>{"CollectableType":"HomeCollector.Models.BookBase, HomeCollector, Version=1.0.0.0, Culture=neutral, PublicKeyToken=null"</v>
      </c>
      <c r="X141" t="str">
        <f t="shared" si="55"/>
        <v xml:space="preserve">,"ItemDetails":"Copies=" </v>
      </c>
      <c r="Y141" t="str">
        <f t="shared" si="56"/>
        <v xml:space="preserve">,"IsFavorite":false </v>
      </c>
      <c r="Z141" t="str">
        <f t="shared" si="57"/>
        <v xml:space="preserve">,"EstimatedValue":0 </v>
      </c>
      <c r="AA141" t="str">
        <f t="shared" si="58"/>
        <v xml:space="preserve">,"Condition":"UNDEFINED" </v>
      </c>
      <c r="AB141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41" t="str">
        <f t="shared" si="60"/>
        <v>,{"CollectableType":"HomeCollector.Models.BookBase, HomeCollector, Version=1.0.0.0, Culture=neutral, PublicKeyToken=null","DisplayName":"Losing the Peace" ,"Description":"" ,"Title":"Losing the Peace" ,"Author":"William Leisner" ,"Publisher":"" ,"Year":2009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2" spans="1:29" ht="13.2" x14ac:dyDescent="0.25">
      <c r="A142" s="69" t="str">
        <f>TYP!A7</f>
        <v>Typhon Pact - Paths of Disharmony</v>
      </c>
      <c r="B142" s="70">
        <f>TYP!B7</f>
        <v>2011</v>
      </c>
      <c r="C142" s="71" t="str">
        <f>TYP!C7</f>
        <v>Y</v>
      </c>
      <c r="D142" s="69">
        <f>TYP!D7</f>
        <v>0</v>
      </c>
      <c r="E142" s="84">
        <v>1</v>
      </c>
      <c r="F142" s="69" t="str">
        <f>TYP!F7</f>
        <v>TYP4</v>
      </c>
      <c r="G142" s="69">
        <f>TYP!G7</f>
        <v>0</v>
      </c>
      <c r="H142" s="69" t="str">
        <f>TYP!H7</f>
        <v>Dayton Ward</v>
      </c>
      <c r="I142" s="69" t="str">
        <f>TYP!I7</f>
        <v>TNG</v>
      </c>
      <c r="J142" t="str">
        <f t="shared" si="61"/>
        <v>,{"CollectableType":"HomeCollector.Models.BookBase, HomeCollector, Version=1.0.0.0, Culture=neutral, PublicKeyToken=null"</v>
      </c>
      <c r="K142" t="str">
        <f t="shared" si="43"/>
        <v xml:space="preserve">,"DisplayName":"Typhon Pact - Paths of Disharmony" </v>
      </c>
      <c r="L142" t="str">
        <f t="shared" si="44"/>
        <v xml:space="preserve">,"Description":"TNG" </v>
      </c>
      <c r="M142" t="str">
        <f t="shared" si="45"/>
        <v xml:space="preserve">,"Title":"Typhon Pact - Paths of Disharmony" </v>
      </c>
      <c r="N142" t="str">
        <f t="shared" si="46"/>
        <v xml:space="preserve">,"Author":"Dayton Ward" </v>
      </c>
      <c r="O142" t="str">
        <f t="shared" si="47"/>
        <v xml:space="preserve">,"Publisher":"0" </v>
      </c>
      <c r="P142" t="str">
        <f t="shared" si="48"/>
        <v xml:space="preserve">,"Year":2011 </v>
      </c>
      <c r="Q142" t="str">
        <f t="shared" si="49"/>
        <v>,"Month":1</v>
      </c>
      <c r="R142" t="str">
        <f t="shared" si="42"/>
        <v xml:space="preserve">,"Series":"TNG" </v>
      </c>
      <c r="S142" t="str">
        <f t="shared" si="50"/>
        <v xml:space="preserve">,"BookCode":"TYP4" </v>
      </c>
      <c r="T142" t="str">
        <f t="shared" si="51"/>
        <v xml:space="preserve">,"ISBN":"" </v>
      </c>
      <c r="U142" t="str">
        <f t="shared" si="52"/>
        <v xml:space="preserve">,"Edition":"" </v>
      </c>
      <c r="V142" t="str">
        <f t="shared" si="53"/>
        <v>,"ItemInstances":[</v>
      </c>
      <c r="W142" t="str">
        <f t="shared" si="54"/>
        <v>{"CollectableType":"HomeCollector.Models.BookBase, HomeCollector, Version=1.0.0.0, Culture=neutral, PublicKeyToken=null"</v>
      </c>
      <c r="X142" t="str">
        <f t="shared" si="55"/>
        <v xml:space="preserve">,"ItemDetails":"Copies=0" </v>
      </c>
      <c r="Y142" t="str">
        <f t="shared" si="56"/>
        <v xml:space="preserve">,"IsFavorite":false </v>
      </c>
      <c r="Z142" t="str">
        <f t="shared" si="57"/>
        <v xml:space="preserve">,"EstimatedValue":0 </v>
      </c>
      <c r="AA142" t="str">
        <f t="shared" si="58"/>
        <v xml:space="preserve">,"Condition":"UNDEFINED" </v>
      </c>
      <c r="AB142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2" t="str">
        <f t="shared" si="60"/>
        <v>,{"CollectableType":"HomeCollector.Models.BookBase, HomeCollector, Version=1.0.0.0, Culture=neutral, PublicKeyToken=null","DisplayName":"Typhon Pact - Paths of Disharmony" ,"Description":"TNG" ,"Title":"Typhon Pact - Paths of Disharmony" ,"Author":"Dayton Ward" ,"Publisher":"0" ,"Year":2011 ,"Month":1,"Series":"TNG" ,"BookCode":"TYP4"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3" spans="1:29" ht="13.2" x14ac:dyDescent="0.25">
      <c r="A143" s="34" t="s">
        <v>806</v>
      </c>
      <c r="B143" s="15">
        <v>2011</v>
      </c>
      <c r="C143" s="17" t="s">
        <v>15</v>
      </c>
      <c r="D143" s="4"/>
      <c r="E143" s="38">
        <v>3</v>
      </c>
      <c r="F143" s="68"/>
      <c r="H143" s="12" t="s">
        <v>807</v>
      </c>
      <c r="I143" s="12"/>
      <c r="J143" t="str">
        <f t="shared" si="61"/>
        <v>,{"CollectableType":"HomeCollector.Models.BookBase, HomeCollector, Version=1.0.0.0, Culture=neutral, PublicKeyToken=null"</v>
      </c>
      <c r="K143" t="str">
        <f t="shared" si="43"/>
        <v xml:space="preserve">,"DisplayName":"Indistinguishable From Magic" </v>
      </c>
      <c r="L143" t="str">
        <f t="shared" si="44"/>
        <v xml:space="preserve">,"Description":"" </v>
      </c>
      <c r="M143" t="str">
        <f t="shared" si="45"/>
        <v xml:space="preserve">,"Title":"Indistinguishable From Magic" </v>
      </c>
      <c r="N143" t="str">
        <f t="shared" si="46"/>
        <v xml:space="preserve">,"Author":"David A. McIntee" </v>
      </c>
      <c r="O143" t="str">
        <f t="shared" si="47"/>
        <v xml:space="preserve">,"Publisher":"" </v>
      </c>
      <c r="P143" t="str">
        <f t="shared" si="48"/>
        <v xml:space="preserve">,"Year":2011 </v>
      </c>
      <c r="Q143" t="str">
        <f t="shared" si="49"/>
        <v>,"Month":3</v>
      </c>
      <c r="R143" t="str">
        <f t="shared" si="42"/>
        <v xml:space="preserve">,"Series":"TNG" </v>
      </c>
      <c r="S143" t="str">
        <f t="shared" si="50"/>
        <v xml:space="preserve">,"BookCode":"" </v>
      </c>
      <c r="T143" t="str">
        <f t="shared" si="51"/>
        <v xml:space="preserve">,"ISBN":"" </v>
      </c>
      <c r="U143" t="str">
        <f t="shared" si="52"/>
        <v xml:space="preserve">,"Edition":"" </v>
      </c>
      <c r="V143" t="str">
        <f t="shared" si="53"/>
        <v>,"ItemInstances":[</v>
      </c>
      <c r="W143" t="str">
        <f t="shared" si="54"/>
        <v>{"CollectableType":"HomeCollector.Models.BookBase, HomeCollector, Version=1.0.0.0, Culture=neutral, PublicKeyToken=null"</v>
      </c>
      <c r="X143" t="str">
        <f t="shared" si="55"/>
        <v xml:space="preserve">,"ItemDetails":"Copies=" </v>
      </c>
      <c r="Y143" t="str">
        <f t="shared" si="56"/>
        <v xml:space="preserve">,"IsFavorite":false </v>
      </c>
      <c r="Z143" t="str">
        <f t="shared" si="57"/>
        <v xml:space="preserve">,"EstimatedValue":0 </v>
      </c>
      <c r="AA143" t="str">
        <f t="shared" si="58"/>
        <v xml:space="preserve">,"Condition":"UNDEFINED" </v>
      </c>
      <c r="AB143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43" t="str">
        <f t="shared" si="60"/>
        <v>,{"CollectableType":"HomeCollector.Models.BookBase, HomeCollector, Version=1.0.0.0, Culture=neutral, PublicKeyToken=null","DisplayName":"Indistinguishable From Magic" ,"Description":"" ,"Title":"Indistinguishable From Magic" ,"Author":"David A. McIntee" ,"Publisher":"" ,"Year":2011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4" spans="1:29" ht="13.2" hidden="1" x14ac:dyDescent="0.25">
      <c r="A144" s="34" t="s">
        <v>808</v>
      </c>
      <c r="B144" s="2"/>
      <c r="C144" s="17"/>
      <c r="D144" s="4"/>
      <c r="E144" s="38"/>
      <c r="F144" s="68"/>
      <c r="H144" s="12" t="s">
        <v>532</v>
      </c>
      <c r="I144" s="12" t="s">
        <v>648</v>
      </c>
      <c r="J144" t="str">
        <f t="shared" si="61"/>
        <v>,{"CollectableType":"HomeCollector.Models.BookBase, HomeCollector, Version=1.0.0.0, Culture=neutral, PublicKeyToken=null"</v>
      </c>
      <c r="K144" t="str">
        <f t="shared" si="43"/>
        <v xml:space="preserve">,"DisplayName":"Typhon Pact - The Struggle Within" </v>
      </c>
      <c r="L144" t="str">
        <f t="shared" si="44"/>
        <v xml:space="preserve">,"Description":"e-Book" </v>
      </c>
      <c r="M144" t="str">
        <f t="shared" si="45"/>
        <v xml:space="preserve">,"Title":"Typhon Pact - The Struggle Within" </v>
      </c>
      <c r="N144" t="str">
        <f t="shared" si="46"/>
        <v xml:space="preserve">,"Author":"Christopher L. Bennett" </v>
      </c>
      <c r="O144" t="str">
        <f t="shared" si="47"/>
        <v xml:space="preserve">,"Publisher":"" </v>
      </c>
      <c r="P144" t="str">
        <f t="shared" si="48"/>
        <v xml:space="preserve">,"Year": </v>
      </c>
      <c r="Q144" t="str">
        <f t="shared" si="49"/>
        <v>,"Month":0</v>
      </c>
      <c r="R144" t="str">
        <f t="shared" si="42"/>
        <v xml:space="preserve">,"Series":"TNG" </v>
      </c>
      <c r="S144" t="str">
        <f t="shared" si="50"/>
        <v xml:space="preserve">,"BookCode":"" </v>
      </c>
      <c r="T144" t="str">
        <f t="shared" si="51"/>
        <v xml:space="preserve">,"ISBN":"" </v>
      </c>
      <c r="U144" t="str">
        <f t="shared" si="52"/>
        <v xml:space="preserve">,"Edition":"" </v>
      </c>
      <c r="V144" t="str">
        <f t="shared" si="53"/>
        <v/>
      </c>
      <c r="W144" t="str">
        <f t="shared" si="54"/>
        <v>{"CollectableType":"HomeCollector.Models.BookBase, HomeCollector, Version=1.0.0.0, Culture=neutral, PublicKeyToken=null"</v>
      </c>
      <c r="X144" t="str">
        <f t="shared" si="55"/>
        <v xml:space="preserve">,"ItemDetails":"Copies=" </v>
      </c>
      <c r="Y144" t="str">
        <f t="shared" si="56"/>
        <v xml:space="preserve">,"IsFavorite":false </v>
      </c>
      <c r="Z144" t="str">
        <f t="shared" si="57"/>
        <v xml:space="preserve">,"EstimatedValue":0 </v>
      </c>
      <c r="AA144" t="str">
        <f t="shared" si="58"/>
        <v xml:space="preserve">,"Condition":"UNDEFINED" </v>
      </c>
      <c r="AB144" t="str">
        <f t="shared" si="59"/>
        <v>}</v>
      </c>
      <c r="AC144" t="str">
        <f t="shared" si="60"/>
        <v>,{"CollectableType":"HomeCollector.Models.BookBase, HomeCollector, Version=1.0.0.0, Culture=neutral, PublicKeyToken=null","DisplayName":"Typhon Pact - The Struggle Within" ,"Description":"e-Book" ,"Title":"Typhon Pact - The Struggle Within" ,"Author":"Christopher L. Bennett" ,"Publisher":"" ,"Year": ,"Month":0,"Series":"TNG" ,"BookCode":"" ,"ISBN":"" ,"Edition":"" }</v>
      </c>
    </row>
    <row r="145" spans="1:29" ht="13.2" x14ac:dyDescent="0.25">
      <c r="A145" s="69" t="str">
        <f>TYP!A9</f>
        <v>Typhon Pact - Plagues of Night</v>
      </c>
      <c r="B145" s="70">
        <f>TYP!B9</f>
        <v>2012</v>
      </c>
      <c r="C145" s="71" t="str">
        <f>TYP!C9</f>
        <v>Y</v>
      </c>
      <c r="D145" s="69">
        <f>TYP!D9</f>
        <v>0</v>
      </c>
      <c r="E145" s="84">
        <v>5</v>
      </c>
      <c r="F145" s="69" t="str">
        <f>TYP!F9</f>
        <v>TYP6</v>
      </c>
      <c r="G145" s="69">
        <f>TYP!G9</f>
        <v>0</v>
      </c>
      <c r="H145" s="69" t="str">
        <f>TYP!H9</f>
        <v>David R. George III</v>
      </c>
      <c r="I145" s="69" t="str">
        <f>TYP!I9</f>
        <v>TNG/DS9</v>
      </c>
      <c r="J145" t="str">
        <f t="shared" si="61"/>
        <v>,{"CollectableType":"HomeCollector.Models.BookBase, HomeCollector, Version=1.0.0.0, Culture=neutral, PublicKeyToken=null"</v>
      </c>
      <c r="K145" t="str">
        <f t="shared" si="43"/>
        <v xml:space="preserve">,"DisplayName":"Typhon Pact - Plagues of Night" </v>
      </c>
      <c r="L145" t="str">
        <f t="shared" si="44"/>
        <v xml:space="preserve">,"Description":"TNG/DS9" </v>
      </c>
      <c r="M145" t="str">
        <f t="shared" si="45"/>
        <v xml:space="preserve">,"Title":"Typhon Pact - Plagues of Night" </v>
      </c>
      <c r="N145" t="str">
        <f t="shared" si="46"/>
        <v xml:space="preserve">,"Author":"David R. George III" </v>
      </c>
      <c r="O145" t="str">
        <f t="shared" si="47"/>
        <v xml:space="preserve">,"Publisher":"0" </v>
      </c>
      <c r="P145" t="str">
        <f t="shared" si="48"/>
        <v xml:space="preserve">,"Year":2012 </v>
      </c>
      <c r="Q145" t="str">
        <f t="shared" si="49"/>
        <v>,"Month":5</v>
      </c>
      <c r="R145" t="str">
        <f t="shared" si="42"/>
        <v xml:space="preserve">,"Series":"TNG" </v>
      </c>
      <c r="S145" t="str">
        <f t="shared" si="50"/>
        <v xml:space="preserve">,"BookCode":"TYP6" </v>
      </c>
      <c r="T145" t="str">
        <f t="shared" si="51"/>
        <v xml:space="preserve">,"ISBN":"" </v>
      </c>
      <c r="U145" t="str">
        <f t="shared" si="52"/>
        <v xml:space="preserve">,"Edition":"" </v>
      </c>
      <c r="V145" t="str">
        <f t="shared" si="53"/>
        <v>,"ItemInstances":[</v>
      </c>
      <c r="W145" t="str">
        <f t="shared" si="54"/>
        <v>{"CollectableType":"HomeCollector.Models.BookBase, HomeCollector, Version=1.0.0.0, Culture=neutral, PublicKeyToken=null"</v>
      </c>
      <c r="X145" t="str">
        <f t="shared" si="55"/>
        <v xml:space="preserve">,"ItemDetails":"Copies=0" </v>
      </c>
      <c r="Y145" t="str">
        <f t="shared" si="56"/>
        <v xml:space="preserve">,"IsFavorite":false </v>
      </c>
      <c r="Z145" t="str">
        <f t="shared" si="57"/>
        <v xml:space="preserve">,"EstimatedValue":0 </v>
      </c>
      <c r="AA145" t="str">
        <f t="shared" si="58"/>
        <v xml:space="preserve">,"Condition":"UNDEFINED" </v>
      </c>
      <c r="AB145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5" t="str">
        <f t="shared" si="60"/>
        <v>,{"CollectableType":"HomeCollector.Models.BookBase, HomeCollector, Version=1.0.0.0, Culture=neutral, PublicKeyToken=null","DisplayName":"Typhon Pact - Plagues of Night" ,"Description":"TNG/DS9" ,"Title":"Typhon Pact - Plagues of Night" ,"Author":"David R. George III" ,"Publisher":"0" ,"Year":2012 ,"Month":5,"Series":"TNG" ,"BookCode":"TYP6"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6" spans="1:29" ht="13.2" x14ac:dyDescent="0.25">
      <c r="A146" s="69" t="str">
        <f>TYP!A10</f>
        <v>Typhon Pact - Raise the Dawn</v>
      </c>
      <c r="B146" s="70">
        <f>TYP!B10</f>
        <v>2012</v>
      </c>
      <c r="C146" s="71" t="str">
        <f>TYP!C10</f>
        <v>Y</v>
      </c>
      <c r="D146" s="69">
        <f>TYP!D10</f>
        <v>0</v>
      </c>
      <c r="E146" s="84">
        <v>6</v>
      </c>
      <c r="F146" s="69" t="str">
        <f>TYP!F10</f>
        <v>TYP7</v>
      </c>
      <c r="G146" s="69">
        <f>TYP!G10</f>
        <v>0</v>
      </c>
      <c r="H146" s="69" t="str">
        <f>TYP!H10</f>
        <v>David R. George III</v>
      </c>
      <c r="I146" s="69" t="str">
        <f>TYP!I10</f>
        <v>TNG/DS9</v>
      </c>
      <c r="J146" t="str">
        <f t="shared" si="61"/>
        <v>,{"CollectableType":"HomeCollector.Models.BookBase, HomeCollector, Version=1.0.0.0, Culture=neutral, PublicKeyToken=null"</v>
      </c>
      <c r="K146" t="str">
        <f t="shared" si="43"/>
        <v xml:space="preserve">,"DisplayName":"Typhon Pact - Raise the Dawn" </v>
      </c>
      <c r="L146" t="str">
        <f t="shared" si="44"/>
        <v xml:space="preserve">,"Description":"TNG/DS9" </v>
      </c>
      <c r="M146" t="str">
        <f t="shared" si="45"/>
        <v xml:space="preserve">,"Title":"Typhon Pact - Raise the Dawn" </v>
      </c>
      <c r="N146" t="str">
        <f t="shared" si="46"/>
        <v xml:space="preserve">,"Author":"David R. George III" </v>
      </c>
      <c r="O146" t="str">
        <f t="shared" si="47"/>
        <v xml:space="preserve">,"Publisher":"0" </v>
      </c>
      <c r="P146" t="str">
        <f t="shared" si="48"/>
        <v xml:space="preserve">,"Year":2012 </v>
      </c>
      <c r="Q146" t="str">
        <f t="shared" si="49"/>
        <v>,"Month":6</v>
      </c>
      <c r="R146" t="str">
        <f t="shared" si="42"/>
        <v xml:space="preserve">,"Series":"TNG" </v>
      </c>
      <c r="S146" t="str">
        <f t="shared" si="50"/>
        <v xml:space="preserve">,"BookCode":"TYP7" </v>
      </c>
      <c r="T146" t="str">
        <f t="shared" si="51"/>
        <v xml:space="preserve">,"ISBN":"" </v>
      </c>
      <c r="U146" t="str">
        <f t="shared" si="52"/>
        <v xml:space="preserve">,"Edition":"" </v>
      </c>
      <c r="V146" t="str">
        <f t="shared" si="53"/>
        <v>,"ItemInstances":[</v>
      </c>
      <c r="W146" t="str">
        <f t="shared" si="54"/>
        <v>{"CollectableType":"HomeCollector.Models.BookBase, HomeCollector, Version=1.0.0.0, Culture=neutral, PublicKeyToken=null"</v>
      </c>
      <c r="X146" t="str">
        <f t="shared" si="55"/>
        <v xml:space="preserve">,"ItemDetails":"Copies=0" </v>
      </c>
      <c r="Y146" t="str">
        <f t="shared" si="56"/>
        <v xml:space="preserve">,"IsFavorite":false </v>
      </c>
      <c r="Z146" t="str">
        <f t="shared" si="57"/>
        <v xml:space="preserve">,"EstimatedValue":0 </v>
      </c>
      <c r="AA146" t="str">
        <f t="shared" si="58"/>
        <v xml:space="preserve">,"Condition":"UNDEFINED" </v>
      </c>
      <c r="AB146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6" t="str">
        <f t="shared" si="60"/>
        <v>,{"CollectableType":"HomeCollector.Models.BookBase, HomeCollector, Version=1.0.0.0, Culture=neutral, PublicKeyToken=null","DisplayName":"Typhon Pact - Raise the Dawn" ,"Description":"TNG/DS9" ,"Title":"Typhon Pact - Raise the Dawn" ,"Author":"David R. George III" ,"Publisher":"0" ,"Year":2012 ,"Month":6,"Series":"TNG" ,"BookCode":"TYP7"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7" spans="1:29" ht="13.2" x14ac:dyDescent="0.25">
      <c r="A147" s="69" t="str">
        <f>TYP!A11</f>
        <v>Typhon Pact - Brinksmanship</v>
      </c>
      <c r="B147" s="70">
        <f>TYP!B11</f>
        <v>2012</v>
      </c>
      <c r="C147" s="71" t="str">
        <f>TYP!C11</f>
        <v>Y</v>
      </c>
      <c r="D147" s="69">
        <f>TYP!D11</f>
        <v>0</v>
      </c>
      <c r="E147" s="84">
        <v>9</v>
      </c>
      <c r="F147" s="69" t="str">
        <f>TYP!F11</f>
        <v>TYP8</v>
      </c>
      <c r="G147" s="69">
        <f>TYP!G11</f>
        <v>0</v>
      </c>
      <c r="H147" s="69" t="str">
        <f>TYP!H11</f>
        <v>Una McCormack</v>
      </c>
      <c r="I147" s="69" t="str">
        <f>TYP!I11</f>
        <v>TNG/DS9</v>
      </c>
      <c r="J147" t="str">
        <f t="shared" si="61"/>
        <v>,{"CollectableType":"HomeCollector.Models.BookBase, HomeCollector, Version=1.0.0.0, Culture=neutral, PublicKeyToken=null"</v>
      </c>
      <c r="K147" t="str">
        <f t="shared" si="43"/>
        <v xml:space="preserve">,"DisplayName":"Typhon Pact - Brinksmanship" </v>
      </c>
      <c r="L147" t="str">
        <f t="shared" si="44"/>
        <v xml:space="preserve">,"Description":"TNG/DS9" </v>
      </c>
      <c r="M147" t="str">
        <f t="shared" si="45"/>
        <v xml:space="preserve">,"Title":"Typhon Pact - Brinksmanship" </v>
      </c>
      <c r="N147" t="str">
        <f t="shared" si="46"/>
        <v xml:space="preserve">,"Author":"Una McCormack" </v>
      </c>
      <c r="O147" t="str">
        <f t="shared" si="47"/>
        <v xml:space="preserve">,"Publisher":"0" </v>
      </c>
      <c r="P147" t="str">
        <f t="shared" si="48"/>
        <v xml:space="preserve">,"Year":2012 </v>
      </c>
      <c r="Q147" t="str">
        <f t="shared" si="49"/>
        <v>,"Month":9</v>
      </c>
      <c r="R147" t="str">
        <f t="shared" si="42"/>
        <v xml:space="preserve">,"Series":"TNG" </v>
      </c>
      <c r="S147" t="str">
        <f t="shared" si="50"/>
        <v xml:space="preserve">,"BookCode":"TYP8" </v>
      </c>
      <c r="T147" t="str">
        <f t="shared" si="51"/>
        <v xml:space="preserve">,"ISBN":"" </v>
      </c>
      <c r="U147" t="str">
        <f t="shared" si="52"/>
        <v xml:space="preserve">,"Edition":"" </v>
      </c>
      <c r="V147" t="str">
        <f t="shared" si="53"/>
        <v>,"ItemInstances":[</v>
      </c>
      <c r="W147" t="str">
        <f t="shared" si="54"/>
        <v>{"CollectableType":"HomeCollector.Models.BookBase, HomeCollector, Version=1.0.0.0, Culture=neutral, PublicKeyToken=null"</v>
      </c>
      <c r="X147" t="str">
        <f t="shared" si="55"/>
        <v xml:space="preserve">,"ItemDetails":"Copies=0" </v>
      </c>
      <c r="Y147" t="str">
        <f t="shared" si="56"/>
        <v xml:space="preserve">,"IsFavorite":false </v>
      </c>
      <c r="Z147" t="str">
        <f t="shared" si="57"/>
        <v xml:space="preserve">,"EstimatedValue":0 </v>
      </c>
      <c r="AA147" t="str">
        <f t="shared" si="58"/>
        <v xml:space="preserve">,"Condition":"UNDEFINED" </v>
      </c>
      <c r="AB147" t="str">
        <f t="shared" si="59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7" t="str">
        <f t="shared" si="60"/>
        <v>,{"CollectableType":"HomeCollector.Models.BookBase, HomeCollector, Version=1.0.0.0, Culture=neutral, PublicKeyToken=null","DisplayName":"Typhon Pact - Brinksmanship" ,"Description":"TNG/DS9" ,"Title":"Typhon Pact - Brinksmanship" ,"Author":"Una McCormack" ,"Publisher":"0" ,"Year":2012 ,"Month":9,"Series":"TNG" ,"BookCode":"TYP8"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8" spans="1:29" ht="26.4" x14ac:dyDescent="0.25">
      <c r="A148" s="34" t="s">
        <v>810</v>
      </c>
      <c r="B148" s="15">
        <v>2012</v>
      </c>
      <c r="C148" s="17" t="s">
        <v>15</v>
      </c>
      <c r="D148" s="4"/>
      <c r="E148" s="38">
        <v>10</v>
      </c>
      <c r="F148" s="68"/>
      <c r="H148" s="12" t="s">
        <v>709</v>
      </c>
      <c r="I148" s="4"/>
      <c r="J148" t="str">
        <f t="shared" si="61"/>
        <v>,{"CollectableType":"HomeCollector.Models.BookBase, HomeCollector, Version=1.0.0.0, Culture=neutral, PublicKeyToken=null"</v>
      </c>
      <c r="K148" t="str">
        <f t="shared" si="43"/>
        <v xml:space="preserve">,"DisplayName":"Cold Equations Book 1: The Persistence of Memory" </v>
      </c>
      <c r="L148" t="str">
        <f t="shared" si="44"/>
        <v xml:space="preserve">,"Description":"" </v>
      </c>
      <c r="M148" t="str">
        <f t="shared" si="45"/>
        <v xml:space="preserve">,"Title":"Cold Equations Book 1: The Persistence of Memory" </v>
      </c>
      <c r="N148" t="str">
        <f t="shared" si="46"/>
        <v xml:space="preserve">,"Author":"David Mack" </v>
      </c>
      <c r="O148" t="str">
        <f t="shared" si="47"/>
        <v xml:space="preserve">,"Publisher":"" </v>
      </c>
      <c r="P148" t="str">
        <f t="shared" si="48"/>
        <v xml:space="preserve">,"Year":2012 </v>
      </c>
      <c r="Q148" t="str">
        <f t="shared" si="49"/>
        <v>,"Month":10</v>
      </c>
      <c r="R148" t="str">
        <f t="shared" si="42"/>
        <v xml:space="preserve">,"Series":"TNG" </v>
      </c>
      <c r="S148" t="str">
        <f t="shared" si="50"/>
        <v xml:space="preserve">,"BookCode":"" </v>
      </c>
      <c r="T148" t="str">
        <f t="shared" si="51"/>
        <v xml:space="preserve">,"ISBN":"" </v>
      </c>
      <c r="U148" t="str">
        <f t="shared" si="52"/>
        <v xml:space="preserve">,"Edition":"" </v>
      </c>
      <c r="V148" t="str">
        <f t="shared" si="53"/>
        <v>,"ItemInstances":[</v>
      </c>
      <c r="W148" t="str">
        <f t="shared" si="54"/>
        <v>{"CollectableType":"HomeCollector.Models.BookBase, HomeCollector, Version=1.0.0.0, Culture=neutral, PublicKeyToken=null"</v>
      </c>
      <c r="X148" t="str">
        <f t="shared" si="55"/>
        <v xml:space="preserve">,"ItemDetails":"Copies=" </v>
      </c>
      <c r="Y148" t="str">
        <f t="shared" si="56"/>
        <v xml:space="preserve">,"IsFavorite":false </v>
      </c>
      <c r="Z148" t="str">
        <f t="shared" si="57"/>
        <v xml:space="preserve">,"EstimatedValue":0 </v>
      </c>
      <c r="AA148" t="str">
        <f t="shared" si="58"/>
        <v xml:space="preserve">,"Condition":"UNDEFINED" </v>
      </c>
      <c r="AB148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48" t="str">
        <f t="shared" si="60"/>
        <v>,{"CollectableType":"HomeCollector.Models.BookBase, HomeCollector, Version=1.0.0.0, Culture=neutral, PublicKeyToken=null","DisplayName":"Cold Equations Book 1: The Persistence of Memory" ,"Description":"" ,"Title":"Cold Equations Book 1: The Persistence of Memory" ,"Author":"David Mack" ,"Publisher":"" ,"Year":2012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9" spans="1:29" ht="13.2" x14ac:dyDescent="0.25">
      <c r="A149" s="34" t="s">
        <v>811</v>
      </c>
      <c r="B149" s="15">
        <v>2012</v>
      </c>
      <c r="C149" s="17" t="s">
        <v>15</v>
      </c>
      <c r="D149" s="4"/>
      <c r="E149" s="38">
        <v>11</v>
      </c>
      <c r="F149" s="68"/>
      <c r="H149" s="12" t="s">
        <v>709</v>
      </c>
      <c r="I149" s="4"/>
      <c r="J149" t="str">
        <f t="shared" si="61"/>
        <v>,{"CollectableType":"HomeCollector.Models.BookBase, HomeCollector, Version=1.0.0.0, Culture=neutral, PublicKeyToken=null"</v>
      </c>
      <c r="K149" t="str">
        <f t="shared" si="43"/>
        <v xml:space="preserve">,"DisplayName":"Cold Equations Book 2: Silent Weapons" </v>
      </c>
      <c r="L149" t="str">
        <f t="shared" si="44"/>
        <v xml:space="preserve">,"Description":"" </v>
      </c>
      <c r="M149" t="str">
        <f t="shared" si="45"/>
        <v xml:space="preserve">,"Title":"Cold Equations Book 2: Silent Weapons" </v>
      </c>
      <c r="N149" t="str">
        <f t="shared" si="46"/>
        <v xml:space="preserve">,"Author":"David Mack" </v>
      </c>
      <c r="O149" t="str">
        <f t="shared" si="47"/>
        <v xml:space="preserve">,"Publisher":"" </v>
      </c>
      <c r="P149" t="str">
        <f t="shared" si="48"/>
        <v xml:space="preserve">,"Year":2012 </v>
      </c>
      <c r="Q149" t="str">
        <f t="shared" si="49"/>
        <v>,"Month":11</v>
      </c>
      <c r="R149" t="str">
        <f t="shared" si="42"/>
        <v xml:space="preserve">,"Series":"TNG" </v>
      </c>
      <c r="S149" t="str">
        <f t="shared" si="50"/>
        <v xml:space="preserve">,"BookCode":"" </v>
      </c>
      <c r="T149" t="str">
        <f t="shared" si="51"/>
        <v xml:space="preserve">,"ISBN":"" </v>
      </c>
      <c r="U149" t="str">
        <f t="shared" si="52"/>
        <v xml:space="preserve">,"Edition":"" </v>
      </c>
      <c r="V149" t="str">
        <f t="shared" si="53"/>
        <v>,"ItemInstances":[</v>
      </c>
      <c r="W149" t="str">
        <f t="shared" si="54"/>
        <v>{"CollectableType":"HomeCollector.Models.BookBase, HomeCollector, Version=1.0.0.0, Culture=neutral, PublicKeyToken=null"</v>
      </c>
      <c r="X149" t="str">
        <f t="shared" si="55"/>
        <v xml:space="preserve">,"ItemDetails":"Copies=" </v>
      </c>
      <c r="Y149" t="str">
        <f t="shared" si="56"/>
        <v xml:space="preserve">,"IsFavorite":false </v>
      </c>
      <c r="Z149" t="str">
        <f t="shared" si="57"/>
        <v xml:space="preserve">,"EstimatedValue":0 </v>
      </c>
      <c r="AA149" t="str">
        <f t="shared" si="58"/>
        <v xml:space="preserve">,"Condition":"UNDEFINED" </v>
      </c>
      <c r="AB149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49" t="str">
        <f t="shared" si="60"/>
        <v>,{"CollectableType":"HomeCollector.Models.BookBase, HomeCollector, Version=1.0.0.0, Culture=neutral, PublicKeyToken=null","DisplayName":"Cold Equations Book 2: Silent Weapons" ,"Description":"" ,"Title":"Cold Equations Book 2: Silent Weapons" ,"Author":"David Mack" ,"Publisher":"" ,"Year":2012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0" spans="1:29" ht="13.2" x14ac:dyDescent="0.25">
      <c r="A150" s="34" t="s">
        <v>812</v>
      </c>
      <c r="B150" s="15">
        <v>2012</v>
      </c>
      <c r="C150" s="17" t="s">
        <v>15</v>
      </c>
      <c r="D150" s="4"/>
      <c r="E150" s="38">
        <v>12</v>
      </c>
      <c r="F150" s="68"/>
      <c r="H150" s="12" t="s">
        <v>709</v>
      </c>
      <c r="I150" s="4"/>
      <c r="J150" t="str">
        <f t="shared" si="61"/>
        <v>,{"CollectableType":"HomeCollector.Models.BookBase, HomeCollector, Version=1.0.0.0, Culture=neutral, PublicKeyToken=null"</v>
      </c>
      <c r="K150" t="str">
        <f t="shared" si="43"/>
        <v xml:space="preserve">,"DisplayName":"Cold Equations Book 3: The Body Electric" </v>
      </c>
      <c r="L150" t="str">
        <f t="shared" si="44"/>
        <v xml:space="preserve">,"Description":"" </v>
      </c>
      <c r="M150" t="str">
        <f t="shared" si="45"/>
        <v xml:space="preserve">,"Title":"Cold Equations Book 3: The Body Electric" </v>
      </c>
      <c r="N150" t="str">
        <f t="shared" si="46"/>
        <v xml:space="preserve">,"Author":"David Mack" </v>
      </c>
      <c r="O150" t="str">
        <f t="shared" si="47"/>
        <v xml:space="preserve">,"Publisher":"" </v>
      </c>
      <c r="P150" t="str">
        <f t="shared" si="48"/>
        <v xml:space="preserve">,"Year":2012 </v>
      </c>
      <c r="Q150" t="str">
        <f t="shared" si="49"/>
        <v>,"Month":12</v>
      </c>
      <c r="R150" t="str">
        <f t="shared" si="42"/>
        <v xml:space="preserve">,"Series":"TNG" </v>
      </c>
      <c r="S150" t="str">
        <f t="shared" si="50"/>
        <v xml:space="preserve">,"BookCode":"" </v>
      </c>
      <c r="T150" t="str">
        <f t="shared" si="51"/>
        <v xml:space="preserve">,"ISBN":"" </v>
      </c>
      <c r="U150" t="str">
        <f t="shared" si="52"/>
        <v xml:space="preserve">,"Edition":"" </v>
      </c>
      <c r="V150" t="str">
        <f t="shared" si="53"/>
        <v>,"ItemInstances":[</v>
      </c>
      <c r="W150" t="str">
        <f t="shared" si="54"/>
        <v>{"CollectableType":"HomeCollector.Models.BookBase, HomeCollector, Version=1.0.0.0, Culture=neutral, PublicKeyToken=null"</v>
      </c>
      <c r="X150" t="str">
        <f t="shared" si="55"/>
        <v xml:space="preserve">,"ItemDetails":"Copies=" </v>
      </c>
      <c r="Y150" t="str">
        <f t="shared" si="56"/>
        <v xml:space="preserve">,"IsFavorite":false </v>
      </c>
      <c r="Z150" t="str">
        <f t="shared" si="57"/>
        <v xml:space="preserve">,"EstimatedValue":0 </v>
      </c>
      <c r="AA150" t="str">
        <f t="shared" si="58"/>
        <v xml:space="preserve">,"Condition":"UNDEFINED" </v>
      </c>
      <c r="AB150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50" t="str">
        <f t="shared" si="60"/>
        <v>,{"CollectableType":"HomeCollector.Models.BookBase, HomeCollector, Version=1.0.0.0, Culture=neutral, PublicKeyToken=null","DisplayName":"Cold Equations Book 3: The Body Electric" ,"Description":"" ,"Title":"Cold Equations Book 3: The Body Electric" ,"Author":"David Mack" ,"Publisher":"" ,"Year":2012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1" spans="1:29" ht="13.2" hidden="1" x14ac:dyDescent="0.25">
      <c r="A151" s="34" t="s">
        <v>813</v>
      </c>
      <c r="B151" s="2"/>
      <c r="C151" s="17"/>
      <c r="D151" s="4"/>
      <c r="E151" s="38"/>
      <c r="F151" s="68"/>
      <c r="H151" s="12" t="s">
        <v>607</v>
      </c>
      <c r="I151" s="12" t="s">
        <v>648</v>
      </c>
      <c r="J151" t="str">
        <f t="shared" si="61"/>
        <v>,{"CollectableType":"HomeCollector.Models.BookBase, HomeCollector, Version=1.0.0.0, Culture=neutral, PublicKeyToken=null"</v>
      </c>
      <c r="K151" t="str">
        <f t="shared" si="43"/>
        <v xml:space="preserve">,"DisplayName":"The Stuff of Dreams" </v>
      </c>
      <c r="L151" t="str">
        <f t="shared" si="44"/>
        <v xml:space="preserve">,"Description":"e-Book" </v>
      </c>
      <c r="M151" t="str">
        <f t="shared" si="45"/>
        <v xml:space="preserve">,"Title":"The Stuff of Dreams" </v>
      </c>
      <c r="N151" t="str">
        <f t="shared" si="46"/>
        <v xml:space="preserve">,"Author":"James Swallow" </v>
      </c>
      <c r="O151" t="str">
        <f t="shared" si="47"/>
        <v xml:space="preserve">,"Publisher":"" </v>
      </c>
      <c r="P151" t="str">
        <f t="shared" si="48"/>
        <v xml:space="preserve">,"Year": </v>
      </c>
      <c r="Q151" t="str">
        <f t="shared" si="49"/>
        <v>,"Month":0</v>
      </c>
      <c r="R151" t="str">
        <f t="shared" si="42"/>
        <v xml:space="preserve">,"Series":"TNG" </v>
      </c>
      <c r="S151" t="str">
        <f t="shared" si="50"/>
        <v xml:space="preserve">,"BookCode":"" </v>
      </c>
      <c r="T151" t="str">
        <f t="shared" si="51"/>
        <v xml:space="preserve">,"ISBN":"" </v>
      </c>
      <c r="U151" t="str">
        <f t="shared" si="52"/>
        <v xml:space="preserve">,"Edition":"" </v>
      </c>
      <c r="V151" t="str">
        <f t="shared" si="53"/>
        <v/>
      </c>
      <c r="W151" t="str">
        <f t="shared" si="54"/>
        <v>{"CollectableType":"HomeCollector.Models.BookBase, HomeCollector, Version=1.0.0.0, Culture=neutral, PublicKeyToken=null"</v>
      </c>
      <c r="X151" t="str">
        <f t="shared" si="55"/>
        <v xml:space="preserve">,"ItemDetails":"Copies=" </v>
      </c>
      <c r="Y151" t="str">
        <f t="shared" si="56"/>
        <v xml:space="preserve">,"IsFavorite":false </v>
      </c>
      <c r="Z151" t="str">
        <f t="shared" si="57"/>
        <v xml:space="preserve">,"EstimatedValue":0 </v>
      </c>
      <c r="AA151" t="str">
        <f t="shared" si="58"/>
        <v xml:space="preserve">,"Condition":"UNDEFINED" </v>
      </c>
      <c r="AB151" t="str">
        <f t="shared" si="59"/>
        <v>}</v>
      </c>
      <c r="AC151" t="str">
        <f t="shared" si="60"/>
        <v>,{"CollectableType":"HomeCollector.Models.BookBase, HomeCollector, Version=1.0.0.0, Culture=neutral, PublicKeyToken=null","DisplayName":"The Stuff of Dreams" ,"Description":"e-Book" ,"Title":"The Stuff of Dreams" ,"Author":"James Swallow" ,"Publisher":"" ,"Year": ,"Month":0,"Series":"TNG" ,"BookCode":"" ,"ISBN":"" ,"Edition":"" }</v>
      </c>
    </row>
    <row r="152" spans="1:29" ht="13.2" x14ac:dyDescent="0.25">
      <c r="A152" s="34" t="s">
        <v>814</v>
      </c>
      <c r="B152" s="15">
        <v>2014</v>
      </c>
      <c r="C152" s="17" t="s">
        <v>15</v>
      </c>
      <c r="D152" s="4"/>
      <c r="E152" s="38">
        <v>6</v>
      </c>
      <c r="F152" s="68"/>
      <c r="H152" s="12" t="s">
        <v>774</v>
      </c>
      <c r="I152" s="4"/>
      <c r="J152" t="str">
        <f t="shared" si="61"/>
        <v>,{"CollectableType":"HomeCollector.Models.BookBase, HomeCollector, Version=1.0.0.0, Culture=neutral, PublicKeyToken=null"</v>
      </c>
      <c r="K152" t="str">
        <f t="shared" si="43"/>
        <v xml:space="preserve">,"DisplayName":"The Light Fantastic" </v>
      </c>
      <c r="L152" t="str">
        <f t="shared" si="44"/>
        <v xml:space="preserve">,"Description":"" </v>
      </c>
      <c r="M152" t="str">
        <f t="shared" si="45"/>
        <v xml:space="preserve">,"Title":"The Light Fantastic" </v>
      </c>
      <c r="N152" t="str">
        <f t="shared" si="46"/>
        <v xml:space="preserve">,"Author":"Jeffrey Lang" </v>
      </c>
      <c r="O152" t="str">
        <f t="shared" si="47"/>
        <v xml:space="preserve">,"Publisher":"" </v>
      </c>
      <c r="P152" t="str">
        <f t="shared" si="48"/>
        <v xml:space="preserve">,"Year":2014 </v>
      </c>
      <c r="Q152" t="str">
        <f t="shared" si="49"/>
        <v>,"Month":6</v>
      </c>
      <c r="R152" t="str">
        <f t="shared" si="42"/>
        <v xml:space="preserve">,"Series":"TNG" </v>
      </c>
      <c r="S152" t="str">
        <f t="shared" si="50"/>
        <v xml:space="preserve">,"BookCode":"" </v>
      </c>
      <c r="T152" t="str">
        <f t="shared" si="51"/>
        <v xml:space="preserve">,"ISBN":"" </v>
      </c>
      <c r="U152" t="str">
        <f t="shared" si="52"/>
        <v xml:space="preserve">,"Edition":"" </v>
      </c>
      <c r="V152" t="str">
        <f t="shared" si="53"/>
        <v>,"ItemInstances":[</v>
      </c>
      <c r="W152" t="str">
        <f t="shared" si="54"/>
        <v>{"CollectableType":"HomeCollector.Models.BookBase, HomeCollector, Version=1.0.0.0, Culture=neutral, PublicKeyToken=null"</v>
      </c>
      <c r="X152" t="str">
        <f t="shared" si="55"/>
        <v xml:space="preserve">,"ItemDetails":"Copies=" </v>
      </c>
      <c r="Y152" t="str">
        <f t="shared" si="56"/>
        <v xml:space="preserve">,"IsFavorite":false </v>
      </c>
      <c r="Z152" t="str">
        <f t="shared" si="57"/>
        <v xml:space="preserve">,"EstimatedValue":0 </v>
      </c>
      <c r="AA152" t="str">
        <f t="shared" si="58"/>
        <v xml:space="preserve">,"Condition":"UNDEFINED" </v>
      </c>
      <c r="AB152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52" t="str">
        <f t="shared" si="60"/>
        <v>,{"CollectableType":"HomeCollector.Models.BookBase, HomeCollector, Version=1.0.0.0, Culture=neutral, PublicKeyToken=null","DisplayName":"The Light Fantastic" ,"Description":"" ,"Title":"The Light Fantastic" ,"Author":"Jeffrey Lang" ,"Publisher":"" ,"Year":2014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3" spans="1:29" ht="13.2" hidden="1" x14ac:dyDescent="0.25">
      <c r="A153" s="34" t="s">
        <v>815</v>
      </c>
      <c r="B153" s="2">
        <v>2015</v>
      </c>
      <c r="C153" s="17"/>
      <c r="D153" s="4"/>
      <c r="E153" s="38"/>
      <c r="F153" s="68"/>
      <c r="H153" s="12" t="s">
        <v>816</v>
      </c>
      <c r="I153" s="12" t="s">
        <v>648</v>
      </c>
      <c r="J153" t="str">
        <f t="shared" si="61"/>
        <v>,{"CollectableType":"HomeCollector.Models.BookBase, HomeCollector, Version=1.0.0.0, Culture=neutral, PublicKeyToken=null"</v>
      </c>
      <c r="K153" t="str">
        <f t="shared" si="43"/>
        <v xml:space="preserve">,"DisplayName":"Q Are Cordially Uninvited..." </v>
      </c>
      <c r="L153" t="str">
        <f t="shared" si="44"/>
        <v xml:space="preserve">,"Description":"e-Book" </v>
      </c>
      <c r="M153" t="str">
        <f t="shared" si="45"/>
        <v xml:space="preserve">,"Title":"Q Are Cordially Uninvited..." </v>
      </c>
      <c r="N153" t="str">
        <f t="shared" si="46"/>
        <v xml:space="preserve">,"Author":"Rudy Josephs" </v>
      </c>
      <c r="O153" t="str">
        <f t="shared" si="47"/>
        <v xml:space="preserve">,"Publisher":"" </v>
      </c>
      <c r="P153" t="str">
        <f t="shared" si="48"/>
        <v xml:space="preserve">,"Year":2015 </v>
      </c>
      <c r="Q153" t="str">
        <f t="shared" si="49"/>
        <v>,"Month":0</v>
      </c>
      <c r="R153" t="str">
        <f t="shared" si="42"/>
        <v xml:space="preserve">,"Series":"TNG" </v>
      </c>
      <c r="S153" t="str">
        <f t="shared" si="50"/>
        <v xml:space="preserve">,"BookCode":"" </v>
      </c>
      <c r="T153" t="str">
        <f t="shared" si="51"/>
        <v xml:space="preserve">,"ISBN":"" </v>
      </c>
      <c r="U153" t="str">
        <f t="shared" si="52"/>
        <v xml:space="preserve">,"Edition":"" </v>
      </c>
      <c r="V153" t="str">
        <f t="shared" si="53"/>
        <v/>
      </c>
      <c r="W153" t="str">
        <f t="shared" si="54"/>
        <v>{"CollectableType":"HomeCollector.Models.BookBase, HomeCollector, Version=1.0.0.0, Culture=neutral, PublicKeyToken=null"</v>
      </c>
      <c r="X153" t="str">
        <f t="shared" si="55"/>
        <v xml:space="preserve">,"ItemDetails":"Copies=" </v>
      </c>
      <c r="Y153" t="str">
        <f t="shared" si="56"/>
        <v xml:space="preserve">,"IsFavorite":false </v>
      </c>
      <c r="Z153" t="str">
        <f t="shared" si="57"/>
        <v xml:space="preserve">,"EstimatedValue":0 </v>
      </c>
      <c r="AA153" t="str">
        <f t="shared" si="58"/>
        <v xml:space="preserve">,"Condition":"UNDEFINED" </v>
      </c>
      <c r="AB153" t="str">
        <f t="shared" si="59"/>
        <v>}</v>
      </c>
      <c r="AC153" t="str">
        <f t="shared" si="60"/>
        <v>,{"CollectableType":"HomeCollector.Models.BookBase, HomeCollector, Version=1.0.0.0, Culture=neutral, PublicKeyToken=null","DisplayName":"Q Are Cordially Uninvited..." ,"Description":"e-Book" ,"Title":"Q Are Cordially Uninvited..." ,"Author":"Rudy Josephs" ,"Publisher":"" ,"Year":2015 ,"Month":0,"Series":"TNG" ,"BookCode":"" ,"ISBN":"" ,"Edition":"" }</v>
      </c>
    </row>
    <row r="154" spans="1:29" ht="13.2" x14ac:dyDescent="0.25">
      <c r="A154" s="34" t="s">
        <v>817</v>
      </c>
      <c r="B154" s="15">
        <v>2015</v>
      </c>
      <c r="C154" s="17" t="s">
        <v>15</v>
      </c>
      <c r="D154" s="4"/>
      <c r="E154" s="38">
        <v>1</v>
      </c>
      <c r="F154" s="68"/>
      <c r="H154" s="12" t="s">
        <v>818</v>
      </c>
      <c r="I154" s="4"/>
      <c r="J154" t="str">
        <f t="shared" si="61"/>
        <v>,{"CollectableType":"HomeCollector.Models.BookBase, HomeCollector, Version=1.0.0.0, Culture=neutral, PublicKeyToken=null"</v>
      </c>
      <c r="K154" t="str">
        <f t="shared" si="43"/>
        <v xml:space="preserve">,"DisplayName":"Takedown" </v>
      </c>
      <c r="L154" t="str">
        <f t="shared" si="44"/>
        <v xml:space="preserve">,"Description":"" </v>
      </c>
      <c r="M154" t="str">
        <f t="shared" si="45"/>
        <v xml:space="preserve">,"Title":"Takedown" </v>
      </c>
      <c r="N154" t="str">
        <f t="shared" si="46"/>
        <v xml:space="preserve">,"Author":"John Jackson Miller" </v>
      </c>
      <c r="O154" t="str">
        <f t="shared" si="47"/>
        <v xml:space="preserve">,"Publisher":"" </v>
      </c>
      <c r="P154" t="str">
        <f t="shared" si="48"/>
        <v xml:space="preserve">,"Year":2015 </v>
      </c>
      <c r="Q154" t="str">
        <f t="shared" si="49"/>
        <v>,"Month":1</v>
      </c>
      <c r="R154" t="str">
        <f t="shared" si="42"/>
        <v xml:space="preserve">,"Series":"TNG" </v>
      </c>
      <c r="S154" t="str">
        <f t="shared" si="50"/>
        <v xml:space="preserve">,"BookCode":"" </v>
      </c>
      <c r="T154" t="str">
        <f t="shared" si="51"/>
        <v xml:space="preserve">,"ISBN":"" </v>
      </c>
      <c r="U154" t="str">
        <f t="shared" si="52"/>
        <v xml:space="preserve">,"Edition":"" </v>
      </c>
      <c r="V154" t="str">
        <f t="shared" si="53"/>
        <v>,"ItemInstances":[</v>
      </c>
      <c r="W154" t="str">
        <f t="shared" si="54"/>
        <v>{"CollectableType":"HomeCollector.Models.BookBase, HomeCollector, Version=1.0.0.0, Culture=neutral, PublicKeyToken=null"</v>
      </c>
      <c r="X154" t="str">
        <f t="shared" si="55"/>
        <v xml:space="preserve">,"ItemDetails":"Copies=" </v>
      </c>
      <c r="Y154" t="str">
        <f t="shared" si="56"/>
        <v xml:space="preserve">,"IsFavorite":false </v>
      </c>
      <c r="Z154" t="str">
        <f t="shared" si="57"/>
        <v xml:space="preserve">,"EstimatedValue":0 </v>
      </c>
      <c r="AA154" t="str">
        <f t="shared" si="58"/>
        <v xml:space="preserve">,"Condition":"UNDEFINED" </v>
      </c>
      <c r="AB154" t="str">
        <f t="shared" si="59"/>
        <v>,"ItemInstances":[{"CollectableType":"HomeCollector.Models.BookBase, HomeCollector, Version=1.0.0.0, Culture=neutral, PublicKeyToken=null","ItemDetails":"Copies=" ,"IsFavorite":false ,"EstimatedValue":0 ,"Condition":"UNDEFINED" } ]}</v>
      </c>
      <c r="AC154" t="str">
        <f t="shared" si="60"/>
        <v>,{"CollectableType":"HomeCollector.Models.BookBase, HomeCollector, Version=1.0.0.0, Culture=neutral, PublicKeyToken=null","DisplayName":"Takedown" ,"Description":"" ,"Title":"Takedown" ,"Author":"John Jackson Miller" ,"Publisher":"" ,"Year":2015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5" spans="1:29" ht="13.2" x14ac:dyDescent="0.25">
      <c r="A155" s="34" t="s">
        <v>819</v>
      </c>
      <c r="B155" s="15">
        <v>2015</v>
      </c>
      <c r="C155" s="17"/>
      <c r="D155" s="4"/>
      <c r="E155" s="38">
        <v>5</v>
      </c>
      <c r="F155" s="68"/>
      <c r="H155" s="12" t="s">
        <v>463</v>
      </c>
      <c r="I155" s="4"/>
      <c r="J155" t="str">
        <f t="shared" si="61"/>
        <v>,{"CollectableType":"HomeCollector.Models.BookBase, HomeCollector, Version=1.0.0.0, Culture=neutral, PublicKeyToken=null"</v>
      </c>
      <c r="K155" t="str">
        <f t="shared" si="43"/>
        <v xml:space="preserve">,"DisplayName":"Armageddon's Arrow" </v>
      </c>
      <c r="L155" t="str">
        <f t="shared" si="44"/>
        <v xml:space="preserve">,"Description":"" </v>
      </c>
      <c r="M155" t="str">
        <f t="shared" si="45"/>
        <v xml:space="preserve">,"Title":"Armageddon's Arrow" </v>
      </c>
      <c r="N155" t="str">
        <f t="shared" si="46"/>
        <v xml:space="preserve">,"Author":"Dayton Ward" </v>
      </c>
      <c r="O155" t="str">
        <f t="shared" si="47"/>
        <v xml:space="preserve">,"Publisher":"" </v>
      </c>
      <c r="P155" t="str">
        <f t="shared" si="48"/>
        <v xml:space="preserve">,"Year":2015 </v>
      </c>
      <c r="Q155" t="str">
        <f t="shared" si="49"/>
        <v>,"Month":5</v>
      </c>
      <c r="R155" t="str">
        <f t="shared" si="42"/>
        <v xml:space="preserve">,"Series":"TNG" </v>
      </c>
      <c r="S155" t="str">
        <f t="shared" si="50"/>
        <v xml:space="preserve">,"BookCode":"" </v>
      </c>
      <c r="T155" t="str">
        <f t="shared" si="51"/>
        <v xml:space="preserve">,"ISBN":"" </v>
      </c>
      <c r="U155" t="str">
        <f t="shared" si="52"/>
        <v xml:space="preserve">,"Edition":"" </v>
      </c>
      <c r="V155" t="str">
        <f t="shared" si="53"/>
        <v/>
      </c>
      <c r="W155" t="str">
        <f t="shared" si="54"/>
        <v>{"CollectableType":"HomeCollector.Models.BookBase, HomeCollector, Version=1.0.0.0, Culture=neutral, PublicKeyToken=null"</v>
      </c>
      <c r="X155" t="str">
        <f t="shared" si="55"/>
        <v xml:space="preserve">,"ItemDetails":"Copies=" </v>
      </c>
      <c r="Y155" t="str">
        <f t="shared" si="56"/>
        <v xml:space="preserve">,"IsFavorite":false </v>
      </c>
      <c r="Z155" t="str">
        <f t="shared" si="57"/>
        <v xml:space="preserve">,"EstimatedValue":0 </v>
      </c>
      <c r="AA155" t="str">
        <f t="shared" si="58"/>
        <v xml:space="preserve">,"Condition":"UNDEFINED" </v>
      </c>
      <c r="AB155" t="str">
        <f t="shared" si="59"/>
        <v>}</v>
      </c>
      <c r="AC155" t="str">
        <f t="shared" si="60"/>
        <v>,{"CollectableType":"HomeCollector.Models.BookBase, HomeCollector, Version=1.0.0.0, Culture=neutral, PublicKeyToken=null","DisplayName":"Armageddon's Arrow" ,"Description":"" ,"Title":"Armageddon's Arrow" ,"Author":"Dayton Ward" ,"Publisher":"" ,"Year":2015 ,"Month":5,"Series":"TNG" ,"BookCode":"" ,"ISBN":"" ,"Edition":"" }</v>
      </c>
    </row>
    <row r="156" spans="1:29" ht="28.2" hidden="1" x14ac:dyDescent="0.3">
      <c r="A156" s="74" t="s">
        <v>820</v>
      </c>
      <c r="B156" s="2"/>
      <c r="C156" s="17"/>
      <c r="D156" s="4"/>
      <c r="E156" s="38"/>
      <c r="H156" s="75" t="s">
        <v>821</v>
      </c>
      <c r="I156" s="12" t="s">
        <v>822</v>
      </c>
      <c r="J156" t="str">
        <f t="shared" si="61"/>
        <v>,{"CollectableType":"HomeCollector.Models.BookBase, HomeCollector, Version=1.0.0.0, Culture=neutral, PublicKeyToken=null"</v>
      </c>
      <c r="K156" t="str">
        <f t="shared" si="43"/>
        <v xml:space="preserve">,"DisplayName":"Slings and Arrows - A Sea of Troubles" </v>
      </c>
      <c r="L156" t="str">
        <f t="shared" si="44"/>
        <v xml:space="preserve">,"Description":"e-Book, Slings and Arrows Book 1" </v>
      </c>
      <c r="M156" t="str">
        <f t="shared" si="45"/>
        <v xml:space="preserve">,"Title":"Slings and Arrows - A Sea of Troubles" </v>
      </c>
      <c r="N156" t="str">
        <f t="shared" si="46"/>
        <v xml:space="preserve">,"Author":"J. Steven York &amp; Christina F. York" </v>
      </c>
      <c r="O156" t="str">
        <f t="shared" si="47"/>
        <v xml:space="preserve">,"Publisher":"" </v>
      </c>
      <c r="P156" t="str">
        <f t="shared" si="48"/>
        <v xml:space="preserve">,"Year": </v>
      </c>
      <c r="Q156" t="str">
        <f t="shared" si="49"/>
        <v>,"Month":0</v>
      </c>
      <c r="R156" t="str">
        <f t="shared" si="42"/>
        <v xml:space="preserve">,"Series":"TNG" </v>
      </c>
      <c r="S156" t="str">
        <f t="shared" si="50"/>
        <v xml:space="preserve">,"BookCode":"" </v>
      </c>
      <c r="T156" t="str">
        <f t="shared" si="51"/>
        <v xml:space="preserve">,"ISBN":"" </v>
      </c>
      <c r="U156" t="str">
        <f t="shared" si="52"/>
        <v xml:space="preserve">,"Edition":"" </v>
      </c>
      <c r="V156" t="str">
        <f t="shared" si="53"/>
        <v/>
      </c>
      <c r="W156" t="str">
        <f t="shared" si="54"/>
        <v>{"CollectableType":"HomeCollector.Models.BookBase, HomeCollector, Version=1.0.0.0, Culture=neutral, PublicKeyToken=null"</v>
      </c>
      <c r="X156" t="str">
        <f t="shared" si="55"/>
        <v xml:space="preserve">,"ItemDetails":"Copies=" </v>
      </c>
      <c r="Y156" t="str">
        <f t="shared" si="56"/>
        <v xml:space="preserve">,"IsFavorite":false </v>
      </c>
      <c r="Z156" t="str">
        <f t="shared" si="57"/>
        <v xml:space="preserve">,"EstimatedValue":0 </v>
      </c>
      <c r="AA156" t="str">
        <f t="shared" si="58"/>
        <v xml:space="preserve">,"Condition":"UNDEFINED" </v>
      </c>
      <c r="AB156" t="str">
        <f t="shared" si="59"/>
        <v>}</v>
      </c>
      <c r="AC156" t="str">
        <f t="shared" si="60"/>
        <v>,{"CollectableType":"HomeCollector.Models.BookBase, HomeCollector, Version=1.0.0.0, Culture=neutral, PublicKeyToken=null","DisplayName":"Slings and Arrows - A Sea of Troubles" ,"Description":"e-Book, Slings and Arrows Book 1" ,"Title":"Slings and Arrows - A Sea of Troubles" ,"Author":"J. Steven York &amp; Christina F. York" ,"Publisher":"" ,"Year": ,"Month":0,"Series":"TNG" ,"BookCode":"" ,"ISBN":"" ,"Edition":"" }</v>
      </c>
    </row>
    <row r="157" spans="1:29" ht="28.8" hidden="1" x14ac:dyDescent="0.3">
      <c r="A157" s="76" t="s">
        <v>823</v>
      </c>
      <c r="B157" s="2"/>
      <c r="C157" s="17"/>
      <c r="D157" s="4"/>
      <c r="E157" s="38"/>
      <c r="H157" s="22" t="s">
        <v>824</v>
      </c>
      <c r="I157" s="12" t="s">
        <v>825</v>
      </c>
      <c r="J157" t="str">
        <f t="shared" si="61"/>
        <v>,{"CollectableType":"HomeCollector.Models.BookBase, HomeCollector, Version=1.0.0.0, Culture=neutral, PublicKeyToken=null"</v>
      </c>
      <c r="K157" t="str">
        <f t="shared" si="43"/>
        <v xml:space="preserve">,"DisplayName":"Slings and Arrows - The Oppressor's Wrong " </v>
      </c>
      <c r="L157" t="str">
        <f t="shared" si="44"/>
        <v xml:space="preserve">,"Description":"e-Book, Slings and Arrows Book 2" </v>
      </c>
      <c r="M157" t="str">
        <f t="shared" si="45"/>
        <v xml:space="preserve">,"Title":"Slings and Arrows - The Oppressor's Wrong " </v>
      </c>
      <c r="N157" t="str">
        <f t="shared" si="46"/>
        <v xml:space="preserve">,"Author":"Phaedra M. Weldon" </v>
      </c>
      <c r="O157" t="str">
        <f t="shared" si="47"/>
        <v xml:space="preserve">,"Publisher":"" </v>
      </c>
      <c r="P157" t="str">
        <f t="shared" si="48"/>
        <v xml:space="preserve">,"Year": </v>
      </c>
      <c r="Q157" t="str">
        <f t="shared" si="49"/>
        <v>,"Month":0</v>
      </c>
      <c r="R157" t="str">
        <f t="shared" si="42"/>
        <v xml:space="preserve">,"Series":"TNG" </v>
      </c>
      <c r="S157" t="str">
        <f t="shared" si="50"/>
        <v xml:space="preserve">,"BookCode":"" </v>
      </c>
      <c r="T157" t="str">
        <f t="shared" si="51"/>
        <v xml:space="preserve">,"ISBN":"" </v>
      </c>
      <c r="U157" t="str">
        <f t="shared" si="52"/>
        <v xml:space="preserve">,"Edition":"" </v>
      </c>
      <c r="V157" t="str">
        <f t="shared" si="53"/>
        <v/>
      </c>
      <c r="W157" t="str">
        <f t="shared" si="54"/>
        <v>{"CollectableType":"HomeCollector.Models.BookBase, HomeCollector, Version=1.0.0.0, Culture=neutral, PublicKeyToken=null"</v>
      </c>
      <c r="X157" t="str">
        <f t="shared" si="55"/>
        <v xml:space="preserve">,"ItemDetails":"Copies=" </v>
      </c>
      <c r="Y157" t="str">
        <f t="shared" si="56"/>
        <v xml:space="preserve">,"IsFavorite":false </v>
      </c>
      <c r="Z157" t="str">
        <f t="shared" si="57"/>
        <v xml:space="preserve">,"EstimatedValue":0 </v>
      </c>
      <c r="AA157" t="str">
        <f t="shared" si="58"/>
        <v xml:space="preserve">,"Condition":"UNDEFINED" </v>
      </c>
      <c r="AB157" t="str">
        <f t="shared" si="59"/>
        <v>}</v>
      </c>
      <c r="AC157" t="str">
        <f t="shared" si="60"/>
        <v>,{"CollectableType":"HomeCollector.Models.BookBase, HomeCollector, Version=1.0.0.0, Culture=neutral, PublicKeyToken=null","DisplayName":"Slings and Arrows - The Oppressor's Wrong " ,"Description":"e-Book, Slings and Arrows Book 2" ,"Title":"Slings and Arrows - The Oppressor's Wrong " ,"Author":"Phaedra M. Weldon" ,"Publisher":"" ,"Year": ,"Month":0,"Series":"TNG" ,"BookCode":"" ,"ISBN":"" ,"Edition":"" }</v>
      </c>
    </row>
    <row r="158" spans="1:29" ht="28.8" hidden="1" x14ac:dyDescent="0.3">
      <c r="A158" s="76" t="s">
        <v>826</v>
      </c>
      <c r="B158" s="2"/>
      <c r="C158" s="17"/>
      <c r="D158" s="4"/>
      <c r="E158" s="38"/>
      <c r="H158" s="22" t="s">
        <v>637</v>
      </c>
      <c r="I158" s="12" t="s">
        <v>827</v>
      </c>
      <c r="J158" t="str">
        <f t="shared" si="61"/>
        <v>,{"CollectableType":"HomeCollector.Models.BookBase, HomeCollector, Version=1.0.0.0, Culture=neutral, PublicKeyToken=null"</v>
      </c>
      <c r="K158" t="str">
        <f t="shared" si="43"/>
        <v xml:space="preserve">,"DisplayName":"Slings and Arrows - The Insolence of Office" </v>
      </c>
      <c r="L158" t="str">
        <f t="shared" si="44"/>
        <v xml:space="preserve">,"Description":"e-Book, Slings and Arrows Book 3" </v>
      </c>
      <c r="M158" t="str">
        <f t="shared" si="45"/>
        <v xml:space="preserve">,"Title":"Slings and Arrows - The Insolence of Office" </v>
      </c>
      <c r="N158" t="str">
        <f t="shared" si="46"/>
        <v xml:space="preserve">,"Author":"William Leisner" </v>
      </c>
      <c r="O158" t="str">
        <f t="shared" si="47"/>
        <v xml:space="preserve">,"Publisher":"" </v>
      </c>
      <c r="P158" t="str">
        <f t="shared" si="48"/>
        <v xml:space="preserve">,"Year": </v>
      </c>
      <c r="Q158" t="str">
        <f t="shared" si="49"/>
        <v>,"Month":0</v>
      </c>
      <c r="R158" t="str">
        <f t="shared" si="42"/>
        <v xml:space="preserve">,"Series":"TNG" </v>
      </c>
      <c r="S158" t="str">
        <f t="shared" si="50"/>
        <v xml:space="preserve">,"BookCode":"" </v>
      </c>
      <c r="T158" t="str">
        <f t="shared" si="51"/>
        <v xml:space="preserve">,"ISBN":"" </v>
      </c>
      <c r="U158" t="str">
        <f t="shared" si="52"/>
        <v xml:space="preserve">,"Edition":"" </v>
      </c>
      <c r="V158" t="str">
        <f t="shared" si="53"/>
        <v/>
      </c>
      <c r="W158" t="str">
        <f t="shared" si="54"/>
        <v>{"CollectableType":"HomeCollector.Models.BookBase, HomeCollector, Version=1.0.0.0, Culture=neutral, PublicKeyToken=null"</v>
      </c>
      <c r="X158" t="str">
        <f t="shared" si="55"/>
        <v xml:space="preserve">,"ItemDetails":"Copies=" </v>
      </c>
      <c r="Y158" t="str">
        <f t="shared" si="56"/>
        <v xml:space="preserve">,"IsFavorite":false </v>
      </c>
      <c r="Z158" t="str">
        <f t="shared" si="57"/>
        <v xml:space="preserve">,"EstimatedValue":0 </v>
      </c>
      <c r="AA158" t="str">
        <f t="shared" si="58"/>
        <v xml:space="preserve">,"Condition":"UNDEFINED" </v>
      </c>
      <c r="AB158" t="str">
        <f t="shared" si="59"/>
        <v>}</v>
      </c>
      <c r="AC158" t="str">
        <f t="shared" si="60"/>
        <v>,{"CollectableType":"HomeCollector.Models.BookBase, HomeCollector, Version=1.0.0.0, Culture=neutral, PublicKeyToken=null","DisplayName":"Slings and Arrows - The Insolence of Office" ,"Description":"e-Book, Slings and Arrows Book 3" ,"Title":"Slings and Arrows - The Insolence of Office" ,"Author":"William Leisner" ,"Publisher":"" ,"Year": ,"Month":0,"Series":"TNG" ,"BookCode":"" ,"ISBN":"" ,"Edition":"" }</v>
      </c>
    </row>
    <row r="159" spans="1:29" ht="14.4" hidden="1" x14ac:dyDescent="0.3">
      <c r="A159" s="76" t="s">
        <v>828</v>
      </c>
      <c r="B159" s="15">
        <v>2008</v>
      </c>
      <c r="C159" s="17"/>
      <c r="D159" s="4"/>
      <c r="E159" s="38"/>
      <c r="H159" s="22" t="s">
        <v>829</v>
      </c>
      <c r="I159" s="12" t="s">
        <v>830</v>
      </c>
      <c r="J159" t="str">
        <f t="shared" si="61"/>
        <v>,{"CollectableType":"HomeCollector.Models.BookBase, HomeCollector, Version=1.0.0.0, Culture=neutral, PublicKeyToken=null"</v>
      </c>
      <c r="K159" t="str">
        <f t="shared" si="43"/>
        <v xml:space="preserve">,"DisplayName":"Slings and Arrows - That Sleep of Death" </v>
      </c>
      <c r="L159" t="str">
        <f t="shared" si="44"/>
        <v xml:space="preserve">,"Description":"e-Book, Slings and Arrows Book 4" </v>
      </c>
      <c r="M159" t="str">
        <f t="shared" si="45"/>
        <v xml:space="preserve">,"Title":"Slings and Arrows - That Sleep of Death" </v>
      </c>
      <c r="N159" t="str">
        <f t="shared" si="46"/>
        <v xml:space="preserve">,"Author":"Terri Osborne" </v>
      </c>
      <c r="O159" t="str">
        <f t="shared" si="47"/>
        <v xml:space="preserve">,"Publisher":"" </v>
      </c>
      <c r="P159" t="str">
        <f t="shared" si="48"/>
        <v xml:space="preserve">,"Year":2008 </v>
      </c>
      <c r="Q159" t="str">
        <f t="shared" si="49"/>
        <v>,"Month":0</v>
      </c>
      <c r="R159" t="str">
        <f t="shared" si="42"/>
        <v xml:space="preserve">,"Series":"TNG" </v>
      </c>
      <c r="S159" t="str">
        <f t="shared" si="50"/>
        <v xml:space="preserve">,"BookCode":"" </v>
      </c>
      <c r="T159" t="str">
        <f t="shared" si="51"/>
        <v xml:space="preserve">,"ISBN":"" </v>
      </c>
      <c r="U159" t="str">
        <f t="shared" si="52"/>
        <v xml:space="preserve">,"Edition":"" </v>
      </c>
      <c r="V159" t="str">
        <f t="shared" si="53"/>
        <v/>
      </c>
      <c r="W159" t="str">
        <f t="shared" si="54"/>
        <v>{"CollectableType":"HomeCollector.Models.BookBase, HomeCollector, Version=1.0.0.0, Culture=neutral, PublicKeyToken=null"</v>
      </c>
      <c r="X159" t="str">
        <f t="shared" si="55"/>
        <v xml:space="preserve">,"ItemDetails":"Copies=" </v>
      </c>
      <c r="Y159" t="str">
        <f t="shared" si="56"/>
        <v xml:space="preserve">,"IsFavorite":false </v>
      </c>
      <c r="Z159" t="str">
        <f t="shared" si="57"/>
        <v xml:space="preserve">,"EstimatedValue":0 </v>
      </c>
      <c r="AA159" t="str">
        <f t="shared" si="58"/>
        <v xml:space="preserve">,"Condition":"UNDEFINED" </v>
      </c>
      <c r="AB159" t="str">
        <f t="shared" si="59"/>
        <v>}</v>
      </c>
      <c r="AC159" t="str">
        <f t="shared" si="60"/>
        <v>,{"CollectableType":"HomeCollector.Models.BookBase, HomeCollector, Version=1.0.0.0, Culture=neutral, PublicKeyToken=null","DisplayName":"Slings and Arrows - That Sleep of Death" ,"Description":"e-Book, Slings and Arrows Book 4" ,"Title":"Slings and Arrows - That Sleep of Death" ,"Author":"Terri Osborne" ,"Publisher":"" ,"Year":2008 ,"Month":0,"Series":"TNG" ,"BookCode":"" ,"ISBN":"" ,"Edition":"" }</v>
      </c>
    </row>
    <row r="160" spans="1:29" ht="14.4" hidden="1" x14ac:dyDescent="0.3">
      <c r="A160" s="74" t="s">
        <v>831</v>
      </c>
      <c r="B160" s="15">
        <v>2008</v>
      </c>
      <c r="C160" s="17"/>
      <c r="D160" s="4"/>
      <c r="E160" s="38"/>
      <c r="H160" s="43" t="s">
        <v>631</v>
      </c>
      <c r="I160" s="12" t="s">
        <v>832</v>
      </c>
      <c r="J160" t="str">
        <f t="shared" si="61"/>
        <v>,{"CollectableType":"HomeCollector.Models.BookBase, HomeCollector, Version=1.0.0.0, Culture=neutral, PublicKeyToken=null"</v>
      </c>
      <c r="K160" t="str">
        <f t="shared" si="43"/>
        <v xml:space="preserve">,"DisplayName":"Slings and Arrows - A Weary Life" </v>
      </c>
      <c r="L160" t="str">
        <f t="shared" si="44"/>
        <v xml:space="preserve">,"Description":"e-Book, Slings and Arrows Book 5" </v>
      </c>
      <c r="M160" t="str">
        <f t="shared" si="45"/>
        <v xml:space="preserve">,"Title":"Slings and Arrows - A Weary Life" </v>
      </c>
      <c r="N160" t="str">
        <f t="shared" si="46"/>
        <v xml:space="preserve">,"Author":"Robert Greenberger" </v>
      </c>
      <c r="O160" t="str">
        <f t="shared" si="47"/>
        <v xml:space="preserve">,"Publisher":"" </v>
      </c>
      <c r="P160" t="str">
        <f t="shared" si="48"/>
        <v xml:space="preserve">,"Year":2008 </v>
      </c>
      <c r="Q160" t="str">
        <f t="shared" si="49"/>
        <v>,"Month":0</v>
      </c>
      <c r="R160" t="str">
        <f t="shared" si="42"/>
        <v xml:space="preserve">,"Series":"TNG" </v>
      </c>
      <c r="S160" t="str">
        <f t="shared" si="50"/>
        <v xml:space="preserve">,"BookCode":"" </v>
      </c>
      <c r="T160" t="str">
        <f t="shared" si="51"/>
        <v xml:space="preserve">,"ISBN":"" </v>
      </c>
      <c r="U160" t="str">
        <f t="shared" si="52"/>
        <v xml:space="preserve">,"Edition":"" </v>
      </c>
      <c r="V160" t="str">
        <f t="shared" si="53"/>
        <v/>
      </c>
      <c r="W160" t="str">
        <f t="shared" si="54"/>
        <v>{"CollectableType":"HomeCollector.Models.BookBase, HomeCollector, Version=1.0.0.0, Culture=neutral, PublicKeyToken=null"</v>
      </c>
      <c r="X160" t="str">
        <f t="shared" si="55"/>
        <v xml:space="preserve">,"ItemDetails":"Copies=" </v>
      </c>
      <c r="Y160" t="str">
        <f t="shared" si="56"/>
        <v xml:space="preserve">,"IsFavorite":false </v>
      </c>
      <c r="Z160" t="str">
        <f t="shared" si="57"/>
        <v xml:space="preserve">,"EstimatedValue":0 </v>
      </c>
      <c r="AA160" t="str">
        <f t="shared" si="58"/>
        <v xml:space="preserve">,"Condition":"UNDEFINED" </v>
      </c>
      <c r="AB160" t="str">
        <f t="shared" si="59"/>
        <v>}</v>
      </c>
      <c r="AC160" t="str">
        <f t="shared" si="60"/>
        <v>,{"CollectableType":"HomeCollector.Models.BookBase, HomeCollector, Version=1.0.0.0, Culture=neutral, PublicKeyToken=null","DisplayName":"Slings and Arrows - A Weary Life" ,"Description":"e-Book, Slings and Arrows Book 5" ,"Title":"Slings and Arrows - A Weary Life" ,"Author":"Robert Greenberger" ,"Publisher":"" ,"Year":2008 ,"Month":0,"Series":"TNG" ,"BookCode":"" ,"ISBN":"" ,"Edition":"" }</v>
      </c>
    </row>
    <row r="161" spans="1:29" ht="28.8" hidden="1" x14ac:dyDescent="0.3">
      <c r="A161" s="74" t="s">
        <v>833</v>
      </c>
      <c r="B161" s="15">
        <v>2008</v>
      </c>
      <c r="C161" s="17"/>
      <c r="D161" s="4"/>
      <c r="E161" s="38"/>
      <c r="H161" s="43" t="s">
        <v>761</v>
      </c>
      <c r="I161" s="12" t="s">
        <v>834</v>
      </c>
      <c r="J161" t="str">
        <f t="shared" si="61"/>
        <v>,{"CollectableType":"HomeCollector.Models.BookBase, HomeCollector, Version=1.0.0.0, Culture=neutral, PublicKeyToken=null"</v>
      </c>
      <c r="K161" t="str">
        <f t="shared" si="43"/>
        <v xml:space="preserve">,"DisplayName":"Slings and Arrows - Enterprises of Great Pitch and Moment" </v>
      </c>
      <c r="L161" t="str">
        <f t="shared" si="44"/>
        <v xml:space="preserve">,"Description":"e-Book, Slings and Arrows Book 6" </v>
      </c>
      <c r="M161" t="str">
        <f t="shared" si="45"/>
        <v xml:space="preserve">,"Title":"Slings and Arrows - Enterprises of Great Pitch and Moment" </v>
      </c>
      <c r="N161" t="str">
        <f t="shared" si="46"/>
        <v xml:space="preserve">,"Author":"Keith R. A. DeCandido" </v>
      </c>
      <c r="O161" t="str">
        <f t="shared" si="47"/>
        <v xml:space="preserve">,"Publisher":"" </v>
      </c>
      <c r="P161" t="str">
        <f t="shared" si="48"/>
        <v xml:space="preserve">,"Year":2008 </v>
      </c>
      <c r="Q161" t="str">
        <f t="shared" si="49"/>
        <v>,"Month":0</v>
      </c>
      <c r="R161" t="str">
        <f t="shared" si="42"/>
        <v xml:space="preserve">,"Series":"TNG" </v>
      </c>
      <c r="S161" t="str">
        <f t="shared" si="50"/>
        <v xml:space="preserve">,"BookCode":"" </v>
      </c>
      <c r="T161" t="str">
        <f t="shared" si="51"/>
        <v xml:space="preserve">,"ISBN":"" </v>
      </c>
      <c r="U161" t="str">
        <f t="shared" si="52"/>
        <v xml:space="preserve">,"Edition":"" </v>
      </c>
      <c r="V161" t="str">
        <f t="shared" si="53"/>
        <v/>
      </c>
      <c r="W161" t="str">
        <f t="shared" si="54"/>
        <v>{"CollectableType":"HomeCollector.Models.BookBase, HomeCollector, Version=1.0.0.0, Culture=neutral, PublicKeyToken=null"</v>
      </c>
      <c r="X161" t="str">
        <f t="shared" si="55"/>
        <v xml:space="preserve">,"ItemDetails":"Copies=" </v>
      </c>
      <c r="Y161" t="str">
        <f t="shared" si="56"/>
        <v xml:space="preserve">,"IsFavorite":false </v>
      </c>
      <c r="Z161" t="str">
        <f t="shared" si="57"/>
        <v xml:space="preserve">,"EstimatedValue":0 </v>
      </c>
      <c r="AA161" t="str">
        <f t="shared" si="58"/>
        <v xml:space="preserve">,"Condition":"UNDEFINED" </v>
      </c>
      <c r="AB161" t="str">
        <f t="shared" si="59"/>
        <v>}</v>
      </c>
      <c r="AC161" t="str">
        <f t="shared" si="60"/>
        <v>,{"CollectableType":"HomeCollector.Models.BookBase, HomeCollector, Version=1.0.0.0, Culture=neutral, PublicKeyToken=null","DisplayName":"Slings and Arrows - Enterprises of Great Pitch and Moment" ,"Description":"e-Book, Slings and Arrows Book 6" ,"Title":"Slings and Arrows - Enterprises of Great Pitch and Moment" ,"Author":"Keith R. A. DeCandido" ,"Publisher":"" ,"Year":2008 ,"Month":0,"Series":"TNG" ,"BookCode":"" ,"ISBN":"" ,"Edition":"" }</v>
      </c>
    </row>
    <row r="162" spans="1:29" ht="28.8" hidden="1" x14ac:dyDescent="0.3">
      <c r="A162" s="74" t="s">
        <v>835</v>
      </c>
      <c r="B162" s="2"/>
      <c r="C162" s="17"/>
      <c r="D162" s="4"/>
      <c r="E162" s="38"/>
      <c r="H162" s="12" t="s">
        <v>532</v>
      </c>
      <c r="I162" s="12" t="s">
        <v>648</v>
      </c>
      <c r="J162" t="str">
        <f t="shared" si="61"/>
        <v>,{"CollectableType":"HomeCollector.Models.BookBase, HomeCollector, Version=1.0.0.0, Culture=neutral, PublicKeyToken=null"</v>
      </c>
      <c r="K162" t="str">
        <f t="shared" si="43"/>
        <v xml:space="preserve">,"DisplayName":"Star Trek: Typhon Pact - The Struggle Within" </v>
      </c>
      <c r="L162" t="str">
        <f t="shared" si="44"/>
        <v xml:space="preserve">,"Description":"e-Book" </v>
      </c>
      <c r="M162" t="str">
        <f t="shared" si="45"/>
        <v xml:space="preserve">,"Title":"Star Trek: Typhon Pact - The Struggle Within" </v>
      </c>
      <c r="N162" t="str">
        <f t="shared" si="46"/>
        <v xml:space="preserve">,"Author":"Christopher L. Bennett" </v>
      </c>
      <c r="O162" t="str">
        <f t="shared" si="47"/>
        <v xml:space="preserve">,"Publisher":"" </v>
      </c>
      <c r="P162" t="str">
        <f t="shared" si="48"/>
        <v xml:space="preserve">,"Year": </v>
      </c>
      <c r="Q162" t="str">
        <f t="shared" si="49"/>
        <v>,"Month":0</v>
      </c>
      <c r="R162" t="str">
        <f t="shared" si="42"/>
        <v xml:space="preserve">,"Series":"TNG" </v>
      </c>
      <c r="S162" t="str">
        <f t="shared" si="50"/>
        <v xml:space="preserve">,"BookCode":"" </v>
      </c>
      <c r="T162" t="str">
        <f t="shared" si="51"/>
        <v xml:space="preserve">,"ISBN":"" </v>
      </c>
      <c r="U162" t="str">
        <f t="shared" si="52"/>
        <v xml:space="preserve">,"Edition":"" </v>
      </c>
      <c r="V162" t="str">
        <f t="shared" si="53"/>
        <v/>
      </c>
      <c r="W162" t="str">
        <f t="shared" si="54"/>
        <v>{"CollectableType":"HomeCollector.Models.BookBase, HomeCollector, Version=1.0.0.0, Culture=neutral, PublicKeyToken=null"</v>
      </c>
      <c r="X162" t="str">
        <f t="shared" si="55"/>
        <v xml:space="preserve">,"ItemDetails":"Copies=" </v>
      </c>
      <c r="Y162" t="str">
        <f t="shared" si="56"/>
        <v xml:space="preserve">,"IsFavorite":false </v>
      </c>
      <c r="Z162" t="str">
        <f t="shared" si="57"/>
        <v xml:space="preserve">,"EstimatedValue":0 </v>
      </c>
      <c r="AA162" t="str">
        <f t="shared" si="58"/>
        <v xml:space="preserve">,"Condition":"UNDEFINED" </v>
      </c>
      <c r="AB162" t="str">
        <f t="shared" si="59"/>
        <v>}</v>
      </c>
      <c r="AC162" t="str">
        <f t="shared" si="60"/>
        <v>,{"CollectableType":"HomeCollector.Models.BookBase, HomeCollector, Version=1.0.0.0, Culture=neutral, PublicKeyToken=null","DisplayName":"Star Trek: Typhon Pact - The Struggle Within" ,"Description":"e-Book" ,"Title":"Star Trek: Typhon Pact - The Struggle Within" ,"Author":"Christopher L. Bennett" ,"Publisher":"" ,"Year": ,"Month":0,"Series":"TNG" ,"BookCode":"" ,"ISBN":"" ,"Edition":"" }</v>
      </c>
    </row>
    <row r="163" spans="1:29" ht="14.4" hidden="1" x14ac:dyDescent="0.3">
      <c r="A163" s="74" t="s">
        <v>836</v>
      </c>
      <c r="B163" s="2"/>
      <c r="C163" s="17"/>
      <c r="D163" s="4"/>
      <c r="E163" s="38"/>
      <c r="H163" s="12" t="s">
        <v>463</v>
      </c>
      <c r="I163" s="12" t="s">
        <v>648</v>
      </c>
      <c r="J163" t="str">
        <f t="shared" si="61"/>
        <v>,{"CollectableType":"HomeCollector.Models.BookBase, HomeCollector, Version=1.0.0.0, Culture=neutral, PublicKeyToken=null"</v>
      </c>
      <c r="K163" t="str">
        <f t="shared" si="43"/>
        <v xml:space="preserve">,"DisplayName":"Star Trek: Vanguard - In Tempest's Wake " </v>
      </c>
      <c r="L163" t="str">
        <f t="shared" si="44"/>
        <v xml:space="preserve">,"Description":"e-Book" </v>
      </c>
      <c r="M163" t="str">
        <f t="shared" si="45"/>
        <v xml:space="preserve">,"Title":"Star Trek: Vanguard - In Tempest's Wake " </v>
      </c>
      <c r="N163" t="str">
        <f t="shared" si="46"/>
        <v xml:space="preserve">,"Author":"Dayton Ward" </v>
      </c>
      <c r="O163" t="str">
        <f t="shared" si="47"/>
        <v xml:space="preserve">,"Publisher":"" </v>
      </c>
      <c r="P163" t="str">
        <f t="shared" si="48"/>
        <v xml:space="preserve">,"Year": </v>
      </c>
      <c r="Q163" t="str">
        <f t="shared" si="49"/>
        <v>,"Month":0</v>
      </c>
      <c r="R163" t="str">
        <f t="shared" si="42"/>
        <v xml:space="preserve">,"Series":"TNG" </v>
      </c>
      <c r="S163" t="str">
        <f t="shared" si="50"/>
        <v xml:space="preserve">,"BookCode":"" </v>
      </c>
      <c r="T163" t="str">
        <f t="shared" si="51"/>
        <v xml:space="preserve">,"ISBN":"" </v>
      </c>
      <c r="U163" t="str">
        <f t="shared" si="52"/>
        <v xml:space="preserve">,"Edition":"" </v>
      </c>
      <c r="V163" t="str">
        <f t="shared" si="53"/>
        <v/>
      </c>
      <c r="W163" t="str">
        <f t="shared" si="54"/>
        <v>{"CollectableType":"HomeCollector.Models.BookBase, HomeCollector, Version=1.0.0.0, Culture=neutral, PublicKeyToken=null"</v>
      </c>
      <c r="X163" t="str">
        <f t="shared" si="55"/>
        <v xml:space="preserve">,"ItemDetails":"Copies=" </v>
      </c>
      <c r="Y163" t="str">
        <f t="shared" si="56"/>
        <v xml:space="preserve">,"IsFavorite":false </v>
      </c>
      <c r="Z163" t="str">
        <f t="shared" si="57"/>
        <v xml:space="preserve">,"EstimatedValue":0 </v>
      </c>
      <c r="AA163" t="str">
        <f t="shared" si="58"/>
        <v xml:space="preserve">,"Condition":"UNDEFINED" </v>
      </c>
      <c r="AB163" t="str">
        <f t="shared" si="59"/>
        <v>}</v>
      </c>
      <c r="AC163" t="str">
        <f t="shared" si="60"/>
        <v>,{"CollectableType":"HomeCollector.Models.BookBase, HomeCollector, Version=1.0.0.0, Culture=neutral, PublicKeyToken=null","DisplayName":"Star Trek: Vanguard - In Tempest's Wake " ,"Description":"e-Book" ,"Title":"Star Trek: Vanguard - In Tempest's Wake " ,"Author":"Dayton Ward" ,"Publisher":"" ,"Year": ,"Month":0,"Series":"TNG" ,"BookCode":"" ,"ISBN":"" ,"Edition":"" }</v>
      </c>
    </row>
    <row r="164" spans="1:29" ht="28.8" hidden="1" x14ac:dyDescent="0.3">
      <c r="A164" s="74" t="s">
        <v>837</v>
      </c>
      <c r="B164" s="2"/>
      <c r="C164" s="17"/>
      <c r="D164" s="4"/>
      <c r="E164" s="38"/>
      <c r="H164" s="12" t="s">
        <v>607</v>
      </c>
      <c r="I164" s="12" t="s">
        <v>648</v>
      </c>
      <c r="J164" t="str">
        <f t="shared" si="61"/>
        <v>,{"CollectableType":"HomeCollector.Models.BookBase, HomeCollector, Version=1.0.0.0, Culture=neutral, PublicKeyToken=null"</v>
      </c>
      <c r="K164" t="str">
        <f t="shared" si="43"/>
        <v xml:space="preserve">,"DisplayName":"Star Trek: The Next Generation - The Stuff of Dreams" </v>
      </c>
      <c r="L164" t="str">
        <f t="shared" si="44"/>
        <v xml:space="preserve">,"Description":"e-Book" </v>
      </c>
      <c r="M164" t="str">
        <f t="shared" si="45"/>
        <v xml:space="preserve">,"Title":"Star Trek: The Next Generation - The Stuff of Dreams" </v>
      </c>
      <c r="N164" t="str">
        <f t="shared" si="46"/>
        <v xml:space="preserve">,"Author":"James Swallow" </v>
      </c>
      <c r="O164" t="str">
        <f t="shared" si="47"/>
        <v xml:space="preserve">,"Publisher":"" </v>
      </c>
      <c r="P164" t="str">
        <f t="shared" si="48"/>
        <v xml:space="preserve">,"Year": </v>
      </c>
      <c r="Q164" t="str">
        <f t="shared" si="49"/>
        <v>,"Month":0</v>
      </c>
      <c r="R164" t="str">
        <f t="shared" ref="R164:R174" si="62">",""Series"":""" &amp; $B$1 &amp; """ "</f>
        <v xml:space="preserve">,"Series":"TNG" </v>
      </c>
      <c r="S164" t="str">
        <f t="shared" si="50"/>
        <v xml:space="preserve">,"BookCode":"" </v>
      </c>
      <c r="T164" t="str">
        <f t="shared" si="51"/>
        <v xml:space="preserve">,"ISBN":"" </v>
      </c>
      <c r="U164" t="str">
        <f t="shared" si="52"/>
        <v xml:space="preserve">,"Edition":"" </v>
      </c>
      <c r="V164" t="str">
        <f t="shared" si="53"/>
        <v/>
      </c>
      <c r="W164" t="str">
        <f t="shared" si="54"/>
        <v>{"CollectableType":"HomeCollector.Models.BookBase, HomeCollector, Version=1.0.0.0, Culture=neutral, PublicKeyToken=null"</v>
      </c>
      <c r="X164" t="str">
        <f t="shared" si="55"/>
        <v xml:space="preserve">,"ItemDetails":"Copies=" </v>
      </c>
      <c r="Y164" t="str">
        <f t="shared" si="56"/>
        <v xml:space="preserve">,"IsFavorite":false </v>
      </c>
      <c r="Z164" t="str">
        <f t="shared" si="57"/>
        <v xml:space="preserve">,"EstimatedValue":0 </v>
      </c>
      <c r="AA164" t="str">
        <f t="shared" si="58"/>
        <v xml:space="preserve">,"Condition":"UNDEFINED" </v>
      </c>
      <c r="AB164" t="str">
        <f t="shared" si="59"/>
        <v>}</v>
      </c>
      <c r="AC164" t="str">
        <f t="shared" si="60"/>
        <v>,{"CollectableType":"HomeCollector.Models.BookBase, HomeCollector, Version=1.0.0.0, Culture=neutral, PublicKeyToken=null","DisplayName":"Star Trek: The Next Generation - The Stuff of Dreams" ,"Description":"e-Book" ,"Title":"Star Trek: The Next Generation - The Stuff of Dreams" ,"Author":"James Swallow" ,"Publisher":"" ,"Year": ,"Month":0,"Series":"TNG" ,"BookCode":"" ,"ISBN":"" ,"Edition":"" }</v>
      </c>
    </row>
    <row r="165" spans="1:29" ht="14.4" hidden="1" x14ac:dyDescent="0.3">
      <c r="A165" s="74" t="s">
        <v>838</v>
      </c>
      <c r="B165" s="2"/>
      <c r="C165" s="17"/>
      <c r="D165" s="4"/>
      <c r="E165" s="38"/>
      <c r="H165" s="12" t="s">
        <v>818</v>
      </c>
      <c r="I165" s="12" t="s">
        <v>648</v>
      </c>
      <c r="J165" t="str">
        <f t="shared" si="61"/>
        <v>,{"CollectableType":"HomeCollector.Models.BookBase, HomeCollector, Version=1.0.0.0, Culture=neutral, PublicKeyToken=null"</v>
      </c>
      <c r="K165" t="str">
        <f t="shared" si="43"/>
        <v xml:space="preserve">,"DisplayName":"Star Trek: Titan - Absent Enemies" </v>
      </c>
      <c r="L165" t="str">
        <f t="shared" si="44"/>
        <v xml:space="preserve">,"Description":"e-Book" </v>
      </c>
      <c r="M165" t="str">
        <f t="shared" si="45"/>
        <v xml:space="preserve">,"Title":"Star Trek: Titan - Absent Enemies" </v>
      </c>
      <c r="N165" t="str">
        <f t="shared" si="46"/>
        <v xml:space="preserve">,"Author":"John Jackson Miller" </v>
      </c>
      <c r="O165" t="str">
        <f t="shared" si="47"/>
        <v xml:space="preserve">,"Publisher":"" </v>
      </c>
      <c r="P165" t="str">
        <f t="shared" si="48"/>
        <v xml:space="preserve">,"Year": </v>
      </c>
      <c r="Q165" t="str">
        <f t="shared" si="49"/>
        <v>,"Month":0</v>
      </c>
      <c r="R165" t="str">
        <f t="shared" si="62"/>
        <v xml:space="preserve">,"Series":"TNG" </v>
      </c>
      <c r="S165" t="str">
        <f t="shared" si="50"/>
        <v xml:space="preserve">,"BookCode":"" </v>
      </c>
      <c r="T165" t="str">
        <f t="shared" si="51"/>
        <v xml:space="preserve">,"ISBN":"" </v>
      </c>
      <c r="U165" t="str">
        <f t="shared" si="52"/>
        <v xml:space="preserve">,"Edition":"" </v>
      </c>
      <c r="V165" t="str">
        <f t="shared" si="53"/>
        <v/>
      </c>
      <c r="W165" t="str">
        <f t="shared" si="54"/>
        <v>{"CollectableType":"HomeCollector.Models.BookBase, HomeCollector, Version=1.0.0.0, Culture=neutral, PublicKeyToken=null"</v>
      </c>
      <c r="X165" t="str">
        <f t="shared" si="55"/>
        <v xml:space="preserve">,"ItemDetails":"Copies=" </v>
      </c>
      <c r="Y165" t="str">
        <f t="shared" si="56"/>
        <v xml:space="preserve">,"IsFavorite":false </v>
      </c>
      <c r="Z165" t="str">
        <f t="shared" si="57"/>
        <v xml:space="preserve">,"EstimatedValue":0 </v>
      </c>
      <c r="AA165" t="str">
        <f t="shared" si="58"/>
        <v xml:space="preserve">,"Condition":"UNDEFINED" </v>
      </c>
      <c r="AB165" t="str">
        <f t="shared" si="59"/>
        <v>}</v>
      </c>
      <c r="AC165" t="str">
        <f t="shared" si="60"/>
        <v>,{"CollectableType":"HomeCollector.Models.BookBase, HomeCollector, Version=1.0.0.0, Culture=neutral, PublicKeyToken=null","DisplayName":"Star Trek: Titan - Absent Enemies" ,"Description":"e-Book" ,"Title":"Star Trek: Titan - Absent Enemies" ,"Author":"John Jackson Miller" ,"Publisher":"" ,"Year": ,"Month":0,"Series":"TNG" ,"BookCode":"" ,"ISBN":"" ,"Edition":"" }</v>
      </c>
    </row>
    <row r="166" spans="1:29" ht="28.8" hidden="1" x14ac:dyDescent="0.3">
      <c r="A166" s="74" t="s">
        <v>839</v>
      </c>
      <c r="B166" s="2"/>
      <c r="C166" s="17"/>
      <c r="D166" s="4"/>
      <c r="E166" s="38"/>
      <c r="H166" s="12" t="s">
        <v>646</v>
      </c>
      <c r="I166" s="12" t="s">
        <v>648</v>
      </c>
      <c r="J166" t="str">
        <f t="shared" si="61"/>
        <v>,{"CollectableType":"HomeCollector.Models.BookBase, HomeCollector, Version=1.0.0.0, Culture=neutral, PublicKeyToken=null"</v>
      </c>
      <c r="K166" t="str">
        <f t="shared" si="43"/>
        <v xml:space="preserve">,"DisplayName":"Star Trek: The Original Series - Seasons of Light and Darkness" </v>
      </c>
      <c r="L166" t="str">
        <f t="shared" si="44"/>
        <v xml:space="preserve">,"Description":"e-Book" </v>
      </c>
      <c r="M166" t="str">
        <f t="shared" si="45"/>
        <v xml:space="preserve">,"Title":"Star Trek: The Original Series - Seasons of Light and Darkness" </v>
      </c>
      <c r="N166" t="str">
        <f t="shared" si="46"/>
        <v xml:space="preserve">,"Author":"Michael A. Martin" </v>
      </c>
      <c r="O166" t="str">
        <f t="shared" si="47"/>
        <v xml:space="preserve">,"Publisher":"" </v>
      </c>
      <c r="P166" t="str">
        <f t="shared" si="48"/>
        <v xml:space="preserve">,"Year": </v>
      </c>
      <c r="Q166" t="str">
        <f t="shared" si="49"/>
        <v>,"Month":0</v>
      </c>
      <c r="R166" t="str">
        <f t="shared" si="62"/>
        <v xml:space="preserve">,"Series":"TNG" </v>
      </c>
      <c r="S166" t="str">
        <f t="shared" si="50"/>
        <v xml:space="preserve">,"BookCode":"" </v>
      </c>
      <c r="T166" t="str">
        <f t="shared" si="51"/>
        <v xml:space="preserve">,"ISBN":"" </v>
      </c>
      <c r="U166" t="str">
        <f t="shared" si="52"/>
        <v xml:space="preserve">,"Edition":"" </v>
      </c>
      <c r="V166" t="str">
        <f t="shared" si="53"/>
        <v/>
      </c>
      <c r="W166" t="str">
        <f t="shared" si="54"/>
        <v>{"CollectableType":"HomeCollector.Models.BookBase, HomeCollector, Version=1.0.0.0, Culture=neutral, PublicKeyToken=null"</v>
      </c>
      <c r="X166" t="str">
        <f t="shared" si="55"/>
        <v xml:space="preserve">,"ItemDetails":"Copies=" </v>
      </c>
      <c r="Y166" t="str">
        <f t="shared" si="56"/>
        <v xml:space="preserve">,"IsFavorite":false </v>
      </c>
      <c r="Z166" t="str">
        <f t="shared" si="57"/>
        <v xml:space="preserve">,"EstimatedValue":0 </v>
      </c>
      <c r="AA166" t="str">
        <f t="shared" si="58"/>
        <v xml:space="preserve">,"Condition":"UNDEFINED" </v>
      </c>
      <c r="AB166" t="str">
        <f t="shared" si="59"/>
        <v>}</v>
      </c>
      <c r="AC166" t="str">
        <f t="shared" si="60"/>
        <v>,{"CollectableType":"HomeCollector.Models.BookBase, HomeCollector, Version=1.0.0.0, Culture=neutral, PublicKeyToken=null","DisplayName":"Star Trek: The Original Series - Seasons of Light and Darkness" ,"Description":"e-Book" ,"Title":"Star Trek: The Original Series - Seasons of Light and Darkness" ,"Author":"Michael A. Martin" ,"Publisher":"" ,"Year": ,"Month":0,"Series":"TNG" ,"BookCode":"" ,"ISBN":"" ,"Edition":"" }</v>
      </c>
    </row>
    <row r="167" spans="1:29" ht="28.8" hidden="1" x14ac:dyDescent="0.3">
      <c r="A167" s="76" t="s">
        <v>840</v>
      </c>
      <c r="B167" s="2"/>
      <c r="C167" s="17"/>
      <c r="D167" s="4"/>
      <c r="E167" s="38"/>
      <c r="H167" s="12" t="s">
        <v>659</v>
      </c>
      <c r="I167" s="12" t="s">
        <v>648</v>
      </c>
      <c r="J167" t="str">
        <f t="shared" si="61"/>
        <v>,{"CollectableType":"HomeCollector.Models.BookBase, HomeCollector, Version=1.0.0.0, Culture=neutral, PublicKeyToken=null"</v>
      </c>
      <c r="K167" t="str">
        <f t="shared" si="43"/>
        <v xml:space="preserve">,"DisplayName":"Star Trek: The Original Series - The More Things Change" </v>
      </c>
      <c r="L167" t="str">
        <f t="shared" si="44"/>
        <v xml:space="preserve">,"Description":"e-Book" </v>
      </c>
      <c r="M167" t="str">
        <f t="shared" si="45"/>
        <v xml:space="preserve">,"Title":"Star Trek: The Original Series - The More Things Change" </v>
      </c>
      <c r="N167" t="str">
        <f t="shared" si="46"/>
        <v xml:space="preserve">,"Author":"Scott Pearson" </v>
      </c>
      <c r="O167" t="str">
        <f t="shared" si="47"/>
        <v xml:space="preserve">,"Publisher":"" </v>
      </c>
      <c r="P167" t="str">
        <f t="shared" si="48"/>
        <v xml:space="preserve">,"Year": </v>
      </c>
      <c r="Q167" t="str">
        <f t="shared" si="49"/>
        <v>,"Month":0</v>
      </c>
      <c r="R167" t="str">
        <f t="shared" si="62"/>
        <v xml:space="preserve">,"Series":"TNG" </v>
      </c>
      <c r="S167" t="str">
        <f t="shared" si="50"/>
        <v xml:space="preserve">,"BookCode":"" </v>
      </c>
      <c r="T167" t="str">
        <f t="shared" si="51"/>
        <v xml:space="preserve">,"ISBN":"" </v>
      </c>
      <c r="U167" t="str">
        <f t="shared" si="52"/>
        <v xml:space="preserve">,"Edition":"" </v>
      </c>
      <c r="V167" t="str">
        <f t="shared" si="53"/>
        <v/>
      </c>
      <c r="W167" t="str">
        <f t="shared" si="54"/>
        <v>{"CollectableType":"HomeCollector.Models.BookBase, HomeCollector, Version=1.0.0.0, Culture=neutral, PublicKeyToken=null"</v>
      </c>
      <c r="X167" t="str">
        <f t="shared" si="55"/>
        <v xml:space="preserve">,"ItemDetails":"Copies=" </v>
      </c>
      <c r="Y167" t="str">
        <f t="shared" si="56"/>
        <v xml:space="preserve">,"IsFavorite":false </v>
      </c>
      <c r="Z167" t="str">
        <f t="shared" si="57"/>
        <v xml:space="preserve">,"EstimatedValue":0 </v>
      </c>
      <c r="AA167" t="str">
        <f t="shared" si="58"/>
        <v xml:space="preserve">,"Condition":"UNDEFINED" </v>
      </c>
      <c r="AB167" t="str">
        <f t="shared" si="59"/>
        <v>}</v>
      </c>
      <c r="AC167" t="str">
        <f t="shared" si="60"/>
        <v>,{"CollectableType":"HomeCollector.Models.BookBase, HomeCollector, Version=1.0.0.0, Culture=neutral, PublicKeyToken=null","DisplayName":"Star Trek: The Original Series - The More Things Change" ,"Description":"e-Book" ,"Title":"Star Trek: The Original Series - The More Things Change" ,"Author":"Scott Pearson" ,"Publisher":"" ,"Year": ,"Month":0,"Series":"TNG" ,"BookCode":"" ,"ISBN":"" ,"Edition":"" }</v>
      </c>
    </row>
    <row r="168" spans="1:29" ht="28.8" hidden="1" x14ac:dyDescent="0.3">
      <c r="A168" s="76" t="s">
        <v>841</v>
      </c>
      <c r="B168" s="2"/>
      <c r="C168" s="17"/>
      <c r="D168" s="4"/>
      <c r="E168" s="38"/>
      <c r="H168" s="12" t="s">
        <v>842</v>
      </c>
      <c r="I168" s="12" t="s">
        <v>648</v>
      </c>
      <c r="J168" t="str">
        <f t="shared" si="61"/>
        <v>,{"CollectableType":"HomeCollector.Models.BookBase, HomeCollector, Version=1.0.0.0, Culture=neutral, PublicKeyToken=null"</v>
      </c>
      <c r="K168" t="str">
        <f t="shared" si="43"/>
        <v xml:space="preserve">,"DisplayName":"Star Trek: Deep Space Nine - Lust's Latinum Lost (and Found)" </v>
      </c>
      <c r="L168" t="str">
        <f t="shared" si="44"/>
        <v xml:space="preserve">,"Description":"e-Book" </v>
      </c>
      <c r="M168" t="str">
        <f t="shared" si="45"/>
        <v xml:space="preserve">,"Title":"Star Trek: Deep Space Nine - Lust's Latinum Lost (and Found)" </v>
      </c>
      <c r="N168" t="str">
        <f t="shared" si="46"/>
        <v xml:space="preserve">,"Author":"Paula M. Block &amp; Terry J. Erdmann" </v>
      </c>
      <c r="O168" t="str">
        <f t="shared" si="47"/>
        <v xml:space="preserve">,"Publisher":"" </v>
      </c>
      <c r="P168" t="str">
        <f t="shared" si="48"/>
        <v xml:space="preserve">,"Year": </v>
      </c>
      <c r="Q168" t="str">
        <f t="shared" si="49"/>
        <v>,"Month":0</v>
      </c>
      <c r="R168" t="str">
        <f t="shared" si="62"/>
        <v xml:space="preserve">,"Series":"TNG" </v>
      </c>
      <c r="S168" t="str">
        <f t="shared" si="50"/>
        <v xml:space="preserve">,"BookCode":"" </v>
      </c>
      <c r="T168" t="str">
        <f t="shared" si="51"/>
        <v xml:space="preserve">,"ISBN":"" </v>
      </c>
      <c r="U168" t="str">
        <f t="shared" si="52"/>
        <v xml:space="preserve">,"Edition":"" </v>
      </c>
      <c r="V168" t="str">
        <f t="shared" si="53"/>
        <v/>
      </c>
      <c r="W168" t="str">
        <f t="shared" si="54"/>
        <v>{"CollectableType":"HomeCollector.Models.BookBase, HomeCollector, Version=1.0.0.0, Culture=neutral, PublicKeyToken=null"</v>
      </c>
      <c r="X168" t="str">
        <f t="shared" si="55"/>
        <v xml:space="preserve">,"ItemDetails":"Copies=" </v>
      </c>
      <c r="Y168" t="str">
        <f t="shared" si="56"/>
        <v xml:space="preserve">,"IsFavorite":false </v>
      </c>
      <c r="Z168" t="str">
        <f t="shared" si="57"/>
        <v xml:space="preserve">,"EstimatedValue":0 </v>
      </c>
      <c r="AA168" t="str">
        <f t="shared" si="58"/>
        <v xml:space="preserve">,"Condition":"UNDEFINED" </v>
      </c>
      <c r="AB168" t="str">
        <f t="shared" si="59"/>
        <v>}</v>
      </c>
      <c r="AC168" t="str">
        <f t="shared" si="60"/>
        <v>,{"CollectableType":"HomeCollector.Models.BookBase, HomeCollector, Version=1.0.0.0, Culture=neutral, PublicKeyToken=null","DisplayName":"Star Trek: Deep Space Nine - Lust's Latinum Lost (and Found)" ,"Description":"e-Book" ,"Title":"Star Trek: Deep Space Nine - Lust's Latinum Lost (and Found)" ,"Author":"Paula M. Block &amp; Terry J. Erdmann" ,"Publisher":"" ,"Year": ,"Month":0,"Series":"TNG" ,"BookCode":"" ,"ISBN":"" ,"Edition":"" }</v>
      </c>
    </row>
    <row r="169" spans="1:29" ht="28.8" hidden="1" x14ac:dyDescent="0.3">
      <c r="A169" s="76" t="s">
        <v>843</v>
      </c>
      <c r="B169" s="2"/>
      <c r="C169" s="17"/>
      <c r="D169" s="4"/>
      <c r="E169" s="38"/>
      <c r="H169" s="12" t="s">
        <v>816</v>
      </c>
      <c r="I169" s="12" t="s">
        <v>648</v>
      </c>
      <c r="J169" t="str">
        <f t="shared" si="61"/>
        <v>,{"CollectableType":"HomeCollector.Models.BookBase, HomeCollector, Version=1.0.0.0, Culture=neutral, PublicKeyToken=null"</v>
      </c>
      <c r="K169" t="str">
        <f t="shared" si="43"/>
        <v xml:space="preserve">,"DisplayName":"Star Trek: The Next Generation - Q are Cordially Uninvited" </v>
      </c>
      <c r="L169" t="str">
        <f t="shared" si="44"/>
        <v xml:space="preserve">,"Description":"e-Book" </v>
      </c>
      <c r="M169" t="str">
        <f t="shared" si="45"/>
        <v xml:space="preserve">,"Title":"Star Trek: The Next Generation - Q are Cordially Uninvited" </v>
      </c>
      <c r="N169" t="str">
        <f t="shared" si="46"/>
        <v xml:space="preserve">,"Author":"Rudy Josephs" </v>
      </c>
      <c r="O169" t="str">
        <f t="shared" si="47"/>
        <v xml:space="preserve">,"Publisher":"" </v>
      </c>
      <c r="P169" t="str">
        <f t="shared" si="48"/>
        <v xml:space="preserve">,"Year": </v>
      </c>
      <c r="Q169" t="str">
        <f t="shared" si="49"/>
        <v>,"Month":0</v>
      </c>
      <c r="R169" t="str">
        <f t="shared" si="62"/>
        <v xml:space="preserve">,"Series":"TNG" </v>
      </c>
      <c r="S169" t="str">
        <f t="shared" si="50"/>
        <v xml:space="preserve">,"BookCode":"" </v>
      </c>
      <c r="T169" t="str">
        <f t="shared" si="51"/>
        <v xml:space="preserve">,"ISBN":"" </v>
      </c>
      <c r="U169" t="str">
        <f t="shared" si="52"/>
        <v xml:space="preserve">,"Edition":"" </v>
      </c>
      <c r="V169" t="str">
        <f t="shared" si="53"/>
        <v/>
      </c>
      <c r="W169" t="str">
        <f t="shared" si="54"/>
        <v>{"CollectableType":"HomeCollector.Models.BookBase, HomeCollector, Version=1.0.0.0, Culture=neutral, PublicKeyToken=null"</v>
      </c>
      <c r="X169" t="str">
        <f t="shared" si="55"/>
        <v xml:space="preserve">,"ItemDetails":"Copies=" </v>
      </c>
      <c r="Y169" t="str">
        <f t="shared" si="56"/>
        <v xml:space="preserve">,"IsFavorite":false </v>
      </c>
      <c r="Z169" t="str">
        <f t="shared" si="57"/>
        <v xml:space="preserve">,"EstimatedValue":0 </v>
      </c>
      <c r="AA169" t="str">
        <f t="shared" si="58"/>
        <v xml:space="preserve">,"Condition":"UNDEFINED" </v>
      </c>
      <c r="AB169" t="str">
        <f t="shared" si="59"/>
        <v>}</v>
      </c>
      <c r="AC169" t="str">
        <f t="shared" si="60"/>
        <v>,{"CollectableType":"HomeCollector.Models.BookBase, HomeCollector, Version=1.0.0.0, Culture=neutral, PublicKeyToken=null","DisplayName":"Star Trek: The Next Generation - Q are Cordially Uninvited" ,"Description":"e-Book" ,"Title":"Star Trek: The Next Generation - Q are Cordially Uninvited" ,"Author":"Rudy Josephs" ,"Publisher":"" ,"Year": ,"Month":0,"Series":"TNG" ,"BookCode":"" ,"ISBN":"" ,"Edition":"" }</v>
      </c>
    </row>
    <row r="170" spans="1:29" ht="28.8" hidden="1" x14ac:dyDescent="0.3">
      <c r="A170" s="76" t="s">
        <v>844</v>
      </c>
      <c r="B170" s="2"/>
      <c r="C170" s="17"/>
      <c r="D170" s="4"/>
      <c r="E170" s="38"/>
      <c r="H170" s="12" t="s">
        <v>532</v>
      </c>
      <c r="I170" s="12" t="s">
        <v>648</v>
      </c>
      <c r="J170" t="str">
        <f t="shared" si="61"/>
        <v>,{"CollectableType":"HomeCollector.Models.BookBase, HomeCollector, Version=1.0.0.0, Culture=neutral, PublicKeyToken=null"</v>
      </c>
      <c r="K170" t="str">
        <f t="shared" si="43"/>
        <v xml:space="preserve">,"DisplayName":"Star Trek: Department of Temporal Investigations - The Collectors" </v>
      </c>
      <c r="L170" t="str">
        <f t="shared" si="44"/>
        <v xml:space="preserve">,"Description":"e-Book" </v>
      </c>
      <c r="M170" t="str">
        <f t="shared" si="45"/>
        <v xml:space="preserve">,"Title":"Star Trek: Department of Temporal Investigations - The Collectors" </v>
      </c>
      <c r="N170" t="str">
        <f t="shared" si="46"/>
        <v xml:space="preserve">,"Author":"Christopher L. Bennett" </v>
      </c>
      <c r="O170" t="str">
        <f t="shared" si="47"/>
        <v xml:space="preserve">,"Publisher":"" </v>
      </c>
      <c r="P170" t="str">
        <f t="shared" si="48"/>
        <v xml:space="preserve">,"Year": </v>
      </c>
      <c r="Q170" t="str">
        <f t="shared" si="49"/>
        <v>,"Month":0</v>
      </c>
      <c r="R170" t="str">
        <f t="shared" si="62"/>
        <v xml:space="preserve">,"Series":"TNG" </v>
      </c>
      <c r="S170" t="str">
        <f t="shared" si="50"/>
        <v xml:space="preserve">,"BookCode":"" </v>
      </c>
      <c r="T170" t="str">
        <f t="shared" si="51"/>
        <v xml:space="preserve">,"ISBN":"" </v>
      </c>
      <c r="U170" t="str">
        <f t="shared" si="52"/>
        <v xml:space="preserve">,"Edition":"" </v>
      </c>
      <c r="V170" t="str">
        <f t="shared" si="53"/>
        <v/>
      </c>
      <c r="W170" t="str">
        <f t="shared" si="54"/>
        <v>{"CollectableType":"HomeCollector.Models.BookBase, HomeCollector, Version=1.0.0.0, Culture=neutral, PublicKeyToken=null"</v>
      </c>
      <c r="X170" t="str">
        <f t="shared" si="55"/>
        <v xml:space="preserve">,"ItemDetails":"Copies=" </v>
      </c>
      <c r="Y170" t="str">
        <f t="shared" si="56"/>
        <v xml:space="preserve">,"IsFavorite":false </v>
      </c>
      <c r="Z170" t="str">
        <f t="shared" si="57"/>
        <v xml:space="preserve">,"EstimatedValue":0 </v>
      </c>
      <c r="AA170" t="str">
        <f t="shared" si="58"/>
        <v xml:space="preserve">,"Condition":"UNDEFINED" </v>
      </c>
      <c r="AB170" t="str">
        <f t="shared" si="59"/>
        <v>}</v>
      </c>
      <c r="AC170" t="str">
        <f t="shared" si="60"/>
        <v>,{"CollectableType":"HomeCollector.Models.BookBase, HomeCollector, Version=1.0.0.0, Culture=neutral, PublicKeyToken=null","DisplayName":"Star Trek: Department of Temporal Investigations - The Collectors" ,"Description":"e-Book" ,"Title":"Star Trek: Department of Temporal Investigations - The Collectors" ,"Author":"Christopher L. Bennett" ,"Publisher":"" ,"Year": ,"Month":0,"Series":"TNG" ,"BookCode":"" ,"ISBN":"" ,"Edition":"" }</v>
      </c>
    </row>
    <row r="171" spans="1:29" ht="1.5" hidden="1" customHeight="1" x14ac:dyDescent="0.3">
      <c r="A171" s="76" t="s">
        <v>845</v>
      </c>
      <c r="B171" s="2"/>
      <c r="C171" s="17"/>
      <c r="D171" s="4"/>
      <c r="E171" s="38"/>
      <c r="H171" s="12" t="s">
        <v>664</v>
      </c>
      <c r="I171" s="12" t="s">
        <v>648</v>
      </c>
      <c r="J171" t="str">
        <f t="shared" si="61"/>
        <v>,{"CollectableType":"HomeCollector.Models.BookBase, HomeCollector, Version=1.0.0.0, Culture=neutral, PublicKeyToken=null"</v>
      </c>
      <c r="K171" t="str">
        <f t="shared" si="43"/>
        <v xml:space="preserve">,"DisplayName":"Star Trek: The Original Series - Shadow of the Machine" </v>
      </c>
      <c r="L171" t="str">
        <f t="shared" si="44"/>
        <v xml:space="preserve">,"Description":"e-Book" </v>
      </c>
      <c r="M171" t="str">
        <f t="shared" si="45"/>
        <v xml:space="preserve">,"Title":"Star Trek: The Original Series - Shadow of the Machine" </v>
      </c>
      <c r="N171" t="str">
        <f t="shared" si="46"/>
        <v xml:space="preserve">,"Author":"Scott Harrison" </v>
      </c>
      <c r="O171" t="str">
        <f t="shared" si="47"/>
        <v xml:space="preserve">,"Publisher":"" </v>
      </c>
      <c r="P171" t="str">
        <f t="shared" si="48"/>
        <v xml:space="preserve">,"Year": </v>
      </c>
      <c r="Q171" t="str">
        <f t="shared" si="49"/>
        <v>,"Month":0</v>
      </c>
      <c r="R171" t="str">
        <f t="shared" si="62"/>
        <v xml:space="preserve">,"Series":"TNG" </v>
      </c>
      <c r="S171" t="str">
        <f t="shared" si="50"/>
        <v xml:space="preserve">,"BookCode":"" </v>
      </c>
      <c r="T171" t="str">
        <f t="shared" si="51"/>
        <v xml:space="preserve">,"ISBN":"" </v>
      </c>
      <c r="U171" t="str">
        <f t="shared" si="52"/>
        <v xml:space="preserve">,"Edition":"" </v>
      </c>
      <c r="V171" t="str">
        <f t="shared" si="53"/>
        <v/>
      </c>
      <c r="W171" t="str">
        <f t="shared" si="54"/>
        <v>{"CollectableType":"HomeCollector.Models.BookBase, HomeCollector, Version=1.0.0.0, Culture=neutral, PublicKeyToken=null"</v>
      </c>
      <c r="X171" t="str">
        <f t="shared" si="55"/>
        <v xml:space="preserve">,"ItemDetails":"Copies=" </v>
      </c>
      <c r="Y171" t="str">
        <f t="shared" si="56"/>
        <v xml:space="preserve">,"IsFavorite":false </v>
      </c>
      <c r="Z171" t="str">
        <f t="shared" si="57"/>
        <v xml:space="preserve">,"EstimatedValue":0 </v>
      </c>
      <c r="AA171" t="str">
        <f t="shared" si="58"/>
        <v xml:space="preserve">,"Condition":"UNDEFINED" </v>
      </c>
      <c r="AB171" t="str">
        <f t="shared" si="59"/>
        <v>}</v>
      </c>
      <c r="AC171" t="str">
        <f t="shared" si="60"/>
        <v>,{"CollectableType":"HomeCollector.Models.BookBase, HomeCollector, Version=1.0.0.0, Culture=neutral, PublicKeyToken=null","DisplayName":"Star Trek: The Original Series - Shadow of the Machine" ,"Description":"e-Book" ,"Title":"Star Trek: The Original Series - Shadow of the Machine" ,"Author":"Scott Harrison" ,"Publisher":"" ,"Year": ,"Month":0,"Series":"TNG" ,"BookCode":"" ,"ISBN":"" ,"Edition":"" }</v>
      </c>
    </row>
    <row r="172" spans="1:29" ht="13.2" x14ac:dyDescent="0.25">
      <c r="A172" s="34" t="s">
        <v>846</v>
      </c>
      <c r="B172" s="15">
        <v>2016</v>
      </c>
      <c r="C172" s="17"/>
      <c r="D172" s="4"/>
      <c r="E172" s="38">
        <v>9</v>
      </c>
      <c r="F172" s="18" t="s">
        <v>847</v>
      </c>
      <c r="H172" s="12" t="s">
        <v>818</v>
      </c>
      <c r="I172" s="4"/>
      <c r="J172" t="str">
        <f t="shared" si="61"/>
        <v>,{"CollectableType":"HomeCollector.Models.BookBase, HomeCollector, Version=1.0.0.0, Culture=neutral, PublicKeyToken=null"</v>
      </c>
      <c r="K172" t="str">
        <f t="shared" si="43"/>
        <v xml:space="preserve">,"DisplayName":"Prey, Book I" </v>
      </c>
      <c r="L172" t="str">
        <f t="shared" si="44"/>
        <v xml:space="preserve">,"Description":"" </v>
      </c>
      <c r="M172" t="str">
        <f t="shared" si="45"/>
        <v xml:space="preserve">,"Title":"Prey, Book I" </v>
      </c>
      <c r="N172" t="str">
        <f t="shared" si="46"/>
        <v xml:space="preserve">,"Author":"John Jackson Miller" </v>
      </c>
      <c r="O172" t="str">
        <f t="shared" si="47"/>
        <v xml:space="preserve">,"Publisher":"" </v>
      </c>
      <c r="P172" t="str">
        <f t="shared" si="48"/>
        <v xml:space="preserve">,"Year":2016 </v>
      </c>
      <c r="Q172" t="str">
        <f t="shared" si="49"/>
        <v>,"Month":9</v>
      </c>
      <c r="R172" t="str">
        <f t="shared" si="62"/>
        <v xml:space="preserve">,"Series":"TNG" </v>
      </c>
      <c r="S172" t="str">
        <f t="shared" si="50"/>
        <v xml:space="preserve">,"BookCode":"PREY_1" </v>
      </c>
      <c r="T172" t="str">
        <f t="shared" si="51"/>
        <v xml:space="preserve">,"ISBN":"" </v>
      </c>
      <c r="U172" t="str">
        <f t="shared" si="52"/>
        <v xml:space="preserve">,"Edition":"" </v>
      </c>
      <c r="V172" t="str">
        <f t="shared" si="53"/>
        <v/>
      </c>
      <c r="W172" t="str">
        <f t="shared" si="54"/>
        <v>{"CollectableType":"HomeCollector.Models.BookBase, HomeCollector, Version=1.0.0.0, Culture=neutral, PublicKeyToken=null"</v>
      </c>
      <c r="X172" t="str">
        <f t="shared" si="55"/>
        <v xml:space="preserve">,"ItemDetails":"Copies=" </v>
      </c>
      <c r="Y172" t="str">
        <f t="shared" si="56"/>
        <v xml:space="preserve">,"IsFavorite":false </v>
      </c>
      <c r="Z172" t="str">
        <f t="shared" si="57"/>
        <v xml:space="preserve">,"EstimatedValue":0 </v>
      </c>
      <c r="AA172" t="str">
        <f t="shared" si="58"/>
        <v xml:space="preserve">,"Condition":"UNDEFINED" </v>
      </c>
      <c r="AB172" t="str">
        <f t="shared" si="59"/>
        <v>}</v>
      </c>
      <c r="AC172" t="str">
        <f t="shared" si="60"/>
        <v>,{"CollectableType":"HomeCollector.Models.BookBase, HomeCollector, Version=1.0.0.0, Culture=neutral, PublicKeyToken=null","DisplayName":"Prey, Book I" ,"Description":"" ,"Title":"Prey, Book I" ,"Author":"John Jackson Miller" ,"Publisher":"" ,"Year":2016 ,"Month":9,"Series":"TNG" ,"BookCode":"PREY_1" ,"ISBN":"" ,"Edition":"" }</v>
      </c>
    </row>
    <row r="173" spans="1:29" ht="13.2" x14ac:dyDescent="0.25">
      <c r="A173" s="34" t="s">
        <v>848</v>
      </c>
      <c r="B173" s="15">
        <v>2016</v>
      </c>
      <c r="C173" s="17"/>
      <c r="D173" s="4"/>
      <c r="E173" s="38">
        <v>10</v>
      </c>
      <c r="F173" s="18" t="s">
        <v>849</v>
      </c>
      <c r="H173" s="12" t="s">
        <v>818</v>
      </c>
      <c r="I173" s="4"/>
      <c r="J173" t="str">
        <f t="shared" si="61"/>
        <v>,{"CollectableType":"HomeCollector.Models.BookBase, HomeCollector, Version=1.0.0.0, Culture=neutral, PublicKeyToken=null"</v>
      </c>
      <c r="K173" t="str">
        <f t="shared" si="43"/>
        <v xml:space="preserve">,"DisplayName":"Prey, Book II" </v>
      </c>
      <c r="L173" t="str">
        <f t="shared" si="44"/>
        <v xml:space="preserve">,"Description":"" </v>
      </c>
      <c r="M173" t="str">
        <f t="shared" si="45"/>
        <v xml:space="preserve">,"Title":"Prey, Book II" </v>
      </c>
      <c r="N173" t="str">
        <f t="shared" si="46"/>
        <v xml:space="preserve">,"Author":"John Jackson Miller" </v>
      </c>
      <c r="O173" t="str">
        <f t="shared" si="47"/>
        <v xml:space="preserve">,"Publisher":"" </v>
      </c>
      <c r="P173" t="str">
        <f t="shared" si="48"/>
        <v xml:space="preserve">,"Year":2016 </v>
      </c>
      <c r="Q173" t="str">
        <f t="shared" si="49"/>
        <v>,"Month":10</v>
      </c>
      <c r="R173" t="str">
        <f t="shared" si="62"/>
        <v xml:space="preserve">,"Series":"TNG" </v>
      </c>
      <c r="S173" t="str">
        <f t="shared" si="50"/>
        <v xml:space="preserve">,"BookCode":"PREY_2" </v>
      </c>
      <c r="T173" t="str">
        <f t="shared" si="51"/>
        <v xml:space="preserve">,"ISBN":"" </v>
      </c>
      <c r="U173" t="str">
        <f t="shared" si="52"/>
        <v xml:space="preserve">,"Edition":"" </v>
      </c>
      <c r="V173" t="str">
        <f t="shared" si="53"/>
        <v/>
      </c>
      <c r="W173" t="str">
        <f t="shared" si="54"/>
        <v>{"CollectableType":"HomeCollector.Models.BookBase, HomeCollector, Version=1.0.0.0, Culture=neutral, PublicKeyToken=null"</v>
      </c>
      <c r="X173" t="str">
        <f t="shared" si="55"/>
        <v xml:space="preserve">,"ItemDetails":"Copies=" </v>
      </c>
      <c r="Y173" t="str">
        <f t="shared" si="56"/>
        <v xml:space="preserve">,"IsFavorite":false </v>
      </c>
      <c r="Z173" t="str">
        <f t="shared" si="57"/>
        <v xml:space="preserve">,"EstimatedValue":0 </v>
      </c>
      <c r="AA173" t="str">
        <f t="shared" si="58"/>
        <v xml:space="preserve">,"Condition":"UNDEFINED" </v>
      </c>
      <c r="AB173" t="str">
        <f t="shared" si="59"/>
        <v>}</v>
      </c>
      <c r="AC173" t="str">
        <f t="shared" si="60"/>
        <v>,{"CollectableType":"HomeCollector.Models.BookBase, HomeCollector, Version=1.0.0.0, Culture=neutral, PublicKeyToken=null","DisplayName":"Prey, Book II" ,"Description":"" ,"Title":"Prey, Book II" ,"Author":"John Jackson Miller" ,"Publisher":"" ,"Year":2016 ,"Month":10,"Series":"TNG" ,"BookCode":"PREY_2" ,"ISBN":"" ,"Edition":"" }</v>
      </c>
    </row>
    <row r="174" spans="1:29" ht="13.2" x14ac:dyDescent="0.25">
      <c r="A174" s="77" t="s">
        <v>850</v>
      </c>
      <c r="B174" s="15">
        <v>2016</v>
      </c>
      <c r="C174" s="17"/>
      <c r="D174" s="4"/>
      <c r="E174" s="38">
        <v>11</v>
      </c>
      <c r="F174" s="78" t="s">
        <v>851</v>
      </c>
      <c r="H174" s="38" t="s">
        <v>818</v>
      </c>
      <c r="I174" s="4"/>
      <c r="J174" t="str">
        <f t="shared" si="61"/>
        <v>,{"CollectableType":"HomeCollector.Models.BookBase, HomeCollector, Version=1.0.0.0, Culture=neutral, PublicKeyToken=null"</v>
      </c>
      <c r="K174" t="str">
        <f t="shared" si="43"/>
        <v xml:space="preserve">,"DisplayName":"Prey, Book III" </v>
      </c>
      <c r="L174" t="str">
        <f t="shared" si="44"/>
        <v xml:space="preserve">,"Description":"" </v>
      </c>
      <c r="M174" t="str">
        <f t="shared" si="45"/>
        <v xml:space="preserve">,"Title":"Prey, Book III" </v>
      </c>
      <c r="N174" t="str">
        <f t="shared" si="46"/>
        <v xml:space="preserve">,"Author":"John Jackson Miller" </v>
      </c>
      <c r="O174" t="str">
        <f t="shared" si="47"/>
        <v xml:space="preserve">,"Publisher":"" </v>
      </c>
      <c r="P174" t="str">
        <f t="shared" si="48"/>
        <v xml:space="preserve">,"Year":2016 </v>
      </c>
      <c r="Q174" t="str">
        <f t="shared" si="49"/>
        <v>,"Month":11</v>
      </c>
      <c r="R174" t="str">
        <f t="shared" si="62"/>
        <v xml:space="preserve">,"Series":"TNG" </v>
      </c>
      <c r="S174" t="str">
        <f t="shared" si="50"/>
        <v xml:space="preserve">,"BookCode":"PREY_3" </v>
      </c>
      <c r="T174" t="str">
        <f t="shared" si="51"/>
        <v xml:space="preserve">,"ISBN":"" </v>
      </c>
      <c r="U174" t="str">
        <f t="shared" si="52"/>
        <v xml:space="preserve">,"Edition":"" </v>
      </c>
      <c r="V174" t="str">
        <f t="shared" si="53"/>
        <v/>
      </c>
      <c r="W174" t="str">
        <f t="shared" si="54"/>
        <v>{"CollectableType":"HomeCollector.Models.BookBase, HomeCollector, Version=1.0.0.0, Culture=neutral, PublicKeyToken=null"</v>
      </c>
      <c r="X174" t="str">
        <f t="shared" si="55"/>
        <v xml:space="preserve">,"ItemDetails":"Copies=" </v>
      </c>
      <c r="Y174" t="str">
        <f t="shared" si="56"/>
        <v xml:space="preserve">,"IsFavorite":false </v>
      </c>
      <c r="Z174" t="str">
        <f t="shared" si="57"/>
        <v xml:space="preserve">,"EstimatedValue":0 </v>
      </c>
      <c r="AA174" t="str">
        <f t="shared" si="58"/>
        <v xml:space="preserve">,"Condition":"UNDEFINED" </v>
      </c>
      <c r="AB174" t="str">
        <f t="shared" si="59"/>
        <v>}</v>
      </c>
      <c r="AC174" t="str">
        <f t="shared" si="60"/>
        <v>,{"CollectableType":"HomeCollector.Models.BookBase, HomeCollector, Version=1.0.0.0, Culture=neutral, PublicKeyToken=null","DisplayName":"Prey, Book III" ,"Description":"" ,"Title":"Prey, Book III" ,"Author":"John Jackson Miller" ,"Publisher":"" ,"Year":2016 ,"Month":11,"Series":"TNG" ,"BookCode":"PREY_3" ,"ISBN":"" ,"Edition":"" }</v>
      </c>
    </row>
    <row r="175" spans="1:29" ht="13.2" x14ac:dyDescent="0.25">
      <c r="A175" s="35"/>
      <c r="B175" s="2"/>
      <c r="C175" s="17"/>
      <c r="D175" s="4"/>
      <c r="E175" s="38"/>
      <c r="H175" s="4"/>
      <c r="I175" s="4"/>
    </row>
    <row r="176" spans="1:29" ht="13.2" x14ac:dyDescent="0.25">
      <c r="A176" s="35"/>
      <c r="B176" s="2"/>
      <c r="C176" s="17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  <row r="924" spans="1:9" ht="13.2" x14ac:dyDescent="0.25">
      <c r="A924" s="4"/>
      <c r="B924" s="2"/>
      <c r="C924" s="3"/>
      <c r="D924" s="4"/>
      <c r="E924" s="38"/>
      <c r="H924" s="4"/>
      <c r="I924" s="4"/>
    </row>
    <row r="925" spans="1:9" ht="13.2" x14ac:dyDescent="0.25">
      <c r="A925" s="4"/>
      <c r="B925" s="2"/>
      <c r="C925" s="3"/>
      <c r="D925" s="4"/>
      <c r="E925" s="38"/>
      <c r="H925" s="4"/>
      <c r="I925" s="4"/>
    </row>
    <row r="926" spans="1:9" ht="13.2" x14ac:dyDescent="0.25">
      <c r="A926" s="4"/>
      <c r="B926" s="2"/>
      <c r="C926" s="3"/>
      <c r="D926" s="4"/>
      <c r="E926" s="38"/>
      <c r="H926" s="4"/>
      <c r="I926" s="4"/>
    </row>
    <row r="927" spans="1:9" ht="13.2" x14ac:dyDescent="0.25">
      <c r="A927" s="4"/>
      <c r="B927" s="2"/>
      <c r="C927" s="3"/>
      <c r="D927" s="4"/>
      <c r="E927" s="38"/>
      <c r="H927" s="4"/>
      <c r="I927" s="4"/>
    </row>
    <row r="928" spans="1:9" ht="13.2" x14ac:dyDescent="0.25">
      <c r="A928" s="4"/>
      <c r="B928" s="2"/>
      <c r="C928" s="3"/>
      <c r="D928" s="4"/>
      <c r="E928" s="38"/>
      <c r="H928" s="4"/>
      <c r="I928" s="4"/>
    </row>
    <row r="929" spans="1:9" ht="13.2" x14ac:dyDescent="0.25">
      <c r="A929" s="4"/>
      <c r="B929" s="2"/>
      <c r="C929" s="3"/>
      <c r="D929" s="4"/>
      <c r="E929" s="38"/>
      <c r="H929" s="4"/>
      <c r="I929" s="4"/>
    </row>
    <row r="930" spans="1:9" ht="13.2" x14ac:dyDescent="0.25">
      <c r="A930" s="4"/>
      <c r="B930" s="2"/>
      <c r="C930" s="3"/>
      <c r="D930" s="4"/>
      <c r="E930" s="38"/>
      <c r="H930" s="4"/>
      <c r="I930" s="4"/>
    </row>
    <row r="931" spans="1:9" ht="13.2" x14ac:dyDescent="0.25">
      <c r="A931" s="4"/>
      <c r="B931" s="2"/>
      <c r="C931" s="3"/>
      <c r="D931" s="4"/>
      <c r="E931" s="38"/>
      <c r="H931" s="4"/>
      <c r="I931" s="4"/>
    </row>
    <row r="932" spans="1:9" ht="13.2" x14ac:dyDescent="0.25">
      <c r="A932" s="4"/>
      <c r="B932" s="2"/>
      <c r="C932" s="3"/>
      <c r="D932" s="4"/>
      <c r="E932" s="38"/>
      <c r="H932" s="4"/>
      <c r="I932" s="4"/>
    </row>
    <row r="933" spans="1:9" ht="13.2" x14ac:dyDescent="0.25">
      <c r="A933" s="4"/>
      <c r="B933" s="2"/>
      <c r="C933" s="3"/>
      <c r="D933" s="4"/>
      <c r="E933" s="38"/>
      <c r="H933" s="4"/>
      <c r="I933" s="4"/>
    </row>
    <row r="934" spans="1:9" ht="13.2" x14ac:dyDescent="0.25">
      <c r="A934" s="4"/>
      <c r="B934" s="2"/>
      <c r="C934" s="3"/>
      <c r="D934" s="4"/>
      <c r="E934" s="38"/>
      <c r="H934" s="4"/>
      <c r="I934" s="4"/>
    </row>
    <row r="935" spans="1:9" ht="13.2" x14ac:dyDescent="0.25">
      <c r="A935" s="4"/>
      <c r="B935" s="2"/>
      <c r="C935" s="3"/>
      <c r="D935" s="4"/>
      <c r="E935" s="38"/>
      <c r="H935" s="4"/>
      <c r="I935" s="4"/>
    </row>
    <row r="936" spans="1:9" ht="13.2" x14ac:dyDescent="0.25">
      <c r="A936" s="4"/>
      <c r="B936" s="2"/>
      <c r="C936" s="3"/>
      <c r="D936" s="4"/>
      <c r="E936" s="38"/>
      <c r="H936" s="4"/>
      <c r="I936" s="4"/>
    </row>
    <row r="937" spans="1:9" ht="13.2" x14ac:dyDescent="0.25">
      <c r="A937" s="4"/>
      <c r="B937" s="2"/>
      <c r="C937" s="3"/>
      <c r="D937" s="4"/>
      <c r="E937" s="38"/>
      <c r="H937" s="4"/>
      <c r="I937" s="4"/>
    </row>
    <row r="938" spans="1:9" ht="13.2" x14ac:dyDescent="0.25">
      <c r="A938" s="4"/>
      <c r="B938" s="2"/>
      <c r="C938" s="3"/>
      <c r="D938" s="4"/>
      <c r="E938" s="38"/>
      <c r="H938" s="4"/>
      <c r="I938" s="4"/>
    </row>
    <row r="939" spans="1:9" ht="13.2" x14ac:dyDescent="0.25">
      <c r="A939" s="4"/>
      <c r="B939" s="2"/>
      <c r="C939" s="3"/>
      <c r="D939" s="4"/>
      <c r="E939" s="38"/>
      <c r="H939" s="4"/>
      <c r="I939" s="4"/>
    </row>
    <row r="940" spans="1:9" ht="13.2" x14ac:dyDescent="0.25">
      <c r="A940" s="4"/>
      <c r="B940" s="2"/>
      <c r="C940" s="3"/>
      <c r="D940" s="4"/>
      <c r="E940" s="38"/>
      <c r="H940" s="4"/>
      <c r="I940" s="4"/>
    </row>
    <row r="941" spans="1:9" ht="13.2" x14ac:dyDescent="0.25">
      <c r="A941" s="4"/>
      <c r="B941" s="2"/>
      <c r="C941" s="3"/>
      <c r="D941" s="4"/>
      <c r="E941" s="38"/>
      <c r="H941" s="4"/>
      <c r="I941" s="4"/>
    </row>
    <row r="942" spans="1:9" ht="13.2" x14ac:dyDescent="0.25">
      <c r="A942" s="4"/>
      <c r="B942" s="2"/>
      <c r="C942" s="3"/>
      <c r="D942" s="4"/>
      <c r="E942" s="38"/>
      <c r="H942" s="4"/>
      <c r="I942" s="4"/>
    </row>
    <row r="943" spans="1:9" ht="13.2" x14ac:dyDescent="0.25">
      <c r="A943" s="4"/>
      <c r="B943" s="2"/>
      <c r="C943" s="3"/>
      <c r="D943" s="4"/>
      <c r="E943" s="38"/>
      <c r="H943" s="4"/>
      <c r="I943" s="4"/>
    </row>
    <row r="944" spans="1:9" ht="13.2" x14ac:dyDescent="0.25">
      <c r="A944" s="4"/>
      <c r="B944" s="2"/>
      <c r="C944" s="3"/>
      <c r="D944" s="4"/>
      <c r="E944" s="38"/>
      <c r="H944" s="4"/>
      <c r="I944" s="4"/>
    </row>
    <row r="945" spans="1:9" ht="13.2" x14ac:dyDescent="0.25">
      <c r="A945" s="4"/>
      <c r="B945" s="2"/>
      <c r="C945" s="3"/>
      <c r="D945" s="4"/>
      <c r="E945" s="38"/>
      <c r="H945" s="4"/>
      <c r="I945" s="4"/>
    </row>
    <row r="946" spans="1:9" ht="13.2" x14ac:dyDescent="0.25">
      <c r="A946" s="4"/>
      <c r="B946" s="2"/>
      <c r="C946" s="3"/>
      <c r="D946" s="4"/>
      <c r="E946" s="38"/>
      <c r="H946" s="4"/>
      <c r="I946" s="4"/>
    </row>
    <row r="947" spans="1:9" ht="13.2" x14ac:dyDescent="0.25">
      <c r="A947" s="4"/>
      <c r="B947" s="2"/>
      <c r="C947" s="3"/>
      <c r="D947" s="4"/>
      <c r="E947" s="38"/>
      <c r="H947" s="4"/>
      <c r="I947" s="4"/>
    </row>
    <row r="948" spans="1:9" ht="13.2" x14ac:dyDescent="0.25">
      <c r="A948" s="4"/>
      <c r="B948" s="2"/>
      <c r="C948" s="3"/>
      <c r="D948" s="4"/>
      <c r="E948" s="38"/>
      <c r="H948" s="4"/>
      <c r="I948" s="4"/>
    </row>
    <row r="949" spans="1:9" ht="13.2" x14ac:dyDescent="0.25">
      <c r="A949" s="4"/>
      <c r="B949" s="2"/>
      <c r="C949" s="3"/>
      <c r="D949" s="4"/>
      <c r="E949" s="38"/>
      <c r="H949" s="4"/>
      <c r="I949" s="4"/>
    </row>
    <row r="950" spans="1:9" ht="13.2" x14ac:dyDescent="0.25">
      <c r="A950" s="4"/>
      <c r="B950" s="2"/>
      <c r="C950" s="3"/>
      <c r="D950" s="4"/>
      <c r="E950" s="38"/>
      <c r="H950" s="4"/>
      <c r="I950" s="4"/>
    </row>
    <row r="951" spans="1:9" ht="13.2" x14ac:dyDescent="0.25">
      <c r="A951" s="4"/>
      <c r="B951" s="2"/>
      <c r="C951" s="3"/>
      <c r="D951" s="4"/>
      <c r="E951" s="38"/>
      <c r="H951" s="4"/>
      <c r="I951" s="4"/>
    </row>
    <row r="952" spans="1:9" ht="13.2" x14ac:dyDescent="0.25">
      <c r="A952" s="4"/>
      <c r="B952" s="2"/>
      <c r="C952" s="3"/>
      <c r="D952" s="4"/>
      <c r="E952" s="38"/>
      <c r="H952" s="4"/>
      <c r="I952" s="4"/>
    </row>
    <row r="953" spans="1:9" ht="13.2" x14ac:dyDescent="0.25">
      <c r="A953" s="4"/>
      <c r="B953" s="2"/>
      <c r="C953" s="3"/>
      <c r="D953" s="4"/>
      <c r="E953" s="38"/>
      <c r="H953" s="4"/>
      <c r="I953" s="4"/>
    </row>
    <row r="954" spans="1:9" ht="13.2" x14ac:dyDescent="0.25">
      <c r="A954" s="4"/>
      <c r="B954" s="2"/>
      <c r="C954" s="3"/>
      <c r="D954" s="4"/>
      <c r="E954" s="38"/>
      <c r="H954" s="4"/>
      <c r="I954" s="4"/>
    </row>
    <row r="955" spans="1:9" ht="13.2" x14ac:dyDescent="0.25">
      <c r="A955" s="4"/>
      <c r="B955" s="2"/>
      <c r="C955" s="3"/>
      <c r="D955" s="4"/>
      <c r="E955" s="38"/>
      <c r="H955" s="4"/>
      <c r="I955" s="4"/>
    </row>
  </sheetData>
  <autoFilter ref="A3:I177">
    <filterColumn colId="8">
      <filters blank="1">
        <filter val="Destiny - Aventine"/>
        <filter val="Destiny Book 1"/>
        <filter val="Destiny Book 2"/>
        <filter val="Destiny Book 3"/>
        <filter val="Double Helix, Book Five"/>
        <filter val="Double Helix, Book Four"/>
        <filter val="Double Helix, Book One"/>
        <filter val="Double Helix, Book Six"/>
        <filter val="Double Helix, Book Three"/>
        <filter val="Double Helix, Book Two"/>
        <filter val="Hardcover first printing"/>
        <filter val="Maximum Warp, Book One"/>
        <filter val="Maximum Warp, Book Two"/>
        <filter val="Movie script or episode novelization"/>
        <filter val="Movie script or episode novelization, Hardcover first printing"/>
        <filter val="My copy is Water damaged!"/>
        <filter val="reprint"/>
        <filter val="The Q Continuum Book One"/>
        <filter val="The Q Continuum Book Three"/>
        <filter val="The Q Continuum Book Two"/>
        <filter val="TNG"/>
        <filter val="TNG/DS9"/>
      </filters>
    </filterColumn>
  </autoFilter>
  <conditionalFormatting sqref="C4:C136 C141 C143:C144 C148:C176">
    <cfRule type="containsText" dxfId="131" priority="1" operator="containsText" text="Y">
      <formula>NOT(ISERROR(SEARCH(("Y"),(C4))))</formula>
    </cfRule>
  </conditionalFormatting>
  <conditionalFormatting sqref="C4:C136 C141 C143:C144 C148:C176">
    <cfRule type="containsText" dxfId="130" priority="2" operator="containsText" text="?">
      <formula>NOT(ISERROR(SEARCH(("?"),(C4))))</formula>
    </cfRule>
  </conditionalFormatting>
  <conditionalFormatting sqref="C4:C136 C141 C143:C144 C148:C176">
    <cfRule type="containsBlanks" dxfId="129" priority="3">
      <formula>LEN(TRIM(C4))=0</formula>
    </cfRule>
  </conditionalFormatting>
  <conditionalFormatting sqref="C4:C136 C141 C143:C144 C148:C176">
    <cfRule type="containsText" dxfId="12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3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7.109375" bestFit="1" customWidth="1"/>
    <col min="3" max="3" width="12.109375" customWidth="1"/>
    <col min="4" max="5" width="9.33203125" customWidth="1"/>
    <col min="6" max="6" width="9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853</v>
      </c>
      <c r="B1" s="2" t="s">
        <v>57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DS9","CollectionType":"HomeCollector.Models.BookBase,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854</v>
      </c>
      <c r="B4" s="15">
        <v>1993</v>
      </c>
      <c r="C4" s="17" t="s">
        <v>15</v>
      </c>
      <c r="D4" s="4"/>
      <c r="E4" s="38">
        <v>2</v>
      </c>
      <c r="F4" s="81" t="s">
        <v>855</v>
      </c>
      <c r="G4" s="18"/>
      <c r="H4" s="12" t="s">
        <v>219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s="80" t="str">
        <f>",""DisplayName"":""" &amp; $A4 &amp; """ "</f>
        <v xml:space="preserve">,"DisplayName":"Emissary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,"Title":"Emissary †" </v>
      </c>
      <c r="N4" t="str">
        <f>",""Author"":""" &amp; $H4 &amp; """ "</f>
        <v xml:space="preserve">,"Author":"J.M. Dillard"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,"Year":1993 </v>
      </c>
      <c r="Q4" t="str">
        <f>",""Month"":" &amp; IF($E4="",0,$E4)</f>
        <v>,"Month":2</v>
      </c>
      <c r="R4" t="str">
        <f>",""Series"":""" &amp; $B$1 &amp; """ "</f>
        <v xml:space="preserve">,"Series":"DS9" </v>
      </c>
      <c r="S4" t="str">
        <f>",""BookCode"":""" &amp; $F4 &amp; """ "</f>
        <v xml:space="preserve">,"BookCode":"DS9_1"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PublicKeyToken=null","DisplayName":"Emissary †" ,"Description":"Movie script or episode novelization" ,"Title":"Emissary †" ,"Author":"J.M. Dillard" ,"Publisher":"" ,"Year":1993 ,"Month":2,"Series":"DS9" ,"BookCode":"DS9_1"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856</v>
      </c>
      <c r="B5" s="15">
        <v>1993</v>
      </c>
      <c r="C5" s="17" t="s">
        <v>15</v>
      </c>
      <c r="D5" s="4"/>
      <c r="E5" s="38">
        <v>5</v>
      </c>
      <c r="F5" s="81" t="s">
        <v>857</v>
      </c>
      <c r="G5" s="18"/>
      <c r="H5" s="12" t="s">
        <v>329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s="80" t="str">
        <f t="shared" ref="K5:K68" si="0">",""DisplayName"":""" &amp; $A5 &amp; """ "</f>
        <v xml:space="preserve">,"DisplayName":"The Siege" </v>
      </c>
      <c r="L5" t="str">
        <f t="shared" ref="L5:L68" si="1">",""Description"":""" &amp; $I5 &amp; """ "</f>
        <v xml:space="preserve">,"Description":"" </v>
      </c>
      <c r="M5" t="str">
        <f t="shared" ref="M5:M68" si="2">",""Title"":""" &amp; $A5 &amp; """ "</f>
        <v xml:space="preserve">,"Title":"The Siege" </v>
      </c>
      <c r="N5" t="str">
        <f t="shared" ref="N5:N68" si="3">",""Author"":""" &amp; $H5 &amp; """ "</f>
        <v xml:space="preserve">,"Author":"Peter David" </v>
      </c>
      <c r="O5" t="str">
        <f t="shared" ref="O5:O68" si="4">",""Publisher"":""" &amp; $G5 &amp; """ "</f>
        <v xml:space="preserve">,"Publisher":"" </v>
      </c>
      <c r="P5" t="str">
        <f t="shared" ref="P5:P68" si="5">",""Year"":" &amp; $B5 &amp; " "</f>
        <v xml:space="preserve">,"Year":1993 </v>
      </c>
      <c r="Q5" t="str">
        <f t="shared" ref="Q5:Q68" si="6">",""Month"":" &amp; IF($E5="",0,$E5)</f>
        <v>,"Month":5</v>
      </c>
      <c r="R5" t="str">
        <f>",""Series"":""" &amp; $B$1 &amp; """ "</f>
        <v xml:space="preserve">,"Series":"DS9" </v>
      </c>
      <c r="S5" t="str">
        <f t="shared" ref="S5:S68" si="7">",""BookCode"":""" &amp; $F5 &amp; """ "</f>
        <v xml:space="preserve">,"BookCode":"DS9_2" </v>
      </c>
      <c r="T5" t="str">
        <f t="shared" ref="T5:T68" si="8">",""ISBN"":""" &amp; "" &amp; """ "</f>
        <v xml:space="preserve">,"ISBN":"" </v>
      </c>
      <c r="U5" t="str">
        <f t="shared" ref="U5:U68" si="9">",""Edition"":""" &amp; "" &amp; """ "</f>
        <v xml:space="preserve">,"Edition":"" </v>
      </c>
      <c r="V5" t="str">
        <f t="shared" ref="V5:V68" si="10" xml:space="preserve"> IF($C5="Y",",""ItemInstances"":[","")</f>
        <v>,"ItemInstances":[</v>
      </c>
      <c r="W5" t="str">
        <f t="shared" ref="W5:W6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8" si="12">",""ItemDetails"":""" &amp; "Copies=" &amp; $D5 &amp; """ "</f>
        <v xml:space="preserve">,"ItemDetails":"Copies=" </v>
      </c>
      <c r="Y5" t="str">
        <f t="shared" ref="Y5:Y68" si="13">",""IsFavorite"":" &amp; "false" &amp; " "</f>
        <v xml:space="preserve">,"IsFavorite":false </v>
      </c>
      <c r="Z5" t="str">
        <f t="shared" ref="Z5:Z68" si="14">",""EstimatedValue"":" &amp; 0 &amp; " "</f>
        <v xml:space="preserve">,"EstimatedValue":0 </v>
      </c>
      <c r="AA5" t="str">
        <f t="shared" ref="AA5:AA68" si="15">",""Condition"":" &amp; """UNDEFINED""" &amp; " "</f>
        <v xml:space="preserve">,"Condition":"UNDEFINED" </v>
      </c>
      <c r="AB5" t="str">
        <f t="shared" ref="AB5:AB6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68" si="17">CONCATENATE($J5,$K5, $L5, $M5, $N5,$O5,$P5,$Q5,$R5,$S5,$T5,$U5) &amp; $AB5</f>
        <v>,{"CollectableType":"HomeCollector.Models.BookBase, HomeCollector, Version=1.0.0.0, Culture=neutral, PublicKeyToken=null","DisplayName":"The Siege" ,"Description":"" ,"Title":"The Siege" ,"Author":"Peter David" ,"Publisher":"" ,"Year":1993 ,"Month":5,"Series":"DS9" ,"BookCode":"DS9_2"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858</v>
      </c>
      <c r="B6" s="15">
        <v>1993</v>
      </c>
      <c r="C6" s="17" t="s">
        <v>15</v>
      </c>
      <c r="D6" s="4"/>
      <c r="E6" s="38">
        <v>8</v>
      </c>
      <c r="F6" s="81" t="s">
        <v>859</v>
      </c>
      <c r="G6" s="18"/>
      <c r="H6" s="12" t="s">
        <v>860</v>
      </c>
      <c r="I6" s="4"/>
      <c r="J6" t="str">
        <f t="shared" ref="J6:J6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s="80" t="str">
        <f t="shared" si="0"/>
        <v xml:space="preserve">,"DisplayName":"Bloodletter" </v>
      </c>
      <c r="L6" t="str">
        <f t="shared" si="1"/>
        <v xml:space="preserve">,"Description":"" </v>
      </c>
      <c r="M6" t="str">
        <f t="shared" si="2"/>
        <v xml:space="preserve">,"Title":"Bloodletter" </v>
      </c>
      <c r="N6" t="str">
        <f t="shared" si="3"/>
        <v xml:space="preserve">,"Author":"K. W. Jeter" </v>
      </c>
      <c r="O6" t="str">
        <f t="shared" si="4"/>
        <v xml:space="preserve">,"Publisher":"" </v>
      </c>
      <c r="P6" t="str">
        <f t="shared" si="5"/>
        <v xml:space="preserve">,"Year":1993 </v>
      </c>
      <c r="Q6" t="str">
        <f t="shared" si="6"/>
        <v>,"Month":8</v>
      </c>
      <c r="R6" t="str">
        <f t="shared" ref="R6:R69" si="19">",""Series"":""" &amp; $B$1 &amp; """ "</f>
        <v xml:space="preserve">,"Series":"DS9" </v>
      </c>
      <c r="S6" t="str">
        <f t="shared" si="7"/>
        <v xml:space="preserve">,"BookCode":"DS9_3"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PublicKeyToken=null","DisplayName":"Bloodletter" ,"Description":"" ,"Title":"Bloodletter" ,"Author":"K. W. Jeter" ,"Publisher":"" ,"Year":1993 ,"Month":8,"Series":"DS9" ,"BookCode":"DS9_3"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53.4" x14ac:dyDescent="0.3">
      <c r="A7" s="14" t="s">
        <v>861</v>
      </c>
      <c r="B7" s="15">
        <v>1993</v>
      </c>
      <c r="C7" s="17" t="s">
        <v>15</v>
      </c>
      <c r="D7" s="4"/>
      <c r="E7" s="38">
        <v>11</v>
      </c>
      <c r="F7" s="81" t="s">
        <v>862</v>
      </c>
      <c r="G7" s="18"/>
      <c r="H7" s="12" t="s">
        <v>863</v>
      </c>
      <c r="I7" s="4"/>
      <c r="J7" t="str">
        <f t="shared" si="18"/>
        <v>,{"CollectableType":"HomeCollector.Models.BookBase, HomeCollector, Version=1.0.0.0, Culture=neutral, PublicKeyToken=null"</v>
      </c>
      <c r="K7" s="80" t="str">
        <f t="shared" si="0"/>
        <v xml:space="preserve">,"DisplayName":"The Big Game" </v>
      </c>
      <c r="L7" t="str">
        <f t="shared" si="1"/>
        <v xml:space="preserve">,"Description":"" </v>
      </c>
      <c r="M7" t="str">
        <f t="shared" si="2"/>
        <v xml:space="preserve">,"Title":"The Big Game" </v>
      </c>
      <c r="N7" t="str">
        <f t="shared" si="3"/>
        <v xml:space="preserve">,"Author":"Sandy Schofield (Dean Wesley Smith &amp; Kristine Kathryn Rusch)" </v>
      </c>
      <c r="O7" t="str">
        <f t="shared" si="4"/>
        <v xml:space="preserve">,"Publisher":"" </v>
      </c>
      <c r="P7" t="str">
        <f t="shared" si="5"/>
        <v xml:space="preserve">,"Year":1993 </v>
      </c>
      <c r="Q7" t="str">
        <f t="shared" si="6"/>
        <v>,"Month":11</v>
      </c>
      <c r="R7" t="str">
        <f t="shared" si="19"/>
        <v xml:space="preserve">,"Series":"DS9" </v>
      </c>
      <c r="S7" t="str">
        <f t="shared" si="7"/>
        <v xml:space="preserve">,"BookCode":"DS9_4"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Big Game" ,"Description":"" ,"Title":"The Big Game" ,"Author":"Sandy Schofield (Dean Wesley Smith &amp; Kristine Kathryn Rusch)" ,"Publisher":"" ,"Year":1993 ,"Month":11,"Series":"DS9" ,"BookCode":"DS9_4"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864</v>
      </c>
      <c r="B8" s="15">
        <v>1994</v>
      </c>
      <c r="C8" s="17" t="s">
        <v>15</v>
      </c>
      <c r="D8" s="4"/>
      <c r="E8" s="38">
        <v>2</v>
      </c>
      <c r="F8" s="81" t="s">
        <v>865</v>
      </c>
      <c r="G8" s="18"/>
      <c r="H8" s="12" t="s">
        <v>625</v>
      </c>
      <c r="I8" s="4"/>
      <c r="J8" t="str">
        <f t="shared" si="18"/>
        <v>,{"CollectableType":"HomeCollector.Models.BookBase, HomeCollector, Version=1.0.0.0, Culture=neutral, PublicKeyToken=null"</v>
      </c>
      <c r="K8" s="80" t="str">
        <f t="shared" si="0"/>
        <v xml:space="preserve">,"DisplayName":"Fallen Heroes" </v>
      </c>
      <c r="L8" t="str">
        <f t="shared" si="1"/>
        <v xml:space="preserve">,"Description":"" </v>
      </c>
      <c r="M8" t="str">
        <f t="shared" si="2"/>
        <v xml:space="preserve">,"Title":"Fallen Heroes" </v>
      </c>
      <c r="N8" t="str">
        <f t="shared" si="3"/>
        <v xml:space="preserve">,"Author":"Dafydd ab Hugh" </v>
      </c>
      <c r="O8" t="str">
        <f t="shared" si="4"/>
        <v xml:space="preserve">,"Publisher":"" </v>
      </c>
      <c r="P8" t="str">
        <f t="shared" si="5"/>
        <v xml:space="preserve">,"Year":1994 </v>
      </c>
      <c r="Q8" t="str">
        <f t="shared" si="6"/>
        <v>,"Month":2</v>
      </c>
      <c r="R8" t="str">
        <f t="shared" si="19"/>
        <v xml:space="preserve">,"Series":"DS9" </v>
      </c>
      <c r="S8" t="str">
        <f t="shared" si="7"/>
        <v xml:space="preserve">,"BookCode":"DS9_5"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PublicKeyToken=null","DisplayName":"Fallen Heroes" ,"Description":"" ,"Title":"Fallen Heroes" ,"Author":"Dafydd ab Hugh" ,"Publisher":"" ,"Year":1994 ,"Month":2,"Series":"DS9" ,"BookCode":"DS9_5"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866</v>
      </c>
      <c r="B9" s="15">
        <v>1994</v>
      </c>
      <c r="C9" s="17" t="s">
        <v>15</v>
      </c>
      <c r="D9" s="4"/>
      <c r="E9" s="38">
        <v>5</v>
      </c>
      <c r="F9" s="81" t="s">
        <v>867</v>
      </c>
      <c r="G9" s="18"/>
      <c r="H9" s="12" t="s">
        <v>868</v>
      </c>
      <c r="I9" s="4"/>
      <c r="J9" t="str">
        <f t="shared" si="18"/>
        <v>,{"CollectableType":"HomeCollector.Models.BookBase, HomeCollector, Version=1.0.0.0, Culture=neutral, PublicKeyToken=null"</v>
      </c>
      <c r="K9" s="80" t="str">
        <f t="shared" si="0"/>
        <v xml:space="preserve">,"DisplayName":"Betrayal" </v>
      </c>
      <c r="L9" t="str">
        <f t="shared" si="1"/>
        <v xml:space="preserve">,"Description":"" </v>
      </c>
      <c r="M9" t="str">
        <f t="shared" si="2"/>
        <v xml:space="preserve">,"Title":"Betrayal" </v>
      </c>
      <c r="N9" t="str">
        <f t="shared" si="3"/>
        <v xml:space="preserve">,"Author":"Lois Tilton" </v>
      </c>
      <c r="O9" t="str">
        <f t="shared" si="4"/>
        <v xml:space="preserve">,"Publisher":"" </v>
      </c>
      <c r="P9" t="str">
        <f t="shared" si="5"/>
        <v xml:space="preserve">,"Year":1994 </v>
      </c>
      <c r="Q9" t="str">
        <f t="shared" si="6"/>
        <v>,"Month":5</v>
      </c>
      <c r="R9" t="str">
        <f t="shared" si="19"/>
        <v xml:space="preserve">,"Series":"DS9" </v>
      </c>
      <c r="S9" t="str">
        <f t="shared" si="7"/>
        <v xml:space="preserve">,"BookCode":"DS9_6"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PublicKeyToken=null","DisplayName":"Betrayal" ,"Description":"" ,"Title":"Betrayal" ,"Author":"Lois Tilton" ,"Publisher":"" ,"Year":1994 ,"Month":5,"Series":"DS9" ,"BookCode":"DS9_6"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869</v>
      </c>
      <c r="B10" s="15">
        <v>1994</v>
      </c>
      <c r="C10" s="17" t="s">
        <v>15</v>
      </c>
      <c r="D10" s="4"/>
      <c r="E10" s="38">
        <v>9</v>
      </c>
      <c r="F10" s="81" t="s">
        <v>870</v>
      </c>
      <c r="G10" s="18"/>
      <c r="H10" s="12" t="s">
        <v>690</v>
      </c>
      <c r="I10" s="4"/>
      <c r="J10" t="str">
        <f t="shared" si="18"/>
        <v>,{"CollectableType":"HomeCollector.Models.BookBase, HomeCollector, Version=1.0.0.0, Culture=neutral, PublicKeyToken=null"</v>
      </c>
      <c r="K10" s="80" t="str">
        <f t="shared" si="0"/>
        <v xml:space="preserve">,"DisplayName":"Warchild" </v>
      </c>
      <c r="L10" t="str">
        <f t="shared" si="1"/>
        <v xml:space="preserve">,"Description":"" </v>
      </c>
      <c r="M10" t="str">
        <f t="shared" si="2"/>
        <v xml:space="preserve">,"Title":"Warchild" </v>
      </c>
      <c r="N10" t="str">
        <f t="shared" si="3"/>
        <v xml:space="preserve">,"Author":"Esther Friesner" </v>
      </c>
      <c r="O10" t="str">
        <f t="shared" si="4"/>
        <v xml:space="preserve">,"Publisher":"" </v>
      </c>
      <c r="P10" t="str">
        <f t="shared" si="5"/>
        <v xml:space="preserve">,"Year":1994 </v>
      </c>
      <c r="Q10" t="str">
        <f t="shared" si="6"/>
        <v>,"Month":9</v>
      </c>
      <c r="R10" t="str">
        <f t="shared" si="19"/>
        <v xml:space="preserve">,"Series":"DS9" </v>
      </c>
      <c r="S10" t="str">
        <f t="shared" si="7"/>
        <v xml:space="preserve">,"BookCode":"DS9_7"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PublicKeyToken=null","DisplayName":"Warchild" ,"Description":"" ,"Title":"Warchild" ,"Author":"Esther Friesner" ,"Publisher":"" ,"Year":1994 ,"Month":9,"Series":"DS9" ,"BookCode":"DS9_7"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871</v>
      </c>
      <c r="B11" s="15">
        <v>1994</v>
      </c>
      <c r="C11" s="17" t="s">
        <v>15</v>
      </c>
      <c r="D11" s="4"/>
      <c r="E11" s="38">
        <v>10</v>
      </c>
      <c r="F11" s="82"/>
      <c r="G11" s="18"/>
      <c r="H11" s="12" t="s">
        <v>225</v>
      </c>
      <c r="I11" s="12" t="s">
        <v>460</v>
      </c>
      <c r="J11" t="str">
        <f t="shared" si="18"/>
        <v>,{"CollectableType":"HomeCollector.Models.BookBase, HomeCollector, Version=1.0.0.0, Culture=neutral, PublicKeyToken=null"</v>
      </c>
      <c r="K11" s="80" t="str">
        <f t="shared" si="0"/>
        <v xml:space="preserve">,"DisplayName":"The Search †" </v>
      </c>
      <c r="L11" t="str">
        <f t="shared" si="1"/>
        <v xml:space="preserve">,"Description":"Movie script or episode novelization" </v>
      </c>
      <c r="M11" t="str">
        <f t="shared" si="2"/>
        <v xml:space="preserve">,"Title":"The Search †" </v>
      </c>
      <c r="N11" t="str">
        <f t="shared" si="3"/>
        <v xml:space="preserve">,"Author":"Diane Carey" </v>
      </c>
      <c r="O11" t="str">
        <f t="shared" si="4"/>
        <v xml:space="preserve">,"Publisher":"" </v>
      </c>
      <c r="P11" t="str">
        <f t="shared" si="5"/>
        <v xml:space="preserve">,"Year":1994 </v>
      </c>
      <c r="Q11" t="str">
        <f t="shared" si="6"/>
        <v>,"Month":10</v>
      </c>
      <c r="R11" t="str">
        <f t="shared" si="19"/>
        <v xml:space="preserve">,"Series":"DS9"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PublicKeyToken=null","DisplayName":"The Search †" ,"Description":"Movie script or episode novelization" ,"Title":"The Search †" ,"Author":"Diane Carey" ,"Publisher":"" ,"Year":1994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872</v>
      </c>
      <c r="B12" s="15">
        <v>1994</v>
      </c>
      <c r="C12" s="17" t="s">
        <v>15</v>
      </c>
      <c r="D12" s="4"/>
      <c r="E12" s="38">
        <v>11</v>
      </c>
      <c r="F12" s="81" t="s">
        <v>873</v>
      </c>
      <c r="G12" s="18"/>
      <c r="H12" s="12" t="s">
        <v>343</v>
      </c>
      <c r="I12" s="4"/>
      <c r="J12" t="str">
        <f t="shared" si="18"/>
        <v>,{"CollectableType":"HomeCollector.Models.BookBase, HomeCollector, Version=1.0.0.0, Culture=neutral, PublicKeyToken=null"</v>
      </c>
      <c r="K12" s="80" t="str">
        <f t="shared" si="0"/>
        <v xml:space="preserve">,"DisplayName":"Antimatter" </v>
      </c>
      <c r="L12" t="str">
        <f t="shared" si="1"/>
        <v xml:space="preserve">,"Description":"" </v>
      </c>
      <c r="M12" t="str">
        <f t="shared" si="2"/>
        <v xml:space="preserve">,"Title":"Antimatter" </v>
      </c>
      <c r="N12" t="str">
        <f t="shared" si="3"/>
        <v xml:space="preserve">,"Author":"John Vornholt" </v>
      </c>
      <c r="O12" t="str">
        <f t="shared" si="4"/>
        <v xml:space="preserve">,"Publisher":"" </v>
      </c>
      <c r="P12" t="str">
        <f t="shared" si="5"/>
        <v xml:space="preserve">,"Year":1994 </v>
      </c>
      <c r="Q12" t="str">
        <f t="shared" si="6"/>
        <v>,"Month":11</v>
      </c>
      <c r="R12" t="str">
        <f t="shared" si="19"/>
        <v xml:space="preserve">,"Series":"DS9" </v>
      </c>
      <c r="S12" t="str">
        <f t="shared" si="7"/>
        <v xml:space="preserve">,"BookCode":"DS9_8"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PublicKeyToken=null","DisplayName":"Antimatter" ,"Description":"" ,"Title":"Antimatter" ,"Author":"John Vornholt" ,"Publisher":"" ,"Year":1994 ,"Month":11,"Series":"DS9" ,"BookCode":"DS9_8"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874</v>
      </c>
      <c r="B13" s="15">
        <v>1995</v>
      </c>
      <c r="C13" s="17" t="s">
        <v>15</v>
      </c>
      <c r="D13" s="4"/>
      <c r="E13" s="38">
        <v>2</v>
      </c>
      <c r="F13" s="81" t="s">
        <v>875</v>
      </c>
      <c r="G13" s="18"/>
      <c r="H13" s="12" t="s">
        <v>876</v>
      </c>
      <c r="I13" s="4"/>
      <c r="J13" t="str">
        <f t="shared" si="18"/>
        <v>,{"CollectableType":"HomeCollector.Models.BookBase, HomeCollector, Version=1.0.0.0, Culture=neutral, PublicKeyToken=null"</v>
      </c>
      <c r="K13" s="80" t="str">
        <f t="shared" si="0"/>
        <v xml:space="preserve">,"DisplayName":"Proud Helios" </v>
      </c>
      <c r="L13" t="str">
        <f t="shared" si="1"/>
        <v xml:space="preserve">,"Description":"" </v>
      </c>
      <c r="M13" t="str">
        <f t="shared" si="2"/>
        <v xml:space="preserve">,"Title":"Proud Helios" </v>
      </c>
      <c r="N13" t="str">
        <f t="shared" si="3"/>
        <v xml:space="preserve">,"Author":"Melissa Scott" </v>
      </c>
      <c r="O13" t="str">
        <f t="shared" si="4"/>
        <v xml:space="preserve">,"Publisher":"" </v>
      </c>
      <c r="P13" t="str">
        <f t="shared" si="5"/>
        <v xml:space="preserve">,"Year":1995 </v>
      </c>
      <c r="Q13" t="str">
        <f t="shared" si="6"/>
        <v>,"Month":2</v>
      </c>
      <c r="R13" t="str">
        <f t="shared" si="19"/>
        <v xml:space="preserve">,"Series":"DS9" </v>
      </c>
      <c r="S13" t="str">
        <f t="shared" si="7"/>
        <v xml:space="preserve">,"BookCode":"DS9_9"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PublicKeyToken=null","DisplayName":"Proud Helios" ,"Description":"" ,"Title":"Proud Helios" ,"Author":"Melissa Scott" ,"Publisher":"" ,"Year":1995 ,"Month":2,"Series":"DS9" ,"BookCode":"DS9_9"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5.75" customHeight="1" x14ac:dyDescent="0.25">
      <c r="A14" s="34" t="s">
        <v>877</v>
      </c>
      <c r="B14" s="15">
        <v>1995</v>
      </c>
      <c r="C14" s="17"/>
      <c r="D14" s="4"/>
      <c r="E14" s="38">
        <v>3</v>
      </c>
      <c r="F14" s="82"/>
      <c r="H14" s="12" t="s">
        <v>860</v>
      </c>
      <c r="I14" s="12" t="s">
        <v>878</v>
      </c>
      <c r="J14" t="str">
        <f t="shared" si="18"/>
        <v>,{"CollectableType":"HomeCollector.Models.BookBase, HomeCollector, Version=1.0.0.0, Culture=neutral, PublicKeyToken=null"</v>
      </c>
      <c r="K14" s="80" t="str">
        <f t="shared" si="0"/>
        <v xml:space="preserve">,"DisplayName":"Warped" </v>
      </c>
      <c r="L14" t="str">
        <f t="shared" si="1"/>
        <v xml:space="preserve">,"Description":"Warped (1st printing hardcover)" </v>
      </c>
      <c r="M14" t="str">
        <f t="shared" si="2"/>
        <v xml:space="preserve">,"Title":"Warped" </v>
      </c>
      <c r="N14" t="str">
        <f t="shared" si="3"/>
        <v xml:space="preserve">,"Author":"K. W. Jeter" </v>
      </c>
      <c r="O14" t="str">
        <f t="shared" si="4"/>
        <v xml:space="preserve">,"Publisher":"" </v>
      </c>
      <c r="P14" t="str">
        <f t="shared" si="5"/>
        <v xml:space="preserve">,"Year":1995 </v>
      </c>
      <c r="Q14" t="str">
        <f t="shared" si="6"/>
        <v>,"Month":3</v>
      </c>
      <c r="R14" t="str">
        <f t="shared" si="19"/>
        <v xml:space="preserve">,"Series":"DS9"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PublicKeyToken=null","DisplayName":"Warped" ,"Description":"Warped (1st printing hardcover)" ,"Title":"Warped" ,"Author":"K. W. Jeter" ,"Publisher":"" ,"Year":1995 ,"Month":3,"Series":"DS9" ,"BookCode":"" ,"ISBN":"" ,"Edition":"" }</v>
      </c>
    </row>
    <row r="15" spans="1:39" ht="15.75" customHeight="1" x14ac:dyDescent="0.25">
      <c r="A15" s="34" t="s">
        <v>877</v>
      </c>
      <c r="B15" s="15">
        <v>1995</v>
      </c>
      <c r="C15" s="17" t="s">
        <v>15</v>
      </c>
      <c r="D15" s="4"/>
      <c r="E15" s="38">
        <v>3</v>
      </c>
      <c r="F15" s="82"/>
      <c r="H15" s="12"/>
      <c r="I15" s="4"/>
      <c r="J15" t="str">
        <f t="shared" si="18"/>
        <v>,{"CollectableType":"HomeCollector.Models.BookBase, HomeCollector, Version=1.0.0.0, Culture=neutral, PublicKeyToken=null"</v>
      </c>
      <c r="K15" s="80" t="str">
        <f t="shared" si="0"/>
        <v xml:space="preserve">,"DisplayName":"Warped" </v>
      </c>
      <c r="L15" t="str">
        <f t="shared" si="1"/>
        <v xml:space="preserve">,"Description":"" </v>
      </c>
      <c r="M15" t="str">
        <f t="shared" si="2"/>
        <v xml:space="preserve">,"Title":"Warped" </v>
      </c>
      <c r="N15" t="str">
        <f t="shared" si="3"/>
        <v xml:space="preserve">,"Author":"" </v>
      </c>
      <c r="O15" t="str">
        <f t="shared" si="4"/>
        <v xml:space="preserve">,"Publisher":"" </v>
      </c>
      <c r="P15" t="str">
        <f t="shared" si="5"/>
        <v xml:space="preserve">,"Year":1995 </v>
      </c>
      <c r="Q15" t="str">
        <f t="shared" si="6"/>
        <v>,"Month":3</v>
      </c>
      <c r="R15" t="str">
        <f t="shared" si="19"/>
        <v xml:space="preserve">,"Series":"DS9" </v>
      </c>
      <c r="S15" t="str">
        <f t="shared" si="7"/>
        <v xml:space="preserve">,"BookCode":""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PublicKeyToken=null","DisplayName":"Warped" ,"Description":"" ,"Title":"Warped" ,"Author":"" ,"Publisher":"" ,"Year":1995 ,"Month":3,"Series":"DS9"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879</v>
      </c>
      <c r="B16" s="15">
        <v>1995</v>
      </c>
      <c r="C16" s="17" t="s">
        <v>15</v>
      </c>
      <c r="D16" s="4"/>
      <c r="E16" s="38">
        <v>4</v>
      </c>
      <c r="F16" s="81" t="s">
        <v>880</v>
      </c>
      <c r="H16" s="12" t="s">
        <v>881</v>
      </c>
      <c r="I16" s="4"/>
      <c r="J16" t="str">
        <f t="shared" si="18"/>
        <v>,{"CollectableType":"HomeCollector.Models.BookBase, HomeCollector, Version=1.0.0.0, Culture=neutral, PublicKeyToken=null"</v>
      </c>
      <c r="K16" s="80" t="str">
        <f t="shared" si="0"/>
        <v xml:space="preserve">,"DisplayName":"Valhalla" </v>
      </c>
      <c r="L16" t="str">
        <f t="shared" si="1"/>
        <v xml:space="preserve">,"Description":"" </v>
      </c>
      <c r="M16" t="str">
        <f t="shared" si="2"/>
        <v xml:space="preserve">,"Title":"Valhalla" </v>
      </c>
      <c r="N16" t="str">
        <f t="shared" si="3"/>
        <v xml:space="preserve">,"Author":"Nathan Archer" </v>
      </c>
      <c r="O16" t="str">
        <f t="shared" si="4"/>
        <v xml:space="preserve">,"Publisher":"" </v>
      </c>
      <c r="P16" t="str">
        <f t="shared" si="5"/>
        <v xml:space="preserve">,"Year":1995 </v>
      </c>
      <c r="Q16" t="str">
        <f t="shared" si="6"/>
        <v>,"Month":4</v>
      </c>
      <c r="R16" t="str">
        <f t="shared" si="19"/>
        <v xml:space="preserve">,"Series":"DS9" </v>
      </c>
      <c r="S16" t="str">
        <f t="shared" si="7"/>
        <v xml:space="preserve">,"BookCode":"DS9_10"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PublicKeyToken=null","DisplayName":"Valhalla" ,"Description":"" ,"Title":"Valhalla" ,"Author":"Nathan Archer" ,"Publisher":"" ,"Year":1995 ,"Month":4,"Series":"DS9" ,"BookCode":"DS9_10"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15.75" customHeight="1" x14ac:dyDescent="0.25">
      <c r="A17" s="34" t="s">
        <v>882</v>
      </c>
      <c r="B17" s="15">
        <v>1995</v>
      </c>
      <c r="C17" s="17" t="s">
        <v>15</v>
      </c>
      <c r="D17" s="4"/>
      <c r="E17" s="38">
        <v>6</v>
      </c>
      <c r="F17" s="81" t="s">
        <v>883</v>
      </c>
      <c r="H17" s="12" t="s">
        <v>884</v>
      </c>
      <c r="I17" s="4"/>
      <c r="J17" t="str">
        <f t="shared" si="18"/>
        <v>,{"CollectableType":"HomeCollector.Models.BookBase, HomeCollector, Version=1.0.0.0, Culture=neutral, PublicKeyToken=null"</v>
      </c>
      <c r="K17" s="80" t="str">
        <f t="shared" si="0"/>
        <v xml:space="preserve">,"DisplayName":"Devil in the Sky" </v>
      </c>
      <c r="L17" t="str">
        <f t="shared" si="1"/>
        <v xml:space="preserve">,"Description":"" </v>
      </c>
      <c r="M17" t="str">
        <f t="shared" si="2"/>
        <v xml:space="preserve">,"Title":"Devil in the Sky" </v>
      </c>
      <c r="N17" t="str">
        <f t="shared" si="3"/>
        <v xml:space="preserve">,"Author":"Greg Cox &amp; John Gregory Betancourt" </v>
      </c>
      <c r="O17" t="str">
        <f t="shared" si="4"/>
        <v xml:space="preserve">,"Publisher":"" </v>
      </c>
      <c r="P17" t="str">
        <f t="shared" si="5"/>
        <v xml:space="preserve">,"Year":1995 </v>
      </c>
      <c r="Q17" t="str">
        <f t="shared" si="6"/>
        <v>,"Month":6</v>
      </c>
      <c r="R17" t="str">
        <f t="shared" si="19"/>
        <v xml:space="preserve">,"Series":"DS9" </v>
      </c>
      <c r="S17" t="str">
        <f t="shared" si="7"/>
        <v xml:space="preserve">,"BookCode":"DS9_11"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PublicKeyToken=null","DisplayName":"Devil in the Sky" ,"Description":"" ,"Title":"Devil in the Sky" ,"Author":"Greg Cox &amp; John Gregory Betancourt" ,"Publisher":"" ,"Year":1995 ,"Month":6,"Series":"DS9" ,"BookCode":"DS9_11"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885</v>
      </c>
      <c r="B18" s="15">
        <v>1995</v>
      </c>
      <c r="C18" s="17" t="s">
        <v>15</v>
      </c>
      <c r="D18" s="4"/>
      <c r="E18" s="38">
        <v>9</v>
      </c>
      <c r="F18" s="81" t="s">
        <v>886</v>
      </c>
      <c r="H18" s="12" t="s">
        <v>887</v>
      </c>
      <c r="I18" s="4"/>
      <c r="J18" t="str">
        <f t="shared" si="18"/>
        <v>,{"CollectableType":"HomeCollector.Models.BookBase, HomeCollector, Version=1.0.0.0, Culture=neutral, PublicKeyToken=null"</v>
      </c>
      <c r="K18" s="80" t="str">
        <f t="shared" si="0"/>
        <v xml:space="preserve">,"DisplayName":"The Laertian Gamble" </v>
      </c>
      <c r="L18" t="str">
        <f t="shared" si="1"/>
        <v xml:space="preserve">,"Description":"" </v>
      </c>
      <c r="M18" t="str">
        <f t="shared" si="2"/>
        <v xml:space="preserve">,"Title":"The Laertian Gamble" </v>
      </c>
      <c r="N18" t="str">
        <f t="shared" si="3"/>
        <v xml:space="preserve">,"Author":"Robert Sheckley" </v>
      </c>
      <c r="O18" t="str">
        <f t="shared" si="4"/>
        <v xml:space="preserve">,"Publisher":"" </v>
      </c>
      <c r="P18" t="str">
        <f t="shared" si="5"/>
        <v xml:space="preserve">,"Year":1995 </v>
      </c>
      <c r="Q18" t="str">
        <f t="shared" si="6"/>
        <v>,"Month":9</v>
      </c>
      <c r="R18" t="str">
        <f t="shared" si="19"/>
        <v xml:space="preserve">,"Series":"DS9" </v>
      </c>
      <c r="S18" t="str">
        <f t="shared" si="7"/>
        <v xml:space="preserve">,"BookCode":"DS9_12"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Laertian Gamble" ,"Description":"" ,"Title":"The Laertian Gamble" ,"Author":"Robert Sheckley" ,"Publisher":"" ,"Year":1995 ,"Month":9,"Series":"DS9" ,"BookCode":"DS9_12"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888</v>
      </c>
      <c r="B19" s="15">
        <v>1995</v>
      </c>
      <c r="C19" s="17" t="s">
        <v>15</v>
      </c>
      <c r="D19" s="4"/>
      <c r="E19" s="38">
        <v>10</v>
      </c>
      <c r="F19" s="82"/>
      <c r="H19" s="12" t="s">
        <v>225</v>
      </c>
      <c r="I19" s="12" t="s">
        <v>460</v>
      </c>
      <c r="J19" t="str">
        <f t="shared" si="18"/>
        <v>,{"CollectableType":"HomeCollector.Models.BookBase, HomeCollector, Version=1.0.0.0, Culture=neutral, PublicKeyToken=null"</v>
      </c>
      <c r="K19" s="80" t="str">
        <f t="shared" si="0"/>
        <v xml:space="preserve">,"DisplayName":"The Way of the Warrior †" </v>
      </c>
      <c r="L19" t="str">
        <f t="shared" si="1"/>
        <v xml:space="preserve">,"Description":"Movie script or episode novelization" </v>
      </c>
      <c r="M19" t="str">
        <f t="shared" si="2"/>
        <v xml:space="preserve">,"Title":"The Way of the Warrior †" </v>
      </c>
      <c r="N19" t="str">
        <f t="shared" si="3"/>
        <v xml:space="preserve">,"Author":"Diane Carey" </v>
      </c>
      <c r="O19" t="str">
        <f t="shared" si="4"/>
        <v xml:space="preserve">,"Publisher":"" </v>
      </c>
      <c r="P19" t="str">
        <f t="shared" si="5"/>
        <v xml:space="preserve">,"Year":1995 </v>
      </c>
      <c r="Q19" t="str">
        <f t="shared" si="6"/>
        <v>,"Month":10</v>
      </c>
      <c r="R19" t="str">
        <f t="shared" si="19"/>
        <v xml:space="preserve">,"Series":"DS9"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PublicKeyToken=null","DisplayName":"The Way of the Warrior †" ,"Description":"Movie script or episode novelization" ,"Title":"The Way of the Warrior †" ,"Author":"Diane Carey" ,"Publisher":"" ,"Year":1995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889</v>
      </c>
      <c r="B20" s="15">
        <v>1995</v>
      </c>
      <c r="C20" s="17" t="s">
        <v>15</v>
      </c>
      <c r="D20" s="4"/>
      <c r="E20" s="38">
        <v>11</v>
      </c>
      <c r="F20" s="81" t="s">
        <v>890</v>
      </c>
      <c r="H20" s="12" t="s">
        <v>225</v>
      </c>
      <c r="I20" s="4"/>
      <c r="J20" t="str">
        <f t="shared" si="18"/>
        <v>,{"CollectableType":"HomeCollector.Models.BookBase, HomeCollector, Version=1.0.0.0, Culture=neutral, PublicKeyToken=null"</v>
      </c>
      <c r="K20" s="80" t="str">
        <f t="shared" si="0"/>
        <v xml:space="preserve">,"DisplayName":"Station Rage" </v>
      </c>
      <c r="L20" t="str">
        <f t="shared" si="1"/>
        <v xml:space="preserve">,"Description":"" </v>
      </c>
      <c r="M20" t="str">
        <f t="shared" si="2"/>
        <v xml:space="preserve">,"Title":"Station Rage" </v>
      </c>
      <c r="N20" t="str">
        <f t="shared" si="3"/>
        <v xml:space="preserve">,"Author":"Diane Carey" </v>
      </c>
      <c r="O20" t="str">
        <f t="shared" si="4"/>
        <v xml:space="preserve">,"Publisher":"" </v>
      </c>
      <c r="P20" t="str">
        <f t="shared" si="5"/>
        <v xml:space="preserve">,"Year":1995 </v>
      </c>
      <c r="Q20" t="str">
        <f t="shared" si="6"/>
        <v>,"Month":11</v>
      </c>
      <c r="R20" t="str">
        <f t="shared" si="19"/>
        <v xml:space="preserve">,"Series":"DS9" </v>
      </c>
      <c r="S20" t="str">
        <f t="shared" si="7"/>
        <v xml:space="preserve">,"BookCode":"DS9_13"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PublicKeyToken=null","DisplayName":"Station Rage" ,"Description":"" ,"Title":"Station Rage" ,"Author":"Diane Carey" ,"Publisher":"" ,"Year":1995 ,"Month":11,"Series":"DS9" ,"BookCode":"DS9_13"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891</v>
      </c>
      <c r="B21" s="15">
        <v>1996</v>
      </c>
      <c r="C21" s="17" t="s">
        <v>15</v>
      </c>
      <c r="D21" s="4"/>
      <c r="E21" s="38">
        <v>2</v>
      </c>
      <c r="F21" s="81" t="s">
        <v>892</v>
      </c>
      <c r="H21" s="12" t="s">
        <v>893</v>
      </c>
      <c r="I21" s="4"/>
      <c r="J21" t="str">
        <f t="shared" si="18"/>
        <v>,{"CollectableType":"HomeCollector.Models.BookBase, HomeCollector, Version=1.0.0.0, Culture=neutral, PublicKeyToken=null"</v>
      </c>
      <c r="K21" s="80" t="str">
        <f t="shared" si="0"/>
        <v xml:space="preserve">,"DisplayName":"The Long Night" </v>
      </c>
      <c r="L21" t="str">
        <f t="shared" si="1"/>
        <v xml:space="preserve">,"Description":"" </v>
      </c>
      <c r="M21" t="str">
        <f t="shared" si="2"/>
        <v xml:space="preserve">,"Title":"The Long Night" </v>
      </c>
      <c r="N21" t="str">
        <f t="shared" si="3"/>
        <v xml:space="preserve">,"Author":"Dean Wesley Smith &amp; Kristine Kathryn Rusch" </v>
      </c>
      <c r="O21" t="str">
        <f t="shared" si="4"/>
        <v xml:space="preserve">,"Publisher":"" </v>
      </c>
      <c r="P21" t="str">
        <f t="shared" si="5"/>
        <v xml:space="preserve">,"Year":1996 </v>
      </c>
      <c r="Q21" t="str">
        <f t="shared" si="6"/>
        <v>,"Month":2</v>
      </c>
      <c r="R21" t="str">
        <f t="shared" si="19"/>
        <v xml:space="preserve">,"Series":"DS9" </v>
      </c>
      <c r="S21" t="str">
        <f t="shared" si="7"/>
        <v xml:space="preserve">,"BookCode":"DS9_14"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PublicKeyToken=null","DisplayName":"The Long Night" ,"Description":"" ,"Title":"The Long Night" ,"Author":"Dean Wesley Smith &amp; Kristine Kathryn Rusch" ,"Publisher":"" ,"Year":1996 ,"Month":2,"Series":"DS9" ,"BookCode":"DS9_14"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5.75" customHeight="1" x14ac:dyDescent="0.25">
      <c r="A22" s="34" t="s">
        <v>894</v>
      </c>
      <c r="B22" s="15">
        <v>1996</v>
      </c>
      <c r="C22" s="17" t="s">
        <v>15</v>
      </c>
      <c r="D22" s="4"/>
      <c r="E22" s="38">
        <v>6</v>
      </c>
      <c r="F22" s="81" t="s">
        <v>895</v>
      </c>
      <c r="H22" s="12" t="s">
        <v>589</v>
      </c>
      <c r="I22" s="4"/>
      <c r="J22" t="str">
        <f t="shared" si="18"/>
        <v>,{"CollectableType":"HomeCollector.Models.BookBase, HomeCollector, Version=1.0.0.0, Culture=neutral, PublicKeyToken=null"</v>
      </c>
      <c r="K22" s="80" t="str">
        <f t="shared" si="0"/>
        <v xml:space="preserve">,"DisplayName":"Objective: Bajor" </v>
      </c>
      <c r="L22" t="str">
        <f t="shared" si="1"/>
        <v xml:space="preserve">,"Description":"" </v>
      </c>
      <c r="M22" t="str">
        <f t="shared" si="2"/>
        <v xml:space="preserve">,"Title":"Objective: Bajor" </v>
      </c>
      <c r="N22" t="str">
        <f t="shared" si="3"/>
        <v xml:space="preserve">,"Author":"John Peel" </v>
      </c>
      <c r="O22" t="str">
        <f t="shared" si="4"/>
        <v xml:space="preserve">,"Publisher":"" </v>
      </c>
      <c r="P22" t="str">
        <f t="shared" si="5"/>
        <v xml:space="preserve">,"Year":1996 </v>
      </c>
      <c r="Q22" t="str">
        <f t="shared" si="6"/>
        <v>,"Month":6</v>
      </c>
      <c r="R22" t="str">
        <f t="shared" si="19"/>
        <v xml:space="preserve">,"Series":"DS9" </v>
      </c>
      <c r="S22" t="str">
        <f t="shared" si="7"/>
        <v xml:space="preserve">,"BookCode":"DS9_15"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PublicKeyToken=null","DisplayName":"Objective: Bajor" ,"Description":"" ,"Title":"Objective: Bajor" ,"Author":"John Peel" ,"Publisher":"" ,"Year":1996 ,"Month":6,"Series":"DS9" ,"BookCode":"DS9_15"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34" t="s">
        <v>896</v>
      </c>
      <c r="B23" s="15">
        <v>1996</v>
      </c>
      <c r="C23" s="17" t="s">
        <v>15</v>
      </c>
      <c r="D23" s="4"/>
      <c r="E23" s="38">
        <v>8</v>
      </c>
      <c r="F23" s="81" t="s">
        <v>897</v>
      </c>
      <c r="H23" s="12" t="s">
        <v>340</v>
      </c>
      <c r="I23" s="4"/>
      <c r="J23" t="str">
        <f t="shared" si="18"/>
        <v>,{"CollectableType":"HomeCollector.Models.BookBase, HomeCollector, Version=1.0.0.0, Culture=neutral, PublicKeyToken=null"</v>
      </c>
      <c r="K23" s="80" t="str">
        <f t="shared" si="0"/>
        <v xml:space="preserve">,"DisplayName":"Invasion#3: Time's Enemy" </v>
      </c>
      <c r="L23" t="str">
        <f t="shared" si="1"/>
        <v xml:space="preserve">,"Description":"" </v>
      </c>
      <c r="M23" t="str">
        <f t="shared" si="2"/>
        <v xml:space="preserve">,"Title":"Invasion#3: Time's Enemy" </v>
      </c>
      <c r="N23" t="str">
        <f t="shared" si="3"/>
        <v xml:space="preserve">,"Author":"L.A. Graf" </v>
      </c>
      <c r="O23" t="str">
        <f t="shared" si="4"/>
        <v xml:space="preserve">,"Publisher":"" </v>
      </c>
      <c r="P23" t="str">
        <f t="shared" si="5"/>
        <v xml:space="preserve">,"Year":1996 </v>
      </c>
      <c r="Q23" t="str">
        <f t="shared" si="6"/>
        <v>,"Month":8</v>
      </c>
      <c r="R23" t="str">
        <f t="shared" si="19"/>
        <v xml:space="preserve">,"Series":"DS9" </v>
      </c>
      <c r="S23" t="str">
        <f t="shared" si="7"/>
        <v xml:space="preserve">,"BookCode":"DS9_16"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PublicKeyToken=null","DisplayName":"Invasion#3: Time's Enemy" ,"Description":"" ,"Title":"Invasion#3: Time's Enemy" ,"Author":"L.A. Graf" ,"Publisher":"" ,"Year":1996 ,"Month":8,"Series":"DS9" ,"BookCode":"DS9_16"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34" t="s">
        <v>898</v>
      </c>
      <c r="B24" s="15">
        <v>1996</v>
      </c>
      <c r="C24" s="17" t="s">
        <v>15</v>
      </c>
      <c r="D24" s="4"/>
      <c r="E24" s="38">
        <v>10</v>
      </c>
      <c r="F24" s="81" t="s">
        <v>899</v>
      </c>
      <c r="H24" s="12" t="s">
        <v>726</v>
      </c>
      <c r="I24" s="4"/>
      <c r="J24" t="str">
        <f t="shared" si="18"/>
        <v>,{"CollectableType":"HomeCollector.Models.BookBase, HomeCollector, Version=1.0.0.0, Culture=neutral, PublicKeyToken=null"</v>
      </c>
      <c r="K24" s="80" t="str">
        <f t="shared" si="0"/>
        <v xml:space="preserve">,"DisplayName":"The Heart of the Warrior" </v>
      </c>
      <c r="L24" t="str">
        <f t="shared" si="1"/>
        <v xml:space="preserve">,"Description":"" </v>
      </c>
      <c r="M24" t="str">
        <f t="shared" si="2"/>
        <v xml:space="preserve">,"Title":"The Heart of the Warrior" </v>
      </c>
      <c r="N24" t="str">
        <f t="shared" si="3"/>
        <v xml:space="preserve">,"Author":"John Gregory Betancourt" </v>
      </c>
      <c r="O24" t="str">
        <f t="shared" si="4"/>
        <v xml:space="preserve">,"Publisher":"" </v>
      </c>
      <c r="P24" t="str">
        <f t="shared" si="5"/>
        <v xml:space="preserve">,"Year":1996 </v>
      </c>
      <c r="Q24" t="str">
        <f t="shared" si="6"/>
        <v>,"Month":10</v>
      </c>
      <c r="R24" t="str">
        <f t="shared" si="19"/>
        <v xml:space="preserve">,"Series":"DS9" </v>
      </c>
      <c r="S24" t="str">
        <f t="shared" si="7"/>
        <v xml:space="preserve">,"BookCode":"DS9_17"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PublicKeyToken=null","DisplayName":"The Heart of the Warrior" ,"Description":"" ,"Title":"The Heart of the Warrior" ,"Author":"John Gregory Betancourt" ,"Publisher":"" ,"Year":1996 ,"Month":10,"Series":"DS9" ,"BookCode":"DS9_17"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8" x14ac:dyDescent="0.25">
      <c r="A25" s="34" t="s">
        <v>900</v>
      </c>
      <c r="B25" s="15">
        <v>1996</v>
      </c>
      <c r="C25" s="17" t="s">
        <v>15</v>
      </c>
      <c r="D25" s="4"/>
      <c r="E25" s="38">
        <v>11</v>
      </c>
      <c r="F25" s="81" t="s">
        <v>901</v>
      </c>
      <c r="H25" s="12" t="s">
        <v>286</v>
      </c>
      <c r="I25" s="4"/>
      <c r="J25" t="str">
        <f t="shared" si="18"/>
        <v>,{"CollectableType":"HomeCollector.Models.BookBase, HomeCollector, Version=1.0.0.0, Culture=neutral, PublicKeyToken=null"</v>
      </c>
      <c r="K25" s="80" t="str">
        <f t="shared" si="0"/>
        <v xml:space="preserve">,"DisplayName":"Saratoga" </v>
      </c>
      <c r="L25" t="str">
        <f t="shared" si="1"/>
        <v xml:space="preserve">,"Description":"" </v>
      </c>
      <c r="M25" t="str">
        <f t="shared" si="2"/>
        <v xml:space="preserve">,"Title":"Saratoga" </v>
      </c>
      <c r="N25" t="str">
        <f t="shared" si="3"/>
        <v xml:space="preserve">,"Author":"Michael Jan Friedman" </v>
      </c>
      <c r="O25" t="str">
        <f t="shared" si="4"/>
        <v xml:space="preserve">,"Publisher":"" </v>
      </c>
      <c r="P25" t="str">
        <f t="shared" si="5"/>
        <v xml:space="preserve">,"Year":1996 </v>
      </c>
      <c r="Q25" t="str">
        <f t="shared" si="6"/>
        <v>,"Month":11</v>
      </c>
      <c r="R25" t="str">
        <f t="shared" si="19"/>
        <v xml:space="preserve">,"Series":"DS9" </v>
      </c>
      <c r="S25" t="str">
        <f t="shared" si="7"/>
        <v xml:space="preserve">,"BookCode":"DS9_18"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>,"ItemInstances":[</v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5" t="str">
        <f t="shared" si="17"/>
        <v>,{"CollectableType":"HomeCollector.Models.BookBase, HomeCollector, Version=1.0.0.0, Culture=neutral, PublicKeyToken=null","DisplayName":"Saratoga" ,"Description":"" ,"Title":"Saratoga" ,"Author":"Michael Jan Friedman" ,"Publisher":"" ,"Year":1996 ,"Month":11,"Series":"DS9" ,"BookCode":"DS9_18"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6" spans="1:29" ht="13.8" x14ac:dyDescent="0.25">
      <c r="A26" s="34" t="s">
        <v>902</v>
      </c>
      <c r="B26" s="15">
        <v>1996</v>
      </c>
      <c r="C26" s="17" t="s">
        <v>15</v>
      </c>
      <c r="D26" s="4"/>
      <c r="E26" s="38">
        <v>12</v>
      </c>
      <c r="F26" s="82"/>
      <c r="H26" s="12" t="s">
        <v>225</v>
      </c>
      <c r="I26" s="12" t="s">
        <v>460</v>
      </c>
      <c r="J26" t="str">
        <f t="shared" si="18"/>
        <v>,{"CollectableType":"HomeCollector.Models.BookBase, HomeCollector, Version=1.0.0.0, Culture=neutral, PublicKeyToken=null"</v>
      </c>
      <c r="K26" s="80" t="str">
        <f t="shared" si="0"/>
        <v xml:space="preserve">,"DisplayName":"Trials and Tribble-ations †" </v>
      </c>
      <c r="L26" t="str">
        <f t="shared" si="1"/>
        <v xml:space="preserve">,"Description":"Movie script or episode novelization" </v>
      </c>
      <c r="M26" t="str">
        <f t="shared" si="2"/>
        <v xml:space="preserve">,"Title":"Trials and Tribble-ations †" </v>
      </c>
      <c r="N26" t="str">
        <f t="shared" si="3"/>
        <v xml:space="preserve">,"Author":"Diane Carey" </v>
      </c>
      <c r="O26" t="str">
        <f t="shared" si="4"/>
        <v xml:space="preserve">,"Publisher":"" </v>
      </c>
      <c r="P26" t="str">
        <f t="shared" si="5"/>
        <v xml:space="preserve">,"Year":1996 </v>
      </c>
      <c r="Q26" t="str">
        <f t="shared" si="6"/>
        <v>,"Month":12</v>
      </c>
      <c r="R26" t="str">
        <f t="shared" si="19"/>
        <v xml:space="preserve">,"Series":"DS9" </v>
      </c>
      <c r="S26" t="str">
        <f t="shared" si="7"/>
        <v xml:space="preserve">,"BookCode":""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PublicKeyToken=null","DisplayName":"Trials and Tribble-ations †" ,"Description":"Movie script or episode novelization" ,"Title":"Trials and Tribble-ations †" ,"Author":"Diane Carey" ,"Publisher":"" ,"Year":1996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13.8" x14ac:dyDescent="0.25">
      <c r="A27" s="34" t="s">
        <v>903</v>
      </c>
      <c r="B27" s="15">
        <v>1997</v>
      </c>
      <c r="C27" s="17" t="s">
        <v>15</v>
      </c>
      <c r="D27" s="4"/>
      <c r="E27" s="38">
        <v>2</v>
      </c>
      <c r="F27" s="81" t="s">
        <v>904</v>
      </c>
      <c r="H27" s="12" t="s">
        <v>600</v>
      </c>
      <c r="I27" s="12"/>
      <c r="J27" t="str">
        <f t="shared" si="18"/>
        <v>,{"CollectableType":"HomeCollector.Models.BookBase, HomeCollector, Version=1.0.0.0, Culture=neutral, PublicKeyToken=null"</v>
      </c>
      <c r="K27" s="80" t="str">
        <f t="shared" si="0"/>
        <v xml:space="preserve">,"DisplayName":"The Tempest" </v>
      </c>
      <c r="L27" t="str">
        <f t="shared" si="1"/>
        <v xml:space="preserve">,"Description":"" </v>
      </c>
      <c r="M27" t="str">
        <f t="shared" si="2"/>
        <v xml:space="preserve">,"Title":"The Tempest" </v>
      </c>
      <c r="N27" t="str">
        <f t="shared" si="3"/>
        <v xml:space="preserve">,"Author":"Susan Wright" </v>
      </c>
      <c r="O27" t="str">
        <f t="shared" si="4"/>
        <v xml:space="preserve">,"Publisher":"" </v>
      </c>
      <c r="P27" t="str">
        <f t="shared" si="5"/>
        <v xml:space="preserve">,"Year":1997 </v>
      </c>
      <c r="Q27" t="str">
        <f t="shared" si="6"/>
        <v>,"Month":2</v>
      </c>
      <c r="R27" t="str">
        <f t="shared" si="19"/>
        <v xml:space="preserve">,"Series":"DS9" </v>
      </c>
      <c r="S27" t="str">
        <f t="shared" si="7"/>
        <v xml:space="preserve">,"BookCode":"DS9_19"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>,"ItemInstances":[</v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7"/>
        <v>,{"CollectableType":"HomeCollector.Models.BookBase, HomeCollector, Version=1.0.0.0, Culture=neutral, PublicKeyToken=null","DisplayName":"The Tempest" ,"Description":"" ,"Title":"The Tempest" ,"Author":"Susan Wright" ,"Publisher":"" ,"Year":1997 ,"Month":2,"Series":"DS9" ,"BookCode":"DS9_19"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39.6" x14ac:dyDescent="0.25">
      <c r="A28" s="34" t="s">
        <v>905</v>
      </c>
      <c r="B28" s="15">
        <v>1997</v>
      </c>
      <c r="C28" s="17" t="s">
        <v>15</v>
      </c>
      <c r="D28" s="4"/>
      <c r="E28" s="38">
        <v>5</v>
      </c>
      <c r="F28" s="81" t="s">
        <v>906</v>
      </c>
      <c r="H28" s="12" t="s">
        <v>907</v>
      </c>
      <c r="I28" s="4"/>
      <c r="J28" t="str">
        <f t="shared" si="18"/>
        <v>,{"CollectableType":"HomeCollector.Models.BookBase, HomeCollector, Version=1.0.0.0, Culture=neutral, PublicKeyToken=null"</v>
      </c>
      <c r="K28" s="80" t="str">
        <f t="shared" si="0"/>
        <v xml:space="preserve">,"DisplayName":"Wrath of the Prophets" </v>
      </c>
      <c r="L28" t="str">
        <f t="shared" si="1"/>
        <v xml:space="preserve">,"Description":"" </v>
      </c>
      <c r="M28" t="str">
        <f t="shared" si="2"/>
        <v xml:space="preserve">,"Title":"Wrath of the Prophets" </v>
      </c>
      <c r="N28" t="str">
        <f t="shared" si="3"/>
        <v xml:space="preserve">,"Author":"Peter David, Michael Jan Friedman &amp; Robert Greenberger" </v>
      </c>
      <c r="O28" t="str">
        <f t="shared" si="4"/>
        <v xml:space="preserve">,"Publisher":"" </v>
      </c>
      <c r="P28" t="str">
        <f t="shared" si="5"/>
        <v xml:space="preserve">,"Year":1997 </v>
      </c>
      <c r="Q28" t="str">
        <f t="shared" si="6"/>
        <v>,"Month":5</v>
      </c>
      <c r="R28" t="str">
        <f t="shared" si="19"/>
        <v xml:space="preserve">,"Series":"DS9" </v>
      </c>
      <c r="S28" t="str">
        <f t="shared" si="7"/>
        <v xml:space="preserve">,"BookCode":"DS9_20"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PublicKeyToken=null","DisplayName":"Wrath of the Prophets" ,"Description":"" ,"Title":"Wrath of the Prophets" ,"Author":"Peter David, Michael Jan Friedman &amp; Robert Greenberger" ,"Publisher":"" ,"Year":1997 ,"Month":5,"Series":"DS9" ,"BookCode":"DS9_20"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13.8" x14ac:dyDescent="0.25">
      <c r="A29" s="34" t="s">
        <v>908</v>
      </c>
      <c r="B29" s="15">
        <v>1997</v>
      </c>
      <c r="C29" s="17" t="s">
        <v>15</v>
      </c>
      <c r="D29" s="4"/>
      <c r="E29" s="38">
        <v>11</v>
      </c>
      <c r="F29" s="81" t="s">
        <v>909</v>
      </c>
      <c r="H29" s="12" t="s">
        <v>910</v>
      </c>
      <c r="I29" s="4"/>
      <c r="J29" t="str">
        <f t="shared" si="18"/>
        <v>,{"CollectableType":"HomeCollector.Models.BookBase, HomeCollector, Version=1.0.0.0, Culture=neutral, PublicKeyToken=null"</v>
      </c>
      <c r="K29" s="80" t="str">
        <f t="shared" si="0"/>
        <v xml:space="preserve">,"DisplayName":"Trial by Error" </v>
      </c>
      <c r="L29" t="str">
        <f t="shared" si="1"/>
        <v xml:space="preserve">,"Description":"" </v>
      </c>
      <c r="M29" t="str">
        <f t="shared" si="2"/>
        <v xml:space="preserve">,"Title":"Trial by Error" </v>
      </c>
      <c r="N29" t="str">
        <f t="shared" si="3"/>
        <v xml:space="preserve">,"Author":"Mark Garland" </v>
      </c>
      <c r="O29" t="str">
        <f t="shared" si="4"/>
        <v xml:space="preserve">,"Publisher":"" </v>
      </c>
      <c r="P29" t="str">
        <f t="shared" si="5"/>
        <v xml:space="preserve">,"Year":1997 </v>
      </c>
      <c r="Q29" t="str">
        <f t="shared" si="6"/>
        <v>,"Month":11</v>
      </c>
      <c r="R29" t="str">
        <f t="shared" si="19"/>
        <v xml:space="preserve">,"Series":"DS9" </v>
      </c>
      <c r="S29" t="str">
        <f t="shared" si="7"/>
        <v xml:space="preserve">,"BookCode":"DS9_21"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>,"ItemInstances":[</v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9" t="str">
        <f t="shared" si="17"/>
        <v>,{"CollectableType":"HomeCollector.Models.BookBase, HomeCollector, Version=1.0.0.0, Culture=neutral, PublicKeyToken=null","DisplayName":"Trial by Error" ,"Description":"" ,"Title":"Trial by Error" ,"Author":"Mark Garland" ,"Publisher":"" ,"Year":1997 ,"Month":11,"Series":"DS9" ,"BookCode":"DS9_21"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0" spans="1:29" ht="13.8" x14ac:dyDescent="0.25">
      <c r="A30" s="34" t="s">
        <v>911</v>
      </c>
      <c r="B30" s="15">
        <v>1998</v>
      </c>
      <c r="C30" s="17" t="s">
        <v>15</v>
      </c>
      <c r="D30" s="4"/>
      <c r="E30" s="38">
        <v>2</v>
      </c>
      <c r="F30" s="81" t="s">
        <v>912</v>
      </c>
      <c r="H30" s="12" t="s">
        <v>625</v>
      </c>
      <c r="I30" s="4"/>
      <c r="J30" t="str">
        <f t="shared" si="18"/>
        <v>,{"CollectableType":"HomeCollector.Models.BookBase, HomeCollector, Version=1.0.0.0, Culture=neutral, PublicKeyToken=null"</v>
      </c>
      <c r="K30" s="80" t="str">
        <f t="shared" si="0"/>
        <v xml:space="preserve">,"DisplayName":"Vengeance" </v>
      </c>
      <c r="L30" t="str">
        <f t="shared" si="1"/>
        <v xml:space="preserve">,"Description":"" </v>
      </c>
      <c r="M30" t="str">
        <f t="shared" si="2"/>
        <v xml:space="preserve">,"Title":"Vengeance" </v>
      </c>
      <c r="N30" t="str">
        <f t="shared" si="3"/>
        <v xml:space="preserve">,"Author":"Dafydd ab Hugh" </v>
      </c>
      <c r="O30" t="str">
        <f t="shared" si="4"/>
        <v xml:space="preserve">,"Publisher":"" </v>
      </c>
      <c r="P30" t="str">
        <f t="shared" si="5"/>
        <v xml:space="preserve">,"Year":1998 </v>
      </c>
      <c r="Q30" t="str">
        <f t="shared" si="6"/>
        <v>,"Month":2</v>
      </c>
      <c r="R30" t="str">
        <f t="shared" si="19"/>
        <v xml:space="preserve">,"Series":"DS9" </v>
      </c>
      <c r="S30" t="str">
        <f t="shared" si="7"/>
        <v xml:space="preserve">,"BookCode":"DS9_22"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PublicKeyToken=null","DisplayName":"Vengeance" ,"Description":"" ,"Title":"Vengeance" ,"Author":"Dafydd ab Hugh" ,"Publisher":"" ,"Year":1998 ,"Month":2,"Series":"DS9" ,"BookCode":"DS9_22"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8" x14ac:dyDescent="0.25">
      <c r="A31" s="34" t="s">
        <v>913</v>
      </c>
      <c r="B31" s="15">
        <v>1998</v>
      </c>
      <c r="C31" s="17" t="s">
        <v>15</v>
      </c>
      <c r="D31" s="4"/>
      <c r="E31" s="38">
        <v>4</v>
      </c>
      <c r="F31" s="82"/>
      <c r="H31" s="12" t="s">
        <v>914</v>
      </c>
      <c r="I31" s="12" t="s">
        <v>460</v>
      </c>
      <c r="J31" t="str">
        <f t="shared" si="18"/>
        <v>,{"CollectableType":"HomeCollector.Models.BookBase, HomeCollector, Version=1.0.0.0, Culture=neutral, PublicKeyToken=null"</v>
      </c>
      <c r="K31" s="80" t="str">
        <f t="shared" si="0"/>
        <v xml:space="preserve">,"DisplayName":"Far Beyond the Stars †" </v>
      </c>
      <c r="L31" t="str">
        <f t="shared" si="1"/>
        <v xml:space="preserve">,"Description":"Movie script or episode novelization" </v>
      </c>
      <c r="M31" t="str">
        <f t="shared" si="2"/>
        <v xml:space="preserve">,"Title":"Far Beyond the Stars †" </v>
      </c>
      <c r="N31" t="str">
        <f t="shared" si="3"/>
        <v xml:space="preserve">,"Author":"Steven Barnes" </v>
      </c>
      <c r="O31" t="str">
        <f t="shared" si="4"/>
        <v xml:space="preserve">,"Publisher":"" </v>
      </c>
      <c r="P31" t="str">
        <f t="shared" si="5"/>
        <v xml:space="preserve">,"Year":1998 </v>
      </c>
      <c r="Q31" t="str">
        <f t="shared" si="6"/>
        <v>,"Month":4</v>
      </c>
      <c r="R31" t="str">
        <f t="shared" si="19"/>
        <v xml:space="preserve">,"Series":"DS9" </v>
      </c>
      <c r="S31" t="str">
        <f t="shared" si="7"/>
        <v xml:space="preserve">,"BookCode":""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PublicKeyToken=null","DisplayName":"Far Beyond the Stars †" ,"Description":"Movie script or episode novelization" ,"Title":"Far Beyond the Stars †" ,"Author":"Steven Barnes" ,"Publisher":"" ,"Year":1998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26.4" x14ac:dyDescent="0.25">
      <c r="A32" s="34" t="s">
        <v>915</v>
      </c>
      <c r="B32" s="15">
        <v>1998</v>
      </c>
      <c r="C32" s="17" t="s">
        <v>15</v>
      </c>
      <c r="D32" s="4"/>
      <c r="E32" s="38">
        <v>11</v>
      </c>
      <c r="F32" s="81" t="s">
        <v>916</v>
      </c>
      <c r="H32" s="12" t="s">
        <v>225</v>
      </c>
      <c r="I32" s="12" t="s">
        <v>917</v>
      </c>
      <c r="J32" t="str">
        <f t="shared" si="18"/>
        <v>,{"CollectableType":"HomeCollector.Models.BookBase, HomeCollector, Version=1.0.0.0, Culture=neutral, PublicKeyToken=null"</v>
      </c>
      <c r="K32" s="80" t="str">
        <f t="shared" si="0"/>
        <v xml:space="preserve">,"DisplayName":"The Dominion War - A Call to Arms" </v>
      </c>
      <c r="L32" t="str">
        <f t="shared" si="1"/>
        <v xml:space="preserve">,"Description":"The Dominion War, Book Two, Movie script or episode novelization" </v>
      </c>
      <c r="M32" t="str">
        <f t="shared" si="2"/>
        <v xml:space="preserve">,"Title":"The Dominion War - A Call to Arms" </v>
      </c>
      <c r="N32" t="str">
        <f t="shared" si="3"/>
        <v xml:space="preserve">,"Author":"Diane Carey" </v>
      </c>
      <c r="O32" t="str">
        <f t="shared" si="4"/>
        <v xml:space="preserve">,"Publisher":"" </v>
      </c>
      <c r="P32" t="str">
        <f t="shared" si="5"/>
        <v xml:space="preserve">,"Year":1998 </v>
      </c>
      <c r="Q32" t="str">
        <f t="shared" si="6"/>
        <v>,"Month":11</v>
      </c>
      <c r="R32" t="str">
        <f t="shared" si="19"/>
        <v xml:space="preserve">,"Series":"DS9" </v>
      </c>
      <c r="S32" t="str">
        <f t="shared" si="7"/>
        <v xml:space="preserve">,"BookCode":"DW2"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PublicKeyToken=null","DisplayName":"The Dominion War - A Call to Arms" ,"Description":"The Dominion War, Book Two, Movie script or episode novelization" ,"Title":"The Dominion War - A Call to Arms" ,"Author":"Diane Carey" ,"Publisher":"" ,"Year":1998 ,"Month":11,"Series":"DS9" ,"BookCode":"DW2"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26.4" x14ac:dyDescent="0.25">
      <c r="A33" s="34" t="s">
        <v>918</v>
      </c>
      <c r="B33" s="15">
        <v>1998</v>
      </c>
      <c r="C33" s="17" t="s">
        <v>15</v>
      </c>
      <c r="D33" s="4"/>
      <c r="E33" s="38">
        <v>12</v>
      </c>
      <c r="F33" s="81" t="s">
        <v>919</v>
      </c>
      <c r="H33" s="12" t="s">
        <v>225</v>
      </c>
      <c r="I33" s="12" t="s">
        <v>920</v>
      </c>
      <c r="J33" t="str">
        <f t="shared" si="18"/>
        <v>,{"CollectableType":"HomeCollector.Models.BookBase, HomeCollector, Version=1.0.0.0, Culture=neutral, PublicKeyToken=null"</v>
      </c>
      <c r="K33" s="80" t="str">
        <f t="shared" si="0"/>
        <v xml:space="preserve">,"DisplayName":"The Dominion War - Sacrifice of Angels" </v>
      </c>
      <c r="L33" t="str">
        <f t="shared" si="1"/>
        <v xml:space="preserve">,"Description":"The Dominion War, Book Four, Movie script or episode novelization" </v>
      </c>
      <c r="M33" t="str">
        <f t="shared" si="2"/>
        <v xml:space="preserve">,"Title":"The Dominion War - Sacrifice of Angels" </v>
      </c>
      <c r="N33" t="str">
        <f t="shared" si="3"/>
        <v xml:space="preserve">,"Author":"Diane Carey" </v>
      </c>
      <c r="O33" t="str">
        <f t="shared" si="4"/>
        <v xml:space="preserve">,"Publisher":"" </v>
      </c>
      <c r="P33" t="str">
        <f t="shared" si="5"/>
        <v xml:space="preserve">,"Year":1998 </v>
      </c>
      <c r="Q33" t="str">
        <f t="shared" si="6"/>
        <v>,"Month":12</v>
      </c>
      <c r="R33" t="str">
        <f t="shared" si="19"/>
        <v xml:space="preserve">,"Series":"DS9" </v>
      </c>
      <c r="S33" t="str">
        <f t="shared" si="7"/>
        <v xml:space="preserve">,"BookCode":"DW4"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>,"ItemInstances":[</v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3" t="str">
        <f t="shared" si="17"/>
        <v>,{"CollectableType":"HomeCollector.Models.BookBase, HomeCollector, Version=1.0.0.0, Culture=neutral, PublicKeyToken=null","DisplayName":"The Dominion War - Sacrifice of Angels" ,"Description":"The Dominion War, Book Four, Movie script or episode novelization" ,"Title":"The Dominion War - Sacrifice of Angels" ,"Author":"Diane Carey" ,"Publisher":"" ,"Year":1998 ,"Month":12,"Series":"DS9" ,"BookCode":"DW4"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4" spans="1:29" ht="79.2" x14ac:dyDescent="0.25">
      <c r="A34" s="34" t="s">
        <v>921</v>
      </c>
      <c r="B34" s="15">
        <v>1999</v>
      </c>
      <c r="C34" s="17" t="s">
        <v>15</v>
      </c>
      <c r="D34" s="4"/>
      <c r="E34" s="38">
        <v>1</v>
      </c>
      <c r="F34" s="81" t="s">
        <v>922</v>
      </c>
      <c r="H34" s="12" t="s">
        <v>1750</v>
      </c>
      <c r="I34" s="4"/>
      <c r="J34" t="str">
        <f t="shared" si="18"/>
        <v>,{"CollectableType":"HomeCollector.Models.BookBase, HomeCollector, Version=1.0.0.0, Culture=neutral, PublicKeyToken=null"</v>
      </c>
      <c r="K34" s="80" t="str">
        <f t="shared" si="0"/>
        <v xml:space="preserve">,"DisplayName":"The 34th Rule" </v>
      </c>
      <c r="L34" t="str">
        <f t="shared" si="1"/>
        <v xml:space="preserve">,"Description":"" </v>
      </c>
      <c r="M34" t="str">
        <f t="shared" si="2"/>
        <v xml:space="preserve">,"Title":"The 34th Rule" </v>
      </c>
      <c r="N34" t="str">
        <f t="shared" si="3"/>
        <v xml:space="preserve">,"Author":"Armin Shimerman &amp; David R. George III, with Eric A. Stillwell (writer of 'Yesterday's Enterprise')" </v>
      </c>
      <c r="O34" t="str">
        <f t="shared" si="4"/>
        <v xml:space="preserve">,"Publisher":"" </v>
      </c>
      <c r="P34" t="str">
        <f t="shared" si="5"/>
        <v xml:space="preserve">,"Year":1999 </v>
      </c>
      <c r="Q34" t="str">
        <f t="shared" si="6"/>
        <v>,"Month":1</v>
      </c>
      <c r="R34" t="str">
        <f t="shared" si="19"/>
        <v xml:space="preserve">,"Series":"DS9" </v>
      </c>
      <c r="S34" t="str">
        <f t="shared" si="7"/>
        <v xml:space="preserve">,"BookCode":"DS9_23" </v>
      </c>
      <c r="T34" t="str">
        <f t="shared" si="8"/>
        <v xml:space="preserve">,"ISBN":"" </v>
      </c>
      <c r="U34" t="str">
        <f t="shared" si="9"/>
        <v xml:space="preserve">,"Edition":"" </v>
      </c>
      <c r="V34" t="str">
        <f t="shared" si="10"/>
        <v>,"ItemInstances":[</v>
      </c>
      <c r="W34" t="str">
        <f t="shared" si="11"/>
        <v>{"CollectableType":"HomeCollector.Models.BookBase, HomeCollector, Version=1.0.0.0, Culture=neutral, PublicKeyToken=null"</v>
      </c>
      <c r="X34" t="str">
        <f t="shared" si="12"/>
        <v xml:space="preserve">,"ItemDetails":"Copies=" </v>
      </c>
      <c r="Y34" t="str">
        <f t="shared" si="13"/>
        <v xml:space="preserve">,"IsFavorite":false </v>
      </c>
      <c r="Z34" t="str">
        <f t="shared" si="14"/>
        <v xml:space="preserve">,"EstimatedValue":0 </v>
      </c>
      <c r="AA34" t="str">
        <f t="shared" si="15"/>
        <v xml:space="preserve">,"Condition":"UNDEFINED" </v>
      </c>
      <c r="AB3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7"/>
        <v>,{"CollectableType":"HomeCollector.Models.BookBase, HomeCollector, Version=1.0.0.0, Culture=neutral, PublicKeyToken=null","DisplayName":"The 34th Rule" ,"Description":"" ,"Title":"The 34th Rule" ,"Author":"Armin Shimerman &amp; David R. George III, with Eric A. Stillwell (writer of 'Yesterday's Enterprise')" ,"Publisher":"" ,"Year":1999 ,"Month":1,"Series":"DS9" ,"BookCode":"DS9_23"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13.8" x14ac:dyDescent="0.25">
      <c r="A35" s="34" t="s">
        <v>923</v>
      </c>
      <c r="B35" s="15">
        <v>1999</v>
      </c>
      <c r="C35" s="17" t="s">
        <v>15</v>
      </c>
      <c r="D35" s="4"/>
      <c r="E35" s="38">
        <v>2</v>
      </c>
      <c r="F35" s="81" t="s">
        <v>924</v>
      </c>
      <c r="H35" s="12" t="s">
        <v>625</v>
      </c>
      <c r="I35" s="12" t="s">
        <v>925</v>
      </c>
      <c r="J35" t="str">
        <f t="shared" si="18"/>
        <v>,{"CollectableType":"HomeCollector.Models.BookBase, HomeCollector, Version=1.0.0.0, Culture=neutral, PublicKeyToken=null"</v>
      </c>
      <c r="K35" s="80" t="str">
        <f t="shared" si="0"/>
        <v xml:space="preserve">,"DisplayName":"Rebels - The Conquered" </v>
      </c>
      <c r="L35" t="str">
        <f t="shared" si="1"/>
        <v xml:space="preserve">,"Description":"Rebels, Book One" </v>
      </c>
      <c r="M35" t="str">
        <f t="shared" si="2"/>
        <v xml:space="preserve">,"Title":"Rebels - The Conquered" </v>
      </c>
      <c r="N35" t="str">
        <f t="shared" si="3"/>
        <v xml:space="preserve">,"Author":"Dafydd ab Hugh" </v>
      </c>
      <c r="O35" t="str">
        <f t="shared" si="4"/>
        <v xml:space="preserve">,"Publisher":"" </v>
      </c>
      <c r="P35" t="str">
        <f t="shared" si="5"/>
        <v xml:space="preserve">,"Year":1999 </v>
      </c>
      <c r="Q35" t="str">
        <f t="shared" si="6"/>
        <v>,"Month":2</v>
      </c>
      <c r="R35" t="str">
        <f t="shared" si="19"/>
        <v xml:space="preserve">,"Series":"DS9" </v>
      </c>
      <c r="S35" t="str">
        <f t="shared" si="7"/>
        <v xml:space="preserve">,"BookCode":"DS9_24" </v>
      </c>
      <c r="T35" t="str">
        <f t="shared" si="8"/>
        <v xml:space="preserve">,"ISBN":"" </v>
      </c>
      <c r="U35" t="str">
        <f t="shared" si="9"/>
        <v xml:space="preserve">,"Edition":"" </v>
      </c>
      <c r="V35" t="str">
        <f t="shared" si="10"/>
        <v>,"ItemInstances":[</v>
      </c>
      <c r="W35" t="str">
        <f t="shared" si="11"/>
        <v>{"CollectableType":"HomeCollector.Models.BookBase, HomeCollector, Version=1.0.0.0, Culture=neutral, PublicKeyToken=null"</v>
      </c>
      <c r="X35" t="str">
        <f t="shared" si="12"/>
        <v xml:space="preserve">,"ItemDetails":"Copies=" </v>
      </c>
      <c r="Y35" t="str">
        <f t="shared" si="13"/>
        <v xml:space="preserve">,"IsFavorite":false </v>
      </c>
      <c r="Z35" t="str">
        <f t="shared" si="14"/>
        <v xml:space="preserve">,"EstimatedValue":0 </v>
      </c>
      <c r="AA35" t="str">
        <f t="shared" si="15"/>
        <v xml:space="preserve">,"Condition":"UNDEFINED" </v>
      </c>
      <c r="AB3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5" t="str">
        <f t="shared" si="17"/>
        <v>,{"CollectableType":"HomeCollector.Models.BookBase, HomeCollector, Version=1.0.0.0, Culture=neutral, PublicKeyToken=null","DisplayName":"Rebels - The Conquered" ,"Description":"Rebels, Book One" ,"Title":"Rebels - The Conquered" ,"Author":"Dafydd ab Hugh" ,"Publisher":"" ,"Year":1999 ,"Month":2,"Series":"DS9" ,"BookCode":"DS9_24"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6" spans="1:29" ht="13.8" x14ac:dyDescent="0.25">
      <c r="A36" s="34" t="s">
        <v>926</v>
      </c>
      <c r="B36" s="15"/>
      <c r="C36" s="17" t="s">
        <v>15</v>
      </c>
      <c r="D36" s="4"/>
      <c r="E36" s="38"/>
      <c r="F36" s="81" t="s">
        <v>927</v>
      </c>
      <c r="H36" s="12" t="s">
        <v>625</v>
      </c>
      <c r="I36" s="12" t="s">
        <v>928</v>
      </c>
      <c r="J36" t="str">
        <f t="shared" si="18"/>
        <v>,{"CollectableType":"HomeCollector.Models.BookBase, HomeCollector, Version=1.0.0.0, Culture=neutral, PublicKeyToken=null"</v>
      </c>
      <c r="K36" t="str">
        <f t="shared" si="0"/>
        <v xml:space="preserve">,"DisplayName":"Rebels - The Courageous" </v>
      </c>
      <c r="L36" t="str">
        <f t="shared" si="1"/>
        <v xml:space="preserve">,"Description":"Rebels, Book Two" </v>
      </c>
      <c r="M36" t="str">
        <f t="shared" si="2"/>
        <v xml:space="preserve">,"Title":"Rebels - The Courageous" </v>
      </c>
      <c r="N36" t="str">
        <f t="shared" si="3"/>
        <v xml:space="preserve">,"Author":"Dafydd ab Hugh" </v>
      </c>
      <c r="O36" t="str">
        <f t="shared" si="4"/>
        <v xml:space="preserve">,"Publisher":"" </v>
      </c>
      <c r="P36" t="str">
        <f t="shared" si="5"/>
        <v xml:space="preserve">,"Year": </v>
      </c>
      <c r="Q36" t="str">
        <f t="shared" si="6"/>
        <v>,"Month":0</v>
      </c>
      <c r="R36" t="str">
        <f t="shared" si="19"/>
        <v xml:space="preserve">,"Series":"DS9" </v>
      </c>
      <c r="S36" t="str">
        <f t="shared" si="7"/>
        <v xml:space="preserve">,"BookCode":"DS9_25" </v>
      </c>
      <c r="T36" t="str">
        <f t="shared" si="8"/>
        <v xml:space="preserve">,"ISBN":"" </v>
      </c>
      <c r="U36" t="str">
        <f t="shared" si="9"/>
        <v xml:space="preserve">,"Edition":"" </v>
      </c>
      <c r="V36" t="str">
        <f t="shared" si="10"/>
        <v>,"ItemInstances":[</v>
      </c>
      <c r="W36" t="str">
        <f t="shared" si="11"/>
        <v>{"CollectableType":"HomeCollector.Models.BookBase, HomeCollector, Version=1.0.0.0, Culture=neutral, PublicKeyToken=null"</v>
      </c>
      <c r="X36" t="str">
        <f t="shared" si="12"/>
        <v xml:space="preserve">,"ItemDetails":"Copies=" </v>
      </c>
      <c r="Y36" t="str">
        <f t="shared" si="13"/>
        <v xml:space="preserve">,"IsFavorite":false </v>
      </c>
      <c r="Z36" t="str">
        <f t="shared" si="14"/>
        <v xml:space="preserve">,"EstimatedValue":0 </v>
      </c>
      <c r="AA36" t="str">
        <f t="shared" si="15"/>
        <v xml:space="preserve">,"Condition":"UNDEFINED" </v>
      </c>
      <c r="AB3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6" t="str">
        <f t="shared" si="17"/>
        <v>,{"CollectableType":"HomeCollector.Models.BookBase, HomeCollector, Version=1.0.0.0, Culture=neutral, PublicKeyToken=null","DisplayName":"Rebels - The Courageous" ,"Description":"Rebels, Book Two" ,"Title":"Rebels - The Courageous" ,"Author":"Dafydd ab Hugh" ,"Publisher":"" ,"Year": ,"Month":0,"Series":"DS9" ,"BookCode":"DS9_25"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7" spans="1:29" ht="13.8" x14ac:dyDescent="0.25">
      <c r="A37" s="34" t="s">
        <v>929</v>
      </c>
      <c r="B37" s="15"/>
      <c r="C37" s="17" t="s">
        <v>15</v>
      </c>
      <c r="D37" s="4"/>
      <c r="E37" s="38"/>
      <c r="F37" s="81" t="s">
        <v>930</v>
      </c>
      <c r="H37" s="12" t="s">
        <v>625</v>
      </c>
      <c r="I37" s="12" t="s">
        <v>931</v>
      </c>
      <c r="J37" t="str">
        <f t="shared" si="18"/>
        <v>,{"CollectableType":"HomeCollector.Models.BookBase, HomeCollector, Version=1.0.0.0, Culture=neutral, PublicKeyToken=null"</v>
      </c>
      <c r="K37" t="str">
        <f t="shared" si="0"/>
        <v xml:space="preserve">,"DisplayName":"Rebels - The Liberated" </v>
      </c>
      <c r="L37" t="str">
        <f t="shared" si="1"/>
        <v xml:space="preserve">,"Description":"Rebels, Book Three" </v>
      </c>
      <c r="M37" t="str">
        <f t="shared" si="2"/>
        <v xml:space="preserve">,"Title":"Rebels - The Liberated" </v>
      </c>
      <c r="N37" t="str">
        <f t="shared" si="3"/>
        <v xml:space="preserve">,"Author":"Dafydd ab Hugh" </v>
      </c>
      <c r="O37" t="str">
        <f t="shared" si="4"/>
        <v xml:space="preserve">,"Publisher":"" </v>
      </c>
      <c r="P37" t="str">
        <f t="shared" si="5"/>
        <v xml:space="preserve">,"Year": </v>
      </c>
      <c r="Q37" t="str">
        <f t="shared" si="6"/>
        <v>,"Month":0</v>
      </c>
      <c r="R37" t="str">
        <f t="shared" si="19"/>
        <v xml:space="preserve">,"Series":"DS9" </v>
      </c>
      <c r="S37" t="str">
        <f t="shared" si="7"/>
        <v xml:space="preserve">,"BookCode":"DS9_26" </v>
      </c>
      <c r="T37" t="str">
        <f t="shared" si="8"/>
        <v xml:space="preserve">,"ISBN":"" </v>
      </c>
      <c r="U37" t="str">
        <f t="shared" si="9"/>
        <v xml:space="preserve">,"Edition":"" </v>
      </c>
      <c r="V37" t="str">
        <f t="shared" si="10"/>
        <v>,"ItemInstances":[</v>
      </c>
      <c r="W37" t="str">
        <f t="shared" si="11"/>
        <v>{"CollectableType":"HomeCollector.Models.BookBase, HomeCollector, Version=1.0.0.0, Culture=neutral, PublicKeyToken=null"</v>
      </c>
      <c r="X37" t="str">
        <f t="shared" si="12"/>
        <v xml:space="preserve">,"ItemDetails":"Copies=" </v>
      </c>
      <c r="Y37" t="str">
        <f t="shared" si="13"/>
        <v xml:space="preserve">,"IsFavorite":false </v>
      </c>
      <c r="Z37" t="str">
        <f t="shared" si="14"/>
        <v xml:space="preserve">,"EstimatedValue":0 </v>
      </c>
      <c r="AA37" t="str">
        <f t="shared" si="15"/>
        <v xml:space="preserve">,"Condition":"UNDEFINED" </v>
      </c>
      <c r="AB3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7" t="str">
        <f t="shared" si="17"/>
        <v>,{"CollectableType":"HomeCollector.Models.BookBase, HomeCollector, Version=1.0.0.0, Culture=neutral, PublicKeyToken=null","DisplayName":"Rebels - The Liberated" ,"Description":"Rebels, Book Three" ,"Title":"Rebels - The Liberated" ,"Author":"Dafydd ab Hugh" ,"Publisher":"" ,"Year": ,"Month":0,"Series":"DS9" ,"BookCode":"DS9_26"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8" spans="1:29" ht="13.8" x14ac:dyDescent="0.25">
      <c r="A38" s="34" t="s">
        <v>932</v>
      </c>
      <c r="B38" s="15">
        <v>1999</v>
      </c>
      <c r="C38" s="17"/>
      <c r="D38" s="4"/>
      <c r="E38" s="38">
        <v>6</v>
      </c>
      <c r="F38" s="82"/>
      <c r="H38" s="12" t="s">
        <v>225</v>
      </c>
      <c r="I38" s="12" t="s">
        <v>460</v>
      </c>
      <c r="J38" t="str">
        <f t="shared" si="18"/>
        <v>,{"CollectableType":"HomeCollector.Models.BookBase, HomeCollector, Version=1.0.0.0, Culture=neutral, PublicKeyToken=null"</v>
      </c>
      <c r="K38" t="str">
        <f t="shared" si="0"/>
        <v xml:space="preserve">,"DisplayName":"What You Leave Behind †" </v>
      </c>
      <c r="L38" t="str">
        <f t="shared" si="1"/>
        <v xml:space="preserve">,"Description":"Movie script or episode novelization" </v>
      </c>
      <c r="M38" t="str">
        <f t="shared" si="2"/>
        <v xml:space="preserve">,"Title":"What You Leave Behind †" </v>
      </c>
      <c r="N38" t="str">
        <f t="shared" si="3"/>
        <v xml:space="preserve">,"Author":"Diane Carey" </v>
      </c>
      <c r="O38" t="str">
        <f t="shared" si="4"/>
        <v xml:space="preserve">,"Publisher":"" </v>
      </c>
      <c r="P38" t="str">
        <f t="shared" si="5"/>
        <v xml:space="preserve">,"Year":1999 </v>
      </c>
      <c r="Q38" t="str">
        <f t="shared" si="6"/>
        <v>,"Month":6</v>
      </c>
      <c r="R38" t="str">
        <f t="shared" si="19"/>
        <v xml:space="preserve">,"Series":"DS9" </v>
      </c>
      <c r="S38" t="str">
        <f t="shared" si="7"/>
        <v xml:space="preserve">,"BookCode":"" </v>
      </c>
      <c r="T38" t="str">
        <f t="shared" si="8"/>
        <v xml:space="preserve">,"ISBN":"" </v>
      </c>
      <c r="U38" t="str">
        <f t="shared" si="9"/>
        <v xml:space="preserve">,"Edition":"" </v>
      </c>
      <c r="V38" t="str">
        <f t="shared" si="10"/>
        <v/>
      </c>
      <c r="W38" t="str">
        <f t="shared" si="11"/>
        <v>{"CollectableType":"HomeCollector.Models.BookBase, HomeCollector, Version=1.0.0.0, Culture=neutral, PublicKeyToken=null"</v>
      </c>
      <c r="X38" t="str">
        <f t="shared" si="12"/>
        <v xml:space="preserve">,"ItemDetails":"Copies=" </v>
      </c>
      <c r="Y38" t="str">
        <f t="shared" si="13"/>
        <v xml:space="preserve">,"IsFavorite":false </v>
      </c>
      <c r="Z38" t="str">
        <f t="shared" si="14"/>
        <v xml:space="preserve">,"EstimatedValue":0 </v>
      </c>
      <c r="AA38" t="str">
        <f t="shared" si="15"/>
        <v xml:space="preserve">,"Condition":"UNDEFINED" </v>
      </c>
      <c r="AB38" t="str">
        <f t="shared" si="16"/>
        <v>}</v>
      </c>
      <c r="AC38" t="str">
        <f t="shared" si="17"/>
        <v>,{"CollectableType":"HomeCollector.Models.BookBase, HomeCollector, Version=1.0.0.0, Culture=neutral, PublicKeyToken=null","DisplayName":"What You Leave Behind †" ,"Description":"Movie script or episode novelization" ,"Title":"What You Leave Behind †" ,"Author":"Diane Carey" ,"Publisher":"" ,"Year":1999 ,"Month":6,"Series":"DS9" ,"BookCode":"" ,"ISBN":"" ,"Edition":"" }</v>
      </c>
    </row>
    <row r="39" spans="1:29" ht="13.8" x14ac:dyDescent="0.25">
      <c r="A39" s="34" t="s">
        <v>933</v>
      </c>
      <c r="B39" s="15">
        <v>1999</v>
      </c>
      <c r="C39" s="17" t="s">
        <v>15</v>
      </c>
      <c r="D39" s="4"/>
      <c r="E39" s="38">
        <v>12</v>
      </c>
      <c r="F39" s="82"/>
      <c r="H39" s="12" t="s">
        <v>934</v>
      </c>
      <c r="I39" s="4"/>
      <c r="J39" t="str">
        <f t="shared" si="18"/>
        <v>,{"CollectableType":"HomeCollector.Models.BookBase, HomeCollector, Version=1.0.0.0, Culture=neutral, PublicKeyToken=null"</v>
      </c>
      <c r="K39" t="str">
        <f t="shared" si="0"/>
        <v xml:space="preserve">,"DisplayName":"The Lives of Dax" </v>
      </c>
      <c r="L39" t="str">
        <f t="shared" si="1"/>
        <v xml:space="preserve">,"Description":"" </v>
      </c>
      <c r="M39" t="str">
        <f t="shared" si="2"/>
        <v xml:space="preserve">,"Title":"The Lives of Dax" </v>
      </c>
      <c r="N39" t="str">
        <f t="shared" si="3"/>
        <v xml:space="preserve">,"Author":"various (short stories)" </v>
      </c>
      <c r="O39" t="str">
        <f t="shared" si="4"/>
        <v xml:space="preserve">,"Publisher":"" </v>
      </c>
      <c r="P39" t="str">
        <f t="shared" si="5"/>
        <v xml:space="preserve">,"Year":1999 </v>
      </c>
      <c r="Q39" t="str">
        <f t="shared" si="6"/>
        <v>,"Month":12</v>
      </c>
      <c r="R39" t="str">
        <f t="shared" si="19"/>
        <v xml:space="preserve">,"Series":"DS9" </v>
      </c>
      <c r="S39" t="str">
        <f t="shared" si="7"/>
        <v xml:space="preserve">,"BookCode":"" </v>
      </c>
      <c r="T39" t="str">
        <f t="shared" si="8"/>
        <v xml:space="preserve">,"ISBN":"" </v>
      </c>
      <c r="U39" t="str">
        <f t="shared" si="9"/>
        <v xml:space="preserve">,"Edition":"" </v>
      </c>
      <c r="V39" t="str">
        <f t="shared" si="10"/>
        <v>,"ItemInstances":[</v>
      </c>
      <c r="W39" t="str">
        <f t="shared" si="11"/>
        <v>{"CollectableType":"HomeCollector.Models.BookBase, HomeCollector, Version=1.0.0.0, Culture=neutral, PublicKeyToken=null"</v>
      </c>
      <c r="X39" t="str">
        <f t="shared" si="12"/>
        <v xml:space="preserve">,"ItemDetails":"Copies=" </v>
      </c>
      <c r="Y39" t="str">
        <f t="shared" si="13"/>
        <v xml:space="preserve">,"IsFavorite":false </v>
      </c>
      <c r="Z39" t="str">
        <f t="shared" si="14"/>
        <v xml:space="preserve">,"EstimatedValue":0 </v>
      </c>
      <c r="AA39" t="str">
        <f t="shared" si="15"/>
        <v xml:space="preserve">,"Condition":"UNDEFINED" </v>
      </c>
      <c r="AB3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9" t="str">
        <f t="shared" si="17"/>
        <v>,{"CollectableType":"HomeCollector.Models.BookBase, HomeCollector, Version=1.0.0.0, Culture=neutral, PublicKeyToken=null","DisplayName":"The Lives of Dax" ,"Description":"" ,"Title":"The Lives of Dax" ,"Author":"various (short stories)" ,"Publisher":"" ,"Year":1999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0" spans="1:29" ht="26.4" x14ac:dyDescent="0.25">
      <c r="A40" s="34" t="s">
        <v>935</v>
      </c>
      <c r="B40" s="15">
        <v>2000</v>
      </c>
      <c r="C40" s="17" t="s">
        <v>15</v>
      </c>
      <c r="D40" s="4"/>
      <c r="E40" s="38">
        <v>3</v>
      </c>
      <c r="F40" s="82"/>
      <c r="H40" s="12" t="s">
        <v>276</v>
      </c>
      <c r="I40" s="12" t="s">
        <v>936</v>
      </c>
      <c r="J40" t="str">
        <f t="shared" si="18"/>
        <v>,{"CollectableType":"HomeCollector.Models.BookBase, HomeCollector, Version=1.0.0.0, Culture=neutral, PublicKeyToken=null"</v>
      </c>
      <c r="K40" s="83" t="str">
        <f t="shared" si="0"/>
        <v xml:space="preserve">,"DisplayName":"Millennium - The Fall of Terok Nor" </v>
      </c>
      <c r="L40" t="str">
        <f t="shared" si="1"/>
        <v xml:space="preserve">,"Description":"Millennium Book One" </v>
      </c>
      <c r="M40" t="str">
        <f t="shared" si="2"/>
        <v xml:space="preserve">,"Title":"Millennium - The Fall of Terok Nor" </v>
      </c>
      <c r="N40" t="str">
        <f t="shared" si="3"/>
        <v xml:space="preserve">,"Author":"Judith and Garfield Reeves-Stevens" </v>
      </c>
      <c r="O40" t="str">
        <f t="shared" si="4"/>
        <v xml:space="preserve">,"Publisher":"" </v>
      </c>
      <c r="P40" t="str">
        <f t="shared" si="5"/>
        <v xml:space="preserve">,"Year":2000 </v>
      </c>
      <c r="Q40" t="str">
        <f t="shared" si="6"/>
        <v>,"Month":3</v>
      </c>
      <c r="R40" t="str">
        <f t="shared" si="19"/>
        <v xml:space="preserve">,"Series":"DS9" </v>
      </c>
      <c r="S40" t="str">
        <f t="shared" si="7"/>
        <v xml:space="preserve">,"BookCode":"" </v>
      </c>
      <c r="T40" t="str">
        <f t="shared" si="8"/>
        <v xml:space="preserve">,"ISBN":"" </v>
      </c>
      <c r="U40" t="str">
        <f t="shared" si="9"/>
        <v xml:space="preserve">,"Edition":"" </v>
      </c>
      <c r="V40" t="str">
        <f t="shared" si="10"/>
        <v>,"ItemInstances":[</v>
      </c>
      <c r="W40" t="str">
        <f t="shared" si="11"/>
        <v>{"CollectableType":"HomeCollector.Models.BookBase, HomeCollector, Version=1.0.0.0, Culture=neutral, PublicKeyToken=null"</v>
      </c>
      <c r="X40" t="str">
        <f t="shared" si="12"/>
        <v xml:space="preserve">,"ItemDetails":"Copies=" </v>
      </c>
      <c r="Y40" t="str">
        <f t="shared" si="13"/>
        <v xml:space="preserve">,"IsFavorite":false </v>
      </c>
      <c r="Z40" t="str">
        <f t="shared" si="14"/>
        <v xml:space="preserve">,"EstimatedValue":0 </v>
      </c>
      <c r="AA40" t="str">
        <f t="shared" si="15"/>
        <v xml:space="preserve">,"Condition":"UNDEFINED" </v>
      </c>
      <c r="AB4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0" t="str">
        <f t="shared" si="17"/>
        <v>,{"CollectableType":"HomeCollector.Models.BookBase, HomeCollector, Version=1.0.0.0, Culture=neutral, PublicKeyToken=null","DisplayName":"Millennium - The Fall of Terok Nor" ,"Description":"Millennium Book One" ,"Title":"Millennium - The Fall of Terok Nor" ,"Author":"Judith and Garfield Reeves-Stevens" ,"Publisher":"" ,"Year":2000 ,"Month":3,"Series":"DS9"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1" spans="1:29" ht="13.8" x14ac:dyDescent="0.25">
      <c r="A41" s="34" t="s">
        <v>937</v>
      </c>
      <c r="B41" s="15">
        <v>1899</v>
      </c>
      <c r="C41" s="17" t="s">
        <v>15</v>
      </c>
      <c r="D41" s="4"/>
      <c r="E41" s="38"/>
      <c r="F41" s="82"/>
      <c r="H41" s="12"/>
      <c r="I41" s="12" t="s">
        <v>938</v>
      </c>
      <c r="J41" t="str">
        <f t="shared" si="18"/>
        <v>,{"CollectableType":"HomeCollector.Models.BookBase, HomeCollector, Version=1.0.0.0, Culture=neutral, PublicKeyToken=null"</v>
      </c>
      <c r="K41" s="83" t="str">
        <f t="shared" si="0"/>
        <v xml:space="preserve">,"DisplayName":"Millennium - War of the Prophets" </v>
      </c>
      <c r="L41" t="str">
        <f t="shared" si="1"/>
        <v xml:space="preserve">,"Description":"Millennium Book Two" </v>
      </c>
      <c r="M41" t="str">
        <f t="shared" si="2"/>
        <v xml:space="preserve">,"Title":"Millennium - War of the Prophets" </v>
      </c>
      <c r="N41" t="str">
        <f t="shared" si="3"/>
        <v xml:space="preserve">,"Author":"" </v>
      </c>
      <c r="O41" t="str">
        <f t="shared" si="4"/>
        <v xml:space="preserve">,"Publisher":"" </v>
      </c>
      <c r="P41" t="str">
        <f t="shared" si="5"/>
        <v xml:space="preserve">,"Year":1899 </v>
      </c>
      <c r="Q41" t="str">
        <f t="shared" si="6"/>
        <v>,"Month":0</v>
      </c>
      <c r="R41" t="str">
        <f t="shared" si="19"/>
        <v xml:space="preserve">,"Series":"DS9" </v>
      </c>
      <c r="S41" t="str">
        <f t="shared" si="7"/>
        <v xml:space="preserve">,"BookCode":"" </v>
      </c>
      <c r="T41" t="str">
        <f t="shared" si="8"/>
        <v xml:space="preserve">,"ISBN":"" </v>
      </c>
      <c r="U41" t="str">
        <f t="shared" si="9"/>
        <v xml:space="preserve">,"Edition":"" </v>
      </c>
      <c r="V41" t="str">
        <f t="shared" si="10"/>
        <v>,"ItemInstances":[</v>
      </c>
      <c r="W41" t="str">
        <f t="shared" si="11"/>
        <v>{"CollectableType":"HomeCollector.Models.BookBase, HomeCollector, Version=1.0.0.0, Culture=neutral, PublicKeyToken=null"</v>
      </c>
      <c r="X41" t="str">
        <f t="shared" si="12"/>
        <v xml:space="preserve">,"ItemDetails":"Copies=" </v>
      </c>
      <c r="Y41" t="str">
        <f t="shared" si="13"/>
        <v xml:space="preserve">,"IsFavorite":false </v>
      </c>
      <c r="Z41" t="str">
        <f t="shared" si="14"/>
        <v xml:space="preserve">,"EstimatedValue":0 </v>
      </c>
      <c r="AA41" t="str">
        <f t="shared" si="15"/>
        <v xml:space="preserve">,"Condition":"UNDEFINED" </v>
      </c>
      <c r="AB4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1" t="str">
        <f t="shared" si="17"/>
        <v>,{"CollectableType":"HomeCollector.Models.BookBase, HomeCollector, Version=1.0.0.0, Culture=neutral, PublicKeyToken=null","DisplayName":"Millennium - War of the Prophets" ,"Description":"Millennium Book Two" ,"Title":"Millennium - War of the Prophets" ,"Author":"" ,"Publisher":"" ,"Year":1899 ,"Month":0,"Series":"DS9"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2" spans="1:29" ht="13.8" x14ac:dyDescent="0.25">
      <c r="A42" s="34" t="s">
        <v>939</v>
      </c>
      <c r="B42" s="15">
        <v>2000</v>
      </c>
      <c r="C42" s="17" t="s">
        <v>15</v>
      </c>
      <c r="D42" s="4"/>
      <c r="E42" s="38">
        <v>4</v>
      </c>
      <c r="F42" s="82"/>
      <c r="H42" s="12"/>
      <c r="I42" s="12" t="s">
        <v>940</v>
      </c>
      <c r="J42" t="str">
        <f t="shared" si="18"/>
        <v>,{"CollectableType":"HomeCollector.Models.BookBase, HomeCollector, Version=1.0.0.0, Culture=neutral, PublicKeyToken=null"</v>
      </c>
      <c r="K42" s="83" t="str">
        <f t="shared" si="0"/>
        <v xml:space="preserve">,"DisplayName":"Millennium - Inferno" </v>
      </c>
      <c r="L42" t="str">
        <f t="shared" si="1"/>
        <v xml:space="preserve">,"Description":"Millennium Book Three" </v>
      </c>
      <c r="M42" t="str">
        <f t="shared" si="2"/>
        <v xml:space="preserve">,"Title":"Millennium - Inferno" </v>
      </c>
      <c r="N42" t="str">
        <f t="shared" si="3"/>
        <v xml:space="preserve">,"Author":"" </v>
      </c>
      <c r="O42" t="str">
        <f t="shared" si="4"/>
        <v xml:space="preserve">,"Publisher":"" </v>
      </c>
      <c r="P42" t="str">
        <f t="shared" si="5"/>
        <v xml:space="preserve">,"Year":2000 </v>
      </c>
      <c r="Q42" t="str">
        <f t="shared" si="6"/>
        <v>,"Month":4</v>
      </c>
      <c r="R42" t="str">
        <f t="shared" si="19"/>
        <v xml:space="preserve">,"Series":"DS9" </v>
      </c>
      <c r="S42" t="str">
        <f t="shared" si="7"/>
        <v xml:space="preserve">,"BookCode":"" </v>
      </c>
      <c r="T42" t="str">
        <f t="shared" si="8"/>
        <v xml:space="preserve">,"ISBN":"" </v>
      </c>
      <c r="U42" t="str">
        <f t="shared" si="9"/>
        <v xml:space="preserve">,"Edition":"" </v>
      </c>
      <c r="V42" t="str">
        <f t="shared" si="10"/>
        <v>,"ItemInstances":[</v>
      </c>
      <c r="W42" t="str">
        <f t="shared" si="11"/>
        <v>{"CollectableType":"HomeCollector.Models.BookBase, HomeCollector, Version=1.0.0.0, Culture=neutral, PublicKeyToken=null"</v>
      </c>
      <c r="X42" t="str">
        <f t="shared" si="12"/>
        <v xml:space="preserve">,"ItemDetails":"Copies=" </v>
      </c>
      <c r="Y42" t="str">
        <f t="shared" si="13"/>
        <v xml:space="preserve">,"IsFavorite":false </v>
      </c>
      <c r="Z42" t="str">
        <f t="shared" si="14"/>
        <v xml:space="preserve">,"EstimatedValue":0 </v>
      </c>
      <c r="AA42" t="str">
        <f t="shared" si="15"/>
        <v xml:space="preserve">,"Condition":"UNDEFINED" </v>
      </c>
      <c r="AB4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2" t="str">
        <f t="shared" si="17"/>
        <v>,{"CollectableType":"HomeCollector.Models.BookBase, HomeCollector, Version=1.0.0.0, Culture=neutral, PublicKeyToken=null","DisplayName":"Millennium - Inferno" ,"Description":"Millennium Book Three" ,"Title":"Millennium - Inferno" ,"Author":"" ,"Publisher":"" ,"Year":2000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3" spans="1:29" ht="13.8" x14ac:dyDescent="0.25">
      <c r="A43" s="34" t="s">
        <v>941</v>
      </c>
      <c r="B43" s="15">
        <v>2000</v>
      </c>
      <c r="C43" s="17" t="s">
        <v>15</v>
      </c>
      <c r="D43" s="4"/>
      <c r="E43" s="38">
        <v>5</v>
      </c>
      <c r="F43" s="81" t="s">
        <v>942</v>
      </c>
      <c r="H43" s="12" t="s">
        <v>943</v>
      </c>
      <c r="I43" s="4"/>
      <c r="J43" t="str">
        <f t="shared" si="18"/>
        <v>,{"CollectableType":"HomeCollector.Models.BookBase, HomeCollector, Version=1.0.0.0, Culture=neutral, PublicKeyToken=null"</v>
      </c>
      <c r="K43" s="83" t="str">
        <f t="shared" si="0"/>
        <v xml:space="preserve">,"DisplayName":"A Stitch in Time" </v>
      </c>
      <c r="L43" t="str">
        <f t="shared" si="1"/>
        <v xml:space="preserve">,"Description":"" </v>
      </c>
      <c r="M43" t="str">
        <f t="shared" si="2"/>
        <v xml:space="preserve">,"Title":"A Stitch in Time" </v>
      </c>
      <c r="N43" t="str">
        <f t="shared" si="3"/>
        <v xml:space="preserve">,"Author":"Andrew J. Robinson" </v>
      </c>
      <c r="O43" t="str">
        <f t="shared" si="4"/>
        <v xml:space="preserve">,"Publisher":"" </v>
      </c>
      <c r="P43" t="str">
        <f t="shared" si="5"/>
        <v xml:space="preserve">,"Year":2000 </v>
      </c>
      <c r="Q43" t="str">
        <f t="shared" si="6"/>
        <v>,"Month":5</v>
      </c>
      <c r="R43" t="str">
        <f t="shared" si="19"/>
        <v xml:space="preserve">,"Series":"DS9" </v>
      </c>
      <c r="S43" t="str">
        <f t="shared" si="7"/>
        <v xml:space="preserve">,"BookCode":"DS9_27" </v>
      </c>
      <c r="T43" t="str">
        <f t="shared" si="8"/>
        <v xml:space="preserve">,"ISBN":"" </v>
      </c>
      <c r="U43" t="str">
        <f t="shared" si="9"/>
        <v xml:space="preserve">,"Edition":"" </v>
      </c>
      <c r="V43" t="str">
        <f t="shared" si="10"/>
        <v>,"ItemInstances":[</v>
      </c>
      <c r="W43" t="str">
        <f t="shared" si="11"/>
        <v>{"CollectableType":"HomeCollector.Models.BookBase, HomeCollector, Version=1.0.0.0, Culture=neutral, PublicKeyToken=null"</v>
      </c>
      <c r="X43" t="str">
        <f t="shared" si="12"/>
        <v xml:space="preserve">,"ItemDetails":"Copies=" </v>
      </c>
      <c r="Y43" t="str">
        <f t="shared" si="13"/>
        <v xml:space="preserve">,"IsFavorite":false </v>
      </c>
      <c r="Z43" t="str">
        <f t="shared" si="14"/>
        <v xml:space="preserve">,"EstimatedValue":0 </v>
      </c>
      <c r="AA43" t="str">
        <f t="shared" si="15"/>
        <v xml:space="preserve">,"Condition":"UNDEFINED" </v>
      </c>
      <c r="AB4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3" t="str">
        <f t="shared" si="17"/>
        <v>,{"CollectableType":"HomeCollector.Models.BookBase, HomeCollector, Version=1.0.0.0, Culture=neutral, PublicKeyToken=null","DisplayName":"A Stitch in Time" ,"Description":"" ,"Title":"A Stitch in Time" ,"Author":"Andrew J. Robinson" ,"Publisher":"" ,"Year":2000 ,"Month":5,"Series":"DS9" ,"BookCode":"DS9_27"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4" spans="1:29" ht="13.2" x14ac:dyDescent="0.25">
      <c r="A44" s="34" t="s">
        <v>944</v>
      </c>
      <c r="B44" s="15">
        <v>2001</v>
      </c>
      <c r="C44" s="17" t="s">
        <v>15</v>
      </c>
      <c r="D44" s="4"/>
      <c r="E44" s="38">
        <v>5</v>
      </c>
      <c r="F44" s="62"/>
      <c r="H44" s="12" t="s">
        <v>945</v>
      </c>
      <c r="I44" s="4"/>
      <c r="J44" t="str">
        <f t="shared" si="18"/>
        <v>,{"CollectableType":"HomeCollector.Models.BookBase, HomeCollector, Version=1.0.0.0, Culture=neutral, PublicKeyToken=null"</v>
      </c>
      <c r="K44" s="83" t="str">
        <f t="shared" si="0"/>
        <v xml:space="preserve">,"DisplayName":"Avatar, Book One" </v>
      </c>
      <c r="L44" t="str">
        <f t="shared" si="1"/>
        <v xml:space="preserve">,"Description":"" </v>
      </c>
      <c r="M44" t="str">
        <f t="shared" si="2"/>
        <v xml:space="preserve">,"Title":"Avatar, Book One" </v>
      </c>
      <c r="N44" t="str">
        <f t="shared" si="3"/>
        <v xml:space="preserve">,"Author":"S. D. Perry" </v>
      </c>
      <c r="O44" t="str">
        <f t="shared" si="4"/>
        <v xml:space="preserve">,"Publisher":"" </v>
      </c>
      <c r="P44" t="str">
        <f t="shared" si="5"/>
        <v xml:space="preserve">,"Year":2001 </v>
      </c>
      <c r="Q44" t="str">
        <f t="shared" si="6"/>
        <v>,"Month":5</v>
      </c>
      <c r="R44" t="str">
        <f t="shared" si="19"/>
        <v xml:space="preserve">,"Series":"DS9" </v>
      </c>
      <c r="S44" t="str">
        <f t="shared" si="7"/>
        <v xml:space="preserve">,"BookCode":"" </v>
      </c>
      <c r="T44" t="str">
        <f t="shared" si="8"/>
        <v xml:space="preserve">,"ISBN":"" </v>
      </c>
      <c r="U44" t="str">
        <f t="shared" si="9"/>
        <v xml:space="preserve">,"Edition":"" </v>
      </c>
      <c r="V44" t="str">
        <f t="shared" si="10"/>
        <v>,"ItemInstances":[</v>
      </c>
      <c r="W44" t="str">
        <f t="shared" si="11"/>
        <v>{"CollectableType":"HomeCollector.Models.BookBase, HomeCollector, Version=1.0.0.0, Culture=neutral, PublicKeyToken=null"</v>
      </c>
      <c r="X44" t="str">
        <f t="shared" si="12"/>
        <v xml:space="preserve">,"ItemDetails":"Copies=" </v>
      </c>
      <c r="Y44" t="str">
        <f t="shared" si="13"/>
        <v xml:space="preserve">,"IsFavorite":false </v>
      </c>
      <c r="Z44" t="str">
        <f t="shared" si="14"/>
        <v xml:space="preserve">,"EstimatedValue":0 </v>
      </c>
      <c r="AA44" t="str">
        <f t="shared" si="15"/>
        <v xml:space="preserve">,"Condition":"UNDEFINED" </v>
      </c>
      <c r="AB4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4" t="str">
        <f t="shared" si="17"/>
        <v>,{"CollectableType":"HomeCollector.Models.BookBase, HomeCollector, Version=1.0.0.0, Culture=neutral, PublicKeyToken=null","DisplayName":"Avatar, Book One" ,"Description":"" ,"Title":"Avatar, Book One" ,"Author":"S. D. Perry" ,"Publisher":"" ,"Year":2001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5" spans="1:29" ht="13.2" x14ac:dyDescent="0.25">
      <c r="A45" s="34" t="s">
        <v>946</v>
      </c>
      <c r="B45" s="15">
        <v>2001</v>
      </c>
      <c r="C45" s="17" t="s">
        <v>15</v>
      </c>
      <c r="D45" s="4"/>
      <c r="E45" s="38">
        <v>5</v>
      </c>
      <c r="F45" s="62"/>
      <c r="H45" s="12"/>
      <c r="I45" s="4"/>
      <c r="J45" t="str">
        <f t="shared" si="18"/>
        <v>,{"CollectableType":"HomeCollector.Models.BookBase, HomeCollector, Version=1.0.0.0, Culture=neutral, PublicKeyToken=null"</v>
      </c>
      <c r="K45" s="83" t="str">
        <f t="shared" si="0"/>
        <v xml:space="preserve">,"DisplayName":"Avatar, Book Two" </v>
      </c>
      <c r="L45" t="str">
        <f t="shared" si="1"/>
        <v xml:space="preserve">,"Description":"" </v>
      </c>
      <c r="M45" t="str">
        <f t="shared" si="2"/>
        <v xml:space="preserve">,"Title":"Avatar, Book Two" </v>
      </c>
      <c r="N45" t="str">
        <f t="shared" si="3"/>
        <v xml:space="preserve">,"Author":"" </v>
      </c>
      <c r="O45" t="str">
        <f t="shared" si="4"/>
        <v xml:space="preserve">,"Publisher":"" </v>
      </c>
      <c r="P45" t="str">
        <f t="shared" si="5"/>
        <v xml:space="preserve">,"Year":2001 </v>
      </c>
      <c r="Q45" t="str">
        <f t="shared" si="6"/>
        <v>,"Month":5</v>
      </c>
      <c r="R45" t="str">
        <f t="shared" si="19"/>
        <v xml:space="preserve">,"Series":"DS9" </v>
      </c>
      <c r="S45" t="str">
        <f t="shared" si="7"/>
        <v xml:space="preserve">,"BookCode":"" </v>
      </c>
      <c r="T45" t="str">
        <f t="shared" si="8"/>
        <v xml:space="preserve">,"ISBN":"" </v>
      </c>
      <c r="U45" t="str">
        <f t="shared" si="9"/>
        <v xml:space="preserve">,"Edition":"" </v>
      </c>
      <c r="V45" t="str">
        <f t="shared" si="10"/>
        <v>,"ItemInstances":[</v>
      </c>
      <c r="W45" t="str">
        <f t="shared" si="11"/>
        <v>{"CollectableType":"HomeCollector.Models.BookBase, HomeCollector, Version=1.0.0.0, Culture=neutral, PublicKeyToken=null"</v>
      </c>
      <c r="X45" t="str">
        <f t="shared" si="12"/>
        <v xml:space="preserve">,"ItemDetails":"Copies=" </v>
      </c>
      <c r="Y45" t="str">
        <f t="shared" si="13"/>
        <v xml:space="preserve">,"IsFavorite":false </v>
      </c>
      <c r="Z45" t="str">
        <f t="shared" si="14"/>
        <v xml:space="preserve">,"EstimatedValue":0 </v>
      </c>
      <c r="AA45" t="str">
        <f t="shared" si="15"/>
        <v xml:space="preserve">,"Condition":"UNDEFINED" </v>
      </c>
      <c r="AB4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5" t="str">
        <f t="shared" si="17"/>
        <v>,{"CollectableType":"HomeCollector.Models.BookBase, HomeCollector, Version=1.0.0.0, Culture=neutral, PublicKeyToken=null","DisplayName":"Avatar, Book Two" ,"Description":"" ,"Title":"Avatar, Book Two" ,"Author":"" ,"Publisher":"" ,"Year":2001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6" spans="1:29" ht="26.4" x14ac:dyDescent="0.25">
      <c r="A46" s="69" t="str">
        <f>'S31'!A7</f>
        <v>Section 31 - Abyss</v>
      </c>
      <c r="B46" s="84">
        <f>'S31'!B7</f>
        <v>2001</v>
      </c>
      <c r="C46" s="71" t="str">
        <f>'S31'!C7</f>
        <v>Y</v>
      </c>
      <c r="D46" s="69">
        <f>'S31'!D7</f>
        <v>0</v>
      </c>
      <c r="E46" s="84">
        <v>7</v>
      </c>
      <c r="F46" s="69" t="str">
        <f>'S31'!F7</f>
        <v>S31_4</v>
      </c>
      <c r="G46" s="69">
        <f>'S31'!G7</f>
        <v>0</v>
      </c>
      <c r="H46" s="69" t="str">
        <f>'S31'!H7</f>
        <v>David Weddle &amp; Jeffrey Lang</v>
      </c>
      <c r="I46" s="69" t="str">
        <f>'S31'!I7</f>
        <v>DS9</v>
      </c>
      <c r="J46" t="str">
        <f t="shared" si="18"/>
        <v>,{"CollectableType":"HomeCollector.Models.BookBase, HomeCollector, Version=1.0.0.0, Culture=neutral, PublicKeyToken=null"</v>
      </c>
      <c r="K46" s="83" t="str">
        <f t="shared" si="0"/>
        <v xml:space="preserve">,"DisplayName":"Section 31 - Abyss" </v>
      </c>
      <c r="L46" t="str">
        <f t="shared" si="1"/>
        <v xml:space="preserve">,"Description":"DS9" </v>
      </c>
      <c r="M46" t="str">
        <f t="shared" si="2"/>
        <v xml:space="preserve">,"Title":"Section 31 - Abyss" </v>
      </c>
      <c r="N46" t="str">
        <f t="shared" si="3"/>
        <v xml:space="preserve">,"Author":"David Weddle &amp; Jeffrey Lang" </v>
      </c>
      <c r="O46" t="str">
        <f t="shared" si="4"/>
        <v xml:space="preserve">,"Publisher":"0" </v>
      </c>
      <c r="P46" t="str">
        <f t="shared" si="5"/>
        <v xml:space="preserve">,"Year":2001 </v>
      </c>
      <c r="Q46" t="str">
        <f t="shared" si="6"/>
        <v>,"Month":7</v>
      </c>
      <c r="R46" t="str">
        <f t="shared" si="19"/>
        <v xml:space="preserve">,"Series":"DS9" </v>
      </c>
      <c r="S46" t="str">
        <f t="shared" si="7"/>
        <v xml:space="preserve">,"BookCode":"S31_4" </v>
      </c>
      <c r="T46" t="str">
        <f t="shared" si="8"/>
        <v xml:space="preserve">,"ISBN":"" </v>
      </c>
      <c r="U46" t="str">
        <f t="shared" si="9"/>
        <v xml:space="preserve">,"Edition":"" </v>
      </c>
      <c r="V46" t="str">
        <f t="shared" si="10"/>
        <v>,"ItemInstances":[</v>
      </c>
      <c r="W46" t="str">
        <f t="shared" si="11"/>
        <v>{"CollectableType":"HomeCollector.Models.BookBase, HomeCollector, Version=1.0.0.0, Culture=neutral, PublicKeyToken=null"</v>
      </c>
      <c r="X46" t="str">
        <f t="shared" si="12"/>
        <v xml:space="preserve">,"ItemDetails":"Copies=0" </v>
      </c>
      <c r="Y46" t="str">
        <f t="shared" si="13"/>
        <v xml:space="preserve">,"IsFavorite":false </v>
      </c>
      <c r="Z46" t="str">
        <f t="shared" si="14"/>
        <v xml:space="preserve">,"EstimatedValue":0 </v>
      </c>
      <c r="AA46" t="str">
        <f t="shared" si="15"/>
        <v xml:space="preserve">,"Condition":"UNDEFINED" </v>
      </c>
      <c r="AB46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46" t="str">
        <f t="shared" si="17"/>
        <v>,{"CollectableType":"HomeCollector.Models.BookBase, HomeCollector, Version=1.0.0.0, Culture=neutral, PublicKeyToken=null","DisplayName":"Section 31 - Abyss" ,"Description":"DS9" ,"Title":"Section 31 - Abyss" ,"Author":"David Weddle &amp; Jeffrey Lang" ,"Publisher":"0" ,"Year":2001 ,"Month":7,"Series":"DS9" ,"BookCode":"S31_4"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47" spans="1:29" ht="26.4" x14ac:dyDescent="0.25">
      <c r="A47" s="69" t="str">
        <f>GAT!A7</f>
        <v>Gateways - Demons of Air and Darkness</v>
      </c>
      <c r="B47" s="84">
        <f>'S31'!B8</f>
        <v>2014</v>
      </c>
      <c r="C47" s="71" t="str">
        <f>GAT!C7</f>
        <v>Y</v>
      </c>
      <c r="D47" s="69">
        <f>GAT!D7</f>
        <v>0</v>
      </c>
      <c r="E47" s="84"/>
      <c r="F47" s="69" t="str">
        <f>GAT!F7</f>
        <v>GAT4</v>
      </c>
      <c r="G47" s="69" t="str">
        <f>GAT!G7</f>
        <v xml:space="preserve"> </v>
      </c>
      <c r="H47" s="69" t="str">
        <f>GAT!H7</f>
        <v>Keith R.A. DeCandido</v>
      </c>
      <c r="I47" s="69" t="str">
        <f>GAT!I7</f>
        <v>DS9</v>
      </c>
      <c r="J47" t="str">
        <f t="shared" si="18"/>
        <v>,{"CollectableType":"HomeCollector.Models.BookBase, HomeCollector, Version=1.0.0.0, Culture=neutral, PublicKeyToken=null"</v>
      </c>
      <c r="K47" s="83" t="str">
        <f t="shared" si="0"/>
        <v xml:space="preserve">,"DisplayName":"Gateways - Demons of Air and Darkness" </v>
      </c>
      <c r="L47" t="str">
        <f t="shared" si="1"/>
        <v xml:space="preserve">,"Description":"DS9" </v>
      </c>
      <c r="M47" t="str">
        <f t="shared" si="2"/>
        <v xml:space="preserve">,"Title":"Gateways - Demons of Air and Darkness" </v>
      </c>
      <c r="N47" t="str">
        <f t="shared" si="3"/>
        <v xml:space="preserve">,"Author":"Keith R.A. DeCandido" </v>
      </c>
      <c r="O47" t="str">
        <f t="shared" si="4"/>
        <v xml:space="preserve">,"Publisher":" " </v>
      </c>
      <c r="P47" t="str">
        <f t="shared" si="5"/>
        <v xml:space="preserve">,"Year":2014 </v>
      </c>
      <c r="Q47" t="str">
        <f t="shared" si="6"/>
        <v>,"Month":0</v>
      </c>
      <c r="R47" t="str">
        <f t="shared" si="19"/>
        <v xml:space="preserve">,"Series":"DS9" </v>
      </c>
      <c r="S47" t="str">
        <f t="shared" si="7"/>
        <v xml:space="preserve">,"BookCode":"GAT4" </v>
      </c>
      <c r="T47" t="str">
        <f t="shared" si="8"/>
        <v xml:space="preserve">,"ISBN":"" </v>
      </c>
      <c r="U47" t="str">
        <f t="shared" si="9"/>
        <v xml:space="preserve">,"Edition":"" </v>
      </c>
      <c r="V47" t="str">
        <f t="shared" si="10"/>
        <v>,"ItemInstances":[</v>
      </c>
      <c r="W47" t="str">
        <f t="shared" si="11"/>
        <v>{"CollectableType":"HomeCollector.Models.BookBase, HomeCollector, Version=1.0.0.0, Culture=neutral, PublicKeyToken=null"</v>
      </c>
      <c r="X47" t="str">
        <f t="shared" si="12"/>
        <v xml:space="preserve">,"ItemDetails":"Copies=0" </v>
      </c>
      <c r="Y47" t="str">
        <f t="shared" si="13"/>
        <v xml:space="preserve">,"IsFavorite":false </v>
      </c>
      <c r="Z47" t="str">
        <f t="shared" si="14"/>
        <v xml:space="preserve">,"EstimatedValue":0 </v>
      </c>
      <c r="AA47" t="str">
        <f t="shared" si="15"/>
        <v xml:space="preserve">,"Condition":"UNDEFINED" </v>
      </c>
      <c r="AB47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47" t="str">
        <f t="shared" si="17"/>
        <v>,{"CollectableType":"HomeCollector.Models.BookBase, HomeCollector, Version=1.0.0.0, Culture=neutral, PublicKeyToken=null","DisplayName":"Gateways - Demons of Air and Darkness" ,"Description":"DS9" ,"Title":"Gateways - Demons of Air and Darkness" ,"Author":"Keith R.A. DeCandido" ,"Publisher":" " ,"Year":2014 ,"Month":0,"Series":"DS9" ,"BookCode":"GAT4"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48" spans="1:29" ht="13.2" x14ac:dyDescent="0.25">
      <c r="A48" s="34" t="s">
        <v>947</v>
      </c>
      <c r="B48" s="15">
        <v>2002</v>
      </c>
      <c r="C48" s="17" t="s">
        <v>15</v>
      </c>
      <c r="D48" s="4"/>
      <c r="E48" s="38">
        <v>9</v>
      </c>
      <c r="F48" s="62"/>
      <c r="H48" s="12" t="s">
        <v>554</v>
      </c>
      <c r="I48" s="12" t="s">
        <v>948</v>
      </c>
      <c r="J48" t="str">
        <f t="shared" si="18"/>
        <v>,{"CollectableType":"HomeCollector.Models.BookBase, HomeCollector, Version=1.0.0.0, Culture=neutral, PublicKeyToken=null"</v>
      </c>
      <c r="K48" s="83" t="str">
        <f t="shared" si="0"/>
        <v xml:space="preserve">,"DisplayName":"Mission Gamma: Twilight" </v>
      </c>
      <c r="L48" t="str">
        <f t="shared" si="1"/>
        <v xml:space="preserve">,"Description":"Mission Gamma: Book One" </v>
      </c>
      <c r="M48" t="str">
        <f t="shared" si="2"/>
        <v xml:space="preserve">,"Title":"Mission Gamma: Twilight" </v>
      </c>
      <c r="N48" t="str">
        <f t="shared" si="3"/>
        <v xml:space="preserve">,"Author":"David R. George III" </v>
      </c>
      <c r="O48" t="str">
        <f t="shared" si="4"/>
        <v xml:space="preserve">,"Publisher":"" </v>
      </c>
      <c r="P48" t="str">
        <f t="shared" si="5"/>
        <v xml:space="preserve">,"Year":2002 </v>
      </c>
      <c r="Q48" t="str">
        <f t="shared" si="6"/>
        <v>,"Month":9</v>
      </c>
      <c r="R48" t="str">
        <f t="shared" si="19"/>
        <v xml:space="preserve">,"Series":"DS9" </v>
      </c>
      <c r="S48" t="str">
        <f t="shared" si="7"/>
        <v xml:space="preserve">,"BookCode":"" </v>
      </c>
      <c r="T48" t="str">
        <f t="shared" si="8"/>
        <v xml:space="preserve">,"ISBN":"" </v>
      </c>
      <c r="U48" t="str">
        <f t="shared" si="9"/>
        <v xml:space="preserve">,"Edition":"" </v>
      </c>
      <c r="V48" t="str">
        <f t="shared" si="10"/>
        <v>,"ItemInstances":[</v>
      </c>
      <c r="W48" t="str">
        <f t="shared" si="11"/>
        <v>{"CollectableType":"HomeCollector.Models.BookBase, HomeCollector, Version=1.0.0.0, Culture=neutral, PublicKeyToken=null"</v>
      </c>
      <c r="X48" t="str">
        <f t="shared" si="12"/>
        <v xml:space="preserve">,"ItemDetails":"Copies=" </v>
      </c>
      <c r="Y48" t="str">
        <f t="shared" si="13"/>
        <v xml:space="preserve">,"IsFavorite":false </v>
      </c>
      <c r="Z48" t="str">
        <f t="shared" si="14"/>
        <v xml:space="preserve">,"EstimatedValue":0 </v>
      </c>
      <c r="AA48" t="str">
        <f t="shared" si="15"/>
        <v xml:space="preserve">,"Condition":"UNDEFINED" </v>
      </c>
      <c r="AB4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7"/>
        <v>,{"CollectableType":"HomeCollector.Models.BookBase, HomeCollector, Version=1.0.0.0, Culture=neutral, PublicKeyToken=null","DisplayName":"Mission Gamma: Twilight" ,"Description":"Mission Gamma: Book One" ,"Title":"Mission Gamma: Twilight" ,"Author":"David R. George III" ,"Publisher":"" ,"Year":2002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13.2" x14ac:dyDescent="0.25">
      <c r="A49" s="34" t="s">
        <v>949</v>
      </c>
      <c r="B49" s="15">
        <v>2002</v>
      </c>
      <c r="C49" s="17" t="s">
        <v>15</v>
      </c>
      <c r="D49" s="4"/>
      <c r="E49" s="38">
        <v>9</v>
      </c>
      <c r="F49" s="62"/>
      <c r="H49" s="12" t="s">
        <v>950</v>
      </c>
      <c r="I49" s="12" t="s">
        <v>951</v>
      </c>
      <c r="J49" t="str">
        <f t="shared" si="18"/>
        <v>,{"CollectableType":"HomeCollector.Models.BookBase, HomeCollector, Version=1.0.0.0, Culture=neutral, PublicKeyToken=null"</v>
      </c>
      <c r="K49" s="83" t="str">
        <f t="shared" si="0"/>
        <v xml:space="preserve">,"DisplayName":"Mission Gamma: This Gray Spirit" </v>
      </c>
      <c r="L49" t="str">
        <f t="shared" si="1"/>
        <v xml:space="preserve">,"Description":"Mission Gamma: Book Two" </v>
      </c>
      <c r="M49" t="str">
        <f t="shared" si="2"/>
        <v xml:space="preserve">,"Title":"Mission Gamma: This Gray Spirit" </v>
      </c>
      <c r="N49" t="str">
        <f t="shared" si="3"/>
        <v xml:space="preserve">,"Author":"Heather Jarman" </v>
      </c>
      <c r="O49" t="str">
        <f t="shared" si="4"/>
        <v xml:space="preserve">,"Publisher":"" </v>
      </c>
      <c r="P49" t="str">
        <f t="shared" si="5"/>
        <v xml:space="preserve">,"Year":2002 </v>
      </c>
      <c r="Q49" t="str">
        <f t="shared" si="6"/>
        <v>,"Month":9</v>
      </c>
      <c r="R49" t="str">
        <f t="shared" si="19"/>
        <v xml:space="preserve">,"Series":"DS9" </v>
      </c>
      <c r="S49" t="str">
        <f t="shared" si="7"/>
        <v xml:space="preserve">,"BookCode":"" </v>
      </c>
      <c r="T49" t="str">
        <f t="shared" si="8"/>
        <v xml:space="preserve">,"ISBN":"" </v>
      </c>
      <c r="U49" t="str">
        <f t="shared" si="9"/>
        <v xml:space="preserve">,"Edition":"" </v>
      </c>
      <c r="V49" t="str">
        <f t="shared" si="10"/>
        <v>,"ItemInstances":[</v>
      </c>
      <c r="W49" t="str">
        <f t="shared" si="11"/>
        <v>{"CollectableType":"HomeCollector.Models.BookBase, HomeCollector, Version=1.0.0.0, Culture=neutral, PublicKeyToken=null"</v>
      </c>
      <c r="X49" t="str">
        <f t="shared" si="12"/>
        <v xml:space="preserve">,"ItemDetails":"Copies=" </v>
      </c>
      <c r="Y49" t="str">
        <f t="shared" si="13"/>
        <v xml:space="preserve">,"IsFavorite":false </v>
      </c>
      <c r="Z49" t="str">
        <f t="shared" si="14"/>
        <v xml:space="preserve">,"EstimatedValue":0 </v>
      </c>
      <c r="AA49" t="str">
        <f t="shared" si="15"/>
        <v xml:space="preserve">,"Condition":"UNDEFINED" </v>
      </c>
      <c r="AB4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9" t="str">
        <f t="shared" si="17"/>
        <v>,{"CollectableType":"HomeCollector.Models.BookBase, HomeCollector, Version=1.0.0.0, Culture=neutral, PublicKeyToken=null","DisplayName":"Mission Gamma: This Gray Spirit" ,"Description":"Mission Gamma: Book Two" ,"Title":"Mission Gamma: This Gray Spirit" ,"Author":"Heather Jarman" ,"Publisher":"" ,"Year":2002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0" spans="1:29" ht="39.6" x14ac:dyDescent="0.25">
      <c r="A50" s="34" t="s">
        <v>952</v>
      </c>
      <c r="B50" s="15">
        <v>2002</v>
      </c>
      <c r="C50" s="17" t="s">
        <v>15</v>
      </c>
      <c r="D50" s="4"/>
      <c r="E50" s="38">
        <v>10</v>
      </c>
      <c r="F50" s="62"/>
      <c r="H50" s="12" t="s">
        <v>953</v>
      </c>
      <c r="I50" s="12" t="s">
        <v>954</v>
      </c>
      <c r="J50" t="str">
        <f t="shared" si="18"/>
        <v>,{"CollectableType":"HomeCollector.Models.BookBase, HomeCollector, Version=1.0.0.0, Culture=neutral, PublicKeyToken=null"</v>
      </c>
      <c r="K50" s="83" t="str">
        <f t="shared" si="0"/>
        <v xml:space="preserve">,"DisplayName":"Mission Gamma: Cathedral" </v>
      </c>
      <c r="L50" t="str">
        <f t="shared" si="1"/>
        <v xml:space="preserve">,"Description":"Mission Gamma: Book Three" </v>
      </c>
      <c r="M50" t="str">
        <f t="shared" si="2"/>
        <v xml:space="preserve">,"Title":"Mission Gamma: Cathedral" </v>
      </c>
      <c r="N50" t="str">
        <f t="shared" si="3"/>
        <v xml:space="preserve">,"Author":"Michael A. Martin and Andy Mangels" </v>
      </c>
      <c r="O50" t="str">
        <f t="shared" si="4"/>
        <v xml:space="preserve">,"Publisher":"" </v>
      </c>
      <c r="P50" t="str">
        <f t="shared" si="5"/>
        <v xml:space="preserve">,"Year":2002 </v>
      </c>
      <c r="Q50" t="str">
        <f t="shared" si="6"/>
        <v>,"Month":10</v>
      </c>
      <c r="R50" t="str">
        <f t="shared" si="19"/>
        <v xml:space="preserve">,"Series":"DS9" </v>
      </c>
      <c r="S50" t="str">
        <f t="shared" si="7"/>
        <v xml:space="preserve">,"BookCode":"" </v>
      </c>
      <c r="T50" t="str">
        <f t="shared" si="8"/>
        <v xml:space="preserve">,"ISBN":"" </v>
      </c>
      <c r="U50" t="str">
        <f t="shared" si="9"/>
        <v xml:space="preserve">,"Edition":"" </v>
      </c>
      <c r="V50" t="str">
        <f t="shared" si="10"/>
        <v>,"ItemInstances":[</v>
      </c>
      <c r="W50" t="str">
        <f t="shared" si="11"/>
        <v>{"CollectableType":"HomeCollector.Models.BookBase, HomeCollector, Version=1.0.0.0, Culture=neutral, PublicKeyToken=null"</v>
      </c>
      <c r="X50" t="str">
        <f t="shared" si="12"/>
        <v xml:space="preserve">,"ItemDetails":"Copies=" </v>
      </c>
      <c r="Y50" t="str">
        <f t="shared" si="13"/>
        <v xml:space="preserve">,"IsFavorite":false </v>
      </c>
      <c r="Z50" t="str">
        <f t="shared" si="14"/>
        <v xml:space="preserve">,"EstimatedValue":0 </v>
      </c>
      <c r="AA50" t="str">
        <f t="shared" si="15"/>
        <v xml:space="preserve">,"Condition":"UNDEFINED" </v>
      </c>
      <c r="AB5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7"/>
        <v>,{"CollectableType":"HomeCollector.Models.BookBase, HomeCollector, Version=1.0.0.0, Culture=neutral, PublicKeyToken=null","DisplayName":"Mission Gamma: Cathedral" ,"Description":"Mission Gamma: Book Three" ,"Title":"Mission Gamma: Cathedral" ,"Author":"Michael A. Martin and Andy Mangels" ,"Publisher":"" ,"Year":2002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52.8" x14ac:dyDescent="0.25">
      <c r="A51" s="34" t="s">
        <v>955</v>
      </c>
      <c r="B51" s="15">
        <v>2002</v>
      </c>
      <c r="C51" s="17" t="s">
        <v>15</v>
      </c>
      <c r="D51" s="4"/>
      <c r="E51" s="38">
        <v>11</v>
      </c>
      <c r="F51" s="65"/>
      <c r="H51" s="12" t="s">
        <v>956</v>
      </c>
      <c r="I51" s="12" t="s">
        <v>957</v>
      </c>
      <c r="J51" s="2" t="str">
        <f t="shared" si="18"/>
        <v>,{"CollectableType":"HomeCollector.Models.BookBase, HomeCollector, Version=1.0.0.0, Culture=neutral, PublicKeyToken=null"</v>
      </c>
      <c r="K51" s="83" t="str">
        <f t="shared" si="0"/>
        <v xml:space="preserve">,"DisplayName":"Mission Gamma: Lesser Evil" </v>
      </c>
      <c r="L51" s="4" t="str">
        <f t="shared" si="1"/>
        <v xml:space="preserve">,"Description":"Mission Gamma: Book Four" </v>
      </c>
      <c r="M51" s="85" t="str">
        <f t="shared" si="2"/>
        <v xml:space="preserve">,"Title":"Mission Gamma: Lesser Evil" </v>
      </c>
      <c r="N51" s="65" t="str">
        <f t="shared" si="3"/>
        <v xml:space="preserve">,"Author":"Robert Simpson" </v>
      </c>
      <c r="O51" t="str">
        <f t="shared" si="4"/>
        <v xml:space="preserve">,"Publisher":"" </v>
      </c>
      <c r="P51" s="12" t="str">
        <f t="shared" si="5"/>
        <v xml:space="preserve">,"Year":2002 </v>
      </c>
      <c r="Q51" s="12" t="str">
        <f t="shared" si="6"/>
        <v>,"Month":11</v>
      </c>
      <c r="R51" t="str">
        <f t="shared" si="19"/>
        <v xml:space="preserve">,"Series":"DS9" </v>
      </c>
      <c r="S51" t="str">
        <f t="shared" si="7"/>
        <v xml:space="preserve">,"BookCode":"" </v>
      </c>
      <c r="T51" t="str">
        <f t="shared" si="8"/>
        <v xml:space="preserve">,"ISBN":"" </v>
      </c>
      <c r="U51" t="str">
        <f t="shared" si="9"/>
        <v xml:space="preserve">,"Edition":"" </v>
      </c>
      <c r="V51" t="str">
        <f t="shared" si="10"/>
        <v>,"ItemInstances":[</v>
      </c>
      <c r="W51" t="str">
        <f t="shared" si="11"/>
        <v>{"CollectableType":"HomeCollector.Models.BookBase, HomeCollector, Version=1.0.0.0, Culture=neutral, PublicKeyToken=null"</v>
      </c>
      <c r="X51" t="str">
        <f t="shared" si="12"/>
        <v xml:space="preserve">,"ItemDetails":"Copies=" </v>
      </c>
      <c r="Y51" t="str">
        <f t="shared" si="13"/>
        <v xml:space="preserve">,"IsFavorite":false </v>
      </c>
      <c r="Z51" t="str">
        <f t="shared" si="14"/>
        <v xml:space="preserve">,"EstimatedValue":0 </v>
      </c>
      <c r="AA51" t="str">
        <f t="shared" si="15"/>
        <v xml:space="preserve">,"Condition":"UNDEFINED" </v>
      </c>
      <c r="AB5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1" t="str">
        <f t="shared" si="17"/>
        <v>,{"CollectableType":"HomeCollector.Models.BookBase, HomeCollector, Version=1.0.0.0, Culture=neutral, PublicKeyToken=null","DisplayName":"Mission Gamma: Lesser Evil" ,"Description":"Mission Gamma: Book Four" ,"Title":"Mission Gamma: Lesser Evil" ,"Author":"Robert Simpson" ,"Publisher":"" ,"Year":2002 ,"Month":11,"Series":"DS9"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2" spans="1:29" ht="13.2" x14ac:dyDescent="0.25">
      <c r="A52" s="34" t="s">
        <v>959</v>
      </c>
      <c r="B52" s="15">
        <v>2003</v>
      </c>
      <c r="C52" s="17" t="s">
        <v>15</v>
      </c>
      <c r="D52" s="4"/>
      <c r="E52" s="38">
        <v>1</v>
      </c>
      <c r="F52" s="62"/>
      <c r="H52" s="12" t="s">
        <v>945</v>
      </c>
      <c r="I52" s="4"/>
      <c r="J52" t="str">
        <f t="shared" si="18"/>
        <v>,{"CollectableType":"HomeCollector.Models.BookBase, HomeCollector, Version=1.0.0.0, Culture=neutral, PublicKeyToken=null"</v>
      </c>
      <c r="K52" s="83" t="str">
        <f t="shared" si="0"/>
        <v xml:space="preserve">,"DisplayName":"Rising Son" </v>
      </c>
      <c r="L52" t="str">
        <f t="shared" si="1"/>
        <v xml:space="preserve">,"Description":"" </v>
      </c>
      <c r="M52" t="str">
        <f t="shared" si="2"/>
        <v xml:space="preserve">,"Title":"Rising Son" </v>
      </c>
      <c r="N52" t="str">
        <f t="shared" si="3"/>
        <v xml:space="preserve">,"Author":"S. D. Perry" </v>
      </c>
      <c r="O52" t="str">
        <f t="shared" si="4"/>
        <v xml:space="preserve">,"Publisher":"" </v>
      </c>
      <c r="P52" t="str">
        <f t="shared" si="5"/>
        <v xml:space="preserve">,"Year":2003 </v>
      </c>
      <c r="Q52" t="str">
        <f t="shared" si="6"/>
        <v>,"Month":1</v>
      </c>
      <c r="R52" t="str">
        <f t="shared" si="19"/>
        <v xml:space="preserve">,"Series":"DS9" </v>
      </c>
      <c r="S52" t="str">
        <f t="shared" si="7"/>
        <v xml:space="preserve">,"BookCode":"" </v>
      </c>
      <c r="T52" t="str">
        <f t="shared" si="8"/>
        <v xml:space="preserve">,"ISBN":"" </v>
      </c>
      <c r="U52" t="str">
        <f t="shared" si="9"/>
        <v xml:space="preserve">,"Edition":"" </v>
      </c>
      <c r="V52" t="str">
        <f t="shared" si="10"/>
        <v>,"ItemInstances":[</v>
      </c>
      <c r="W52" t="str">
        <f t="shared" si="11"/>
        <v>{"CollectableType":"HomeCollector.Models.BookBase, HomeCollector, Version=1.0.0.0, Culture=neutral, PublicKeyToken=null"</v>
      </c>
      <c r="X52" t="str">
        <f t="shared" si="12"/>
        <v xml:space="preserve">,"ItemDetails":"Copies=" </v>
      </c>
      <c r="Y52" t="str">
        <f t="shared" si="13"/>
        <v xml:space="preserve">,"IsFavorite":false </v>
      </c>
      <c r="Z52" t="str">
        <f t="shared" si="14"/>
        <v xml:space="preserve">,"EstimatedValue":0 </v>
      </c>
      <c r="AA52" t="str">
        <f t="shared" si="15"/>
        <v xml:space="preserve">,"Condition":"UNDEFINED" </v>
      </c>
      <c r="AB5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7"/>
        <v>,{"CollectableType":"HomeCollector.Models.BookBase, HomeCollector, Version=1.0.0.0, Culture=neutral, PublicKeyToken=null","DisplayName":"Rising Son" ,"Description":"" ,"Title":"Rising Son" ,"Author":"S. D. Perry" ,"Publisher":"" ,"Year":2003 ,"Month":1,"Series":"DS9"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26.4" x14ac:dyDescent="0.25">
      <c r="A53" s="34" t="s">
        <v>960</v>
      </c>
      <c r="B53" s="15">
        <v>2003</v>
      </c>
      <c r="C53" s="17" t="s">
        <v>15</v>
      </c>
      <c r="D53" s="4"/>
      <c r="E53" s="38">
        <v>4</v>
      </c>
      <c r="F53" s="65"/>
      <c r="H53" s="12" t="s">
        <v>961</v>
      </c>
      <c r="I53" s="12"/>
      <c r="J53" t="str">
        <f t="shared" si="18"/>
        <v>,{"CollectableType":"HomeCollector.Models.BookBase, HomeCollector, Version=1.0.0.0, Culture=neutral, PublicKeyToken=null"</v>
      </c>
      <c r="K53" s="83" t="str">
        <f t="shared" si="0"/>
        <v xml:space="preserve">,"DisplayName":"The Left Hand of Destiny, Book One" </v>
      </c>
      <c r="L53" t="str">
        <f t="shared" si="1"/>
        <v xml:space="preserve">,"Description":"" </v>
      </c>
      <c r="M53" t="str">
        <f t="shared" si="2"/>
        <v xml:space="preserve">,"Title":"The Left Hand of Destiny, Book One" </v>
      </c>
      <c r="N53" t="str">
        <f t="shared" si="3"/>
        <v xml:space="preserve">,"Author":"J. G. Hertzler and Jeffrey Lang" </v>
      </c>
      <c r="O53" t="str">
        <f t="shared" si="4"/>
        <v xml:space="preserve">,"Publisher":"" </v>
      </c>
      <c r="P53" t="str">
        <f t="shared" si="5"/>
        <v xml:space="preserve">,"Year":2003 </v>
      </c>
      <c r="Q53" t="str">
        <f t="shared" si="6"/>
        <v>,"Month":4</v>
      </c>
      <c r="R53" t="str">
        <f t="shared" si="19"/>
        <v xml:space="preserve">,"Series":"DS9" </v>
      </c>
      <c r="S53" t="str">
        <f t="shared" si="7"/>
        <v xml:space="preserve">,"BookCode":"" </v>
      </c>
      <c r="T53" t="str">
        <f t="shared" si="8"/>
        <v xml:space="preserve">,"ISBN":"" </v>
      </c>
      <c r="U53" t="str">
        <f t="shared" si="9"/>
        <v xml:space="preserve">,"Edition":"" </v>
      </c>
      <c r="V53" t="str">
        <f t="shared" si="10"/>
        <v>,"ItemInstances":[</v>
      </c>
      <c r="W53" t="str">
        <f t="shared" si="11"/>
        <v>{"CollectableType":"HomeCollector.Models.BookBase, HomeCollector, Version=1.0.0.0, Culture=neutral, PublicKeyToken=null"</v>
      </c>
      <c r="X53" t="str">
        <f t="shared" si="12"/>
        <v xml:space="preserve">,"ItemDetails":"Copies=" </v>
      </c>
      <c r="Y53" t="str">
        <f t="shared" si="13"/>
        <v xml:space="preserve">,"IsFavorite":false </v>
      </c>
      <c r="Z53" t="str">
        <f t="shared" si="14"/>
        <v xml:space="preserve">,"EstimatedValue":0 </v>
      </c>
      <c r="AA53" t="str">
        <f t="shared" si="15"/>
        <v xml:space="preserve">,"Condition":"UNDEFINED" </v>
      </c>
      <c r="AB5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7"/>
        <v>,{"CollectableType":"HomeCollector.Models.BookBase, HomeCollector, Version=1.0.0.0, Culture=neutral, PublicKeyToken=null","DisplayName":"The Left Hand of Destiny, Book One" ,"Description":"" ,"Title":"The Left Hand of Destiny, Book One" ,"Author":"J. G. Hertzler and Jeffrey Lang" ,"Publisher":"" ,"Year":2003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13.2" x14ac:dyDescent="0.25">
      <c r="A54" s="34" t="s">
        <v>962</v>
      </c>
      <c r="B54" s="15">
        <v>2003</v>
      </c>
      <c r="C54" s="17" t="s">
        <v>15</v>
      </c>
      <c r="D54" s="4"/>
      <c r="E54" s="38">
        <v>5</v>
      </c>
      <c r="F54" s="62"/>
      <c r="H54" s="12"/>
      <c r="I54" s="4"/>
      <c r="J54" t="str">
        <f t="shared" si="18"/>
        <v>,{"CollectableType":"HomeCollector.Models.BookBase, HomeCollector, Version=1.0.0.0, Culture=neutral, PublicKeyToken=null"</v>
      </c>
      <c r="K54" s="83" t="str">
        <f t="shared" si="0"/>
        <v xml:space="preserve">,"DisplayName":"The Left Hand of Destiny, Book Two" </v>
      </c>
      <c r="L54" t="str">
        <f t="shared" si="1"/>
        <v xml:space="preserve">,"Description":"" </v>
      </c>
      <c r="M54" t="str">
        <f t="shared" si="2"/>
        <v xml:space="preserve">,"Title":"The Left Hand of Destiny, Book Two" </v>
      </c>
      <c r="N54" t="str">
        <f t="shared" si="3"/>
        <v xml:space="preserve">,"Author":"" </v>
      </c>
      <c r="O54" t="str">
        <f t="shared" si="4"/>
        <v xml:space="preserve">,"Publisher":"" </v>
      </c>
      <c r="P54" t="str">
        <f t="shared" si="5"/>
        <v xml:space="preserve">,"Year":2003 </v>
      </c>
      <c r="Q54" t="str">
        <f t="shared" si="6"/>
        <v>,"Month":5</v>
      </c>
      <c r="R54" t="str">
        <f t="shared" si="19"/>
        <v xml:space="preserve">,"Series":"DS9" </v>
      </c>
      <c r="S54" t="str">
        <f t="shared" si="7"/>
        <v xml:space="preserve">,"BookCode":"" </v>
      </c>
      <c r="T54" t="str">
        <f t="shared" si="8"/>
        <v xml:space="preserve">,"ISBN":"" </v>
      </c>
      <c r="U54" t="str">
        <f t="shared" si="9"/>
        <v xml:space="preserve">,"Edition":"" </v>
      </c>
      <c r="V54" t="str">
        <f t="shared" si="10"/>
        <v>,"ItemInstances":[</v>
      </c>
      <c r="W54" t="str">
        <f t="shared" si="11"/>
        <v>{"CollectableType":"HomeCollector.Models.BookBase, HomeCollector, Version=1.0.0.0, Culture=neutral, PublicKeyToken=null"</v>
      </c>
      <c r="X54" t="str">
        <f t="shared" si="12"/>
        <v xml:space="preserve">,"ItemDetails":"Copies=" </v>
      </c>
      <c r="Y54" t="str">
        <f t="shared" si="13"/>
        <v xml:space="preserve">,"IsFavorite":false </v>
      </c>
      <c r="Z54" t="str">
        <f t="shared" si="14"/>
        <v xml:space="preserve">,"EstimatedValue":0 </v>
      </c>
      <c r="AA54" t="str">
        <f t="shared" si="15"/>
        <v xml:space="preserve">,"Condition":"UNDEFINED" </v>
      </c>
      <c r="AB5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7"/>
        <v>,{"CollectableType":"HomeCollector.Models.BookBase, HomeCollector, Version=1.0.0.0, Culture=neutral, PublicKeyToken=null","DisplayName":"The Left Hand of Destiny, Book Two" ,"Description":"" ,"Title":"The Left Hand of Destiny, Book Two" ,"Author":"" ,"Publisher":"" ,"Year":2003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13.2" x14ac:dyDescent="0.25">
      <c r="A55" s="34" t="s">
        <v>963</v>
      </c>
      <c r="B55" s="15">
        <v>2003</v>
      </c>
      <c r="C55" s="17" t="s">
        <v>15</v>
      </c>
      <c r="D55" s="4"/>
      <c r="E55" s="38">
        <v>9</v>
      </c>
      <c r="F55" s="65"/>
      <c r="H55" s="12" t="s">
        <v>934</v>
      </c>
      <c r="I55" s="4"/>
      <c r="J55" t="str">
        <f t="shared" si="18"/>
        <v>,{"CollectableType":"HomeCollector.Models.BookBase, HomeCollector, Version=1.0.0.0, Culture=neutral, PublicKeyToken=null"</v>
      </c>
      <c r="K55" s="83" t="str">
        <f t="shared" si="0"/>
        <v xml:space="preserve">,"DisplayName":"Prophecy and Change ‡" </v>
      </c>
      <c r="L55" t="str">
        <f t="shared" si="1"/>
        <v xml:space="preserve">,"Description":"" </v>
      </c>
      <c r="M55" t="str">
        <f t="shared" si="2"/>
        <v xml:space="preserve">,"Title":"Prophecy and Change ‡" </v>
      </c>
      <c r="N55" t="str">
        <f t="shared" si="3"/>
        <v xml:space="preserve">,"Author":"various (short stories)" </v>
      </c>
      <c r="O55" t="str">
        <f t="shared" si="4"/>
        <v xml:space="preserve">,"Publisher":"" </v>
      </c>
      <c r="P55" t="str">
        <f t="shared" si="5"/>
        <v xml:space="preserve">,"Year":2003 </v>
      </c>
      <c r="Q55" t="str">
        <f t="shared" si="6"/>
        <v>,"Month":9</v>
      </c>
      <c r="R55" t="str">
        <f t="shared" si="19"/>
        <v xml:space="preserve">,"Series":"DS9" </v>
      </c>
      <c r="S55" t="str">
        <f t="shared" si="7"/>
        <v xml:space="preserve">,"BookCode":"" </v>
      </c>
      <c r="T55" t="str">
        <f t="shared" si="8"/>
        <v xml:space="preserve">,"ISBN":"" </v>
      </c>
      <c r="U55" t="str">
        <f t="shared" si="9"/>
        <v xml:space="preserve">,"Edition":"" </v>
      </c>
      <c r="V55" t="str">
        <f t="shared" si="10"/>
        <v>,"ItemInstances":[</v>
      </c>
      <c r="W55" t="str">
        <f t="shared" si="11"/>
        <v>{"CollectableType":"HomeCollector.Models.BookBase, HomeCollector, Version=1.0.0.0, Culture=neutral, PublicKeyToken=null"</v>
      </c>
      <c r="X55" t="str">
        <f t="shared" si="12"/>
        <v xml:space="preserve">,"ItemDetails":"Copies=" </v>
      </c>
      <c r="Y55" t="str">
        <f t="shared" si="13"/>
        <v xml:space="preserve">,"IsFavorite":false </v>
      </c>
      <c r="Z55" t="str">
        <f t="shared" si="14"/>
        <v xml:space="preserve">,"EstimatedValue":0 </v>
      </c>
      <c r="AA55" t="str">
        <f t="shared" si="15"/>
        <v xml:space="preserve">,"Condition":"UNDEFINED" </v>
      </c>
      <c r="AB5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5" t="str">
        <f t="shared" si="17"/>
        <v>,{"CollectableType":"HomeCollector.Models.BookBase, HomeCollector, Version=1.0.0.0, Culture=neutral, PublicKeyToken=null","DisplayName":"Prophecy and Change ‡" ,"Description":"" ,"Title":"Prophecy and Change ‡" ,"Author":"various (short stories)" ,"Publisher":"" ,"Year":2003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6" spans="1:29" ht="13.2" x14ac:dyDescent="0.25">
      <c r="A56" s="34" t="s">
        <v>964</v>
      </c>
      <c r="B56" s="15">
        <v>2003</v>
      </c>
      <c r="C56" s="17"/>
      <c r="D56" s="4"/>
      <c r="E56" s="38">
        <v>11</v>
      </c>
      <c r="F56" s="65"/>
      <c r="H56" s="12" t="s">
        <v>945</v>
      </c>
      <c r="I56" s="86" t="s">
        <v>965</v>
      </c>
      <c r="J56" t="str">
        <f t="shared" si="18"/>
        <v>,{"CollectableType":"HomeCollector.Models.BookBase, HomeCollector, Version=1.0.0.0, Culture=neutral, PublicKeyToken=null"</v>
      </c>
      <c r="K56" s="83" t="str">
        <f t="shared" si="0"/>
        <v xml:space="preserve">,"DisplayName":"Unity" </v>
      </c>
      <c r="L56" t="str">
        <f t="shared" si="1"/>
        <v xml:space="preserve">,"Description":"1st printing hardcover" </v>
      </c>
      <c r="M56" t="str">
        <f t="shared" si="2"/>
        <v xml:space="preserve">,"Title":"Unity" </v>
      </c>
      <c r="N56" t="str">
        <f t="shared" si="3"/>
        <v xml:space="preserve">,"Author":"S. D. Perry" </v>
      </c>
      <c r="O56" t="str">
        <f t="shared" si="4"/>
        <v xml:space="preserve">,"Publisher":"" </v>
      </c>
      <c r="P56" t="str">
        <f t="shared" si="5"/>
        <v xml:space="preserve">,"Year":2003 </v>
      </c>
      <c r="Q56" t="str">
        <f t="shared" si="6"/>
        <v>,"Month":11</v>
      </c>
      <c r="R56" t="str">
        <f t="shared" si="19"/>
        <v xml:space="preserve">,"Series":"DS9" </v>
      </c>
      <c r="S56" t="str">
        <f t="shared" si="7"/>
        <v xml:space="preserve">,"BookCode":"" </v>
      </c>
      <c r="T56" t="str">
        <f t="shared" si="8"/>
        <v xml:space="preserve">,"ISBN":"" </v>
      </c>
      <c r="U56" t="str">
        <f t="shared" si="9"/>
        <v xml:space="preserve">,"Edition":"" </v>
      </c>
      <c r="V56" t="str">
        <f t="shared" si="10"/>
        <v/>
      </c>
      <c r="W56" t="str">
        <f t="shared" si="11"/>
        <v>{"CollectableType":"HomeCollector.Models.BookBase, HomeCollector, Version=1.0.0.0, Culture=neutral, PublicKeyToken=null"</v>
      </c>
      <c r="X56" t="str">
        <f t="shared" si="12"/>
        <v xml:space="preserve">,"ItemDetails":"Copies=" </v>
      </c>
      <c r="Y56" t="str">
        <f t="shared" si="13"/>
        <v xml:space="preserve">,"IsFavorite":false </v>
      </c>
      <c r="Z56" t="str">
        <f t="shared" si="14"/>
        <v xml:space="preserve">,"EstimatedValue":0 </v>
      </c>
      <c r="AA56" t="str">
        <f t="shared" si="15"/>
        <v xml:space="preserve">,"Condition":"UNDEFINED" </v>
      </c>
      <c r="AB56" t="str">
        <f t="shared" si="16"/>
        <v>}</v>
      </c>
      <c r="AC56" t="str">
        <f t="shared" si="17"/>
        <v>,{"CollectableType":"HomeCollector.Models.BookBase, HomeCollector, Version=1.0.0.0, Culture=neutral, PublicKeyToken=null","DisplayName":"Unity" ,"Description":"1st printing hardcover" ,"Title":"Unity" ,"Author":"S. D. Perry" ,"Publisher":"" ,"Year":2003 ,"Month":11,"Series":"DS9" ,"BookCode":"" ,"ISBN":"" ,"Edition":"" }</v>
      </c>
    </row>
    <row r="57" spans="1:29" ht="13.2" x14ac:dyDescent="0.25">
      <c r="A57" s="34" t="s">
        <v>964</v>
      </c>
      <c r="B57" s="15">
        <v>2003</v>
      </c>
      <c r="C57" s="17" t="s">
        <v>15</v>
      </c>
      <c r="D57" s="4"/>
      <c r="E57" s="38">
        <v>11</v>
      </c>
      <c r="F57" s="65"/>
      <c r="H57" s="12" t="s">
        <v>945</v>
      </c>
      <c r="I57" s="86"/>
      <c r="J57" t="str">
        <f t="shared" si="18"/>
        <v>,{"CollectableType":"HomeCollector.Models.BookBase, HomeCollector, Version=1.0.0.0, Culture=neutral, PublicKeyToken=null"</v>
      </c>
      <c r="K57" s="83" t="str">
        <f t="shared" si="0"/>
        <v xml:space="preserve">,"DisplayName":"Unity" </v>
      </c>
      <c r="L57" t="str">
        <f t="shared" si="1"/>
        <v xml:space="preserve">,"Description":"" </v>
      </c>
      <c r="M57" t="str">
        <f t="shared" si="2"/>
        <v xml:space="preserve">,"Title":"Unity" </v>
      </c>
      <c r="N57" t="str">
        <f t="shared" si="3"/>
        <v xml:space="preserve">,"Author":"S. D. Perry" </v>
      </c>
      <c r="O57" t="str">
        <f t="shared" si="4"/>
        <v xml:space="preserve">,"Publisher":"" </v>
      </c>
      <c r="P57" t="str">
        <f t="shared" si="5"/>
        <v xml:space="preserve">,"Year":2003 </v>
      </c>
      <c r="Q57" t="str">
        <f t="shared" si="6"/>
        <v>,"Month":11</v>
      </c>
      <c r="R57" t="str">
        <f t="shared" si="19"/>
        <v xml:space="preserve">,"Series":"DS9" </v>
      </c>
      <c r="S57" t="str">
        <f t="shared" si="7"/>
        <v xml:space="preserve">,"BookCode":"" </v>
      </c>
      <c r="T57" t="str">
        <f t="shared" si="8"/>
        <v xml:space="preserve">,"ISBN":"" </v>
      </c>
      <c r="U57" t="str">
        <f t="shared" si="9"/>
        <v xml:space="preserve">,"Edition":"" </v>
      </c>
      <c r="V57" t="str">
        <f t="shared" si="10"/>
        <v>,"ItemInstances":[</v>
      </c>
      <c r="W57" t="str">
        <f t="shared" si="11"/>
        <v>{"CollectableType":"HomeCollector.Models.BookBase, HomeCollector, Version=1.0.0.0, Culture=neutral, PublicKeyToken=null"</v>
      </c>
      <c r="X57" t="str">
        <f t="shared" si="12"/>
        <v xml:space="preserve">,"ItemDetails":"Copies=" </v>
      </c>
      <c r="Y57" t="str">
        <f t="shared" si="13"/>
        <v xml:space="preserve">,"IsFavorite":false </v>
      </c>
      <c r="Z57" t="str">
        <f t="shared" si="14"/>
        <v xml:space="preserve">,"EstimatedValue":0 </v>
      </c>
      <c r="AA57" t="str">
        <f t="shared" si="15"/>
        <v xml:space="preserve">,"Condition":"UNDEFINED" </v>
      </c>
      <c r="AB5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7"/>
        <v>,{"CollectableType":"HomeCollector.Models.BookBase, HomeCollector, Version=1.0.0.0, Culture=neutral, PublicKeyToken=null","DisplayName":"Unity" ,"Description":"" ,"Title":"Unity" ,"Author":"S. D. Perry" ,"Publisher":"" ,"Year":2003 ,"Month":11,"Series":"DS9"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26.4" x14ac:dyDescent="0.25">
      <c r="A58" s="34" t="s">
        <v>966</v>
      </c>
      <c r="B58" s="15">
        <v>2004</v>
      </c>
      <c r="C58" s="17" t="s">
        <v>15</v>
      </c>
      <c r="D58" s="4"/>
      <c r="E58" s="38">
        <v>6</v>
      </c>
      <c r="F58" s="62"/>
      <c r="H58" s="12" t="s">
        <v>967</v>
      </c>
      <c r="I58" s="12" t="s">
        <v>968</v>
      </c>
      <c r="J58" t="str">
        <f t="shared" si="18"/>
        <v>,{"CollectableType":"HomeCollector.Models.BookBase, HomeCollector, Version=1.0.0.0, Culture=neutral, PublicKeyToken=null"</v>
      </c>
      <c r="K58" s="83" t="str">
        <f t="shared" si="0"/>
        <v xml:space="preserve">,"DisplayName":"Worlds of Deep Space Nine: Cardassia &amp; Andor" </v>
      </c>
      <c r="L58" t="str">
        <f t="shared" si="1"/>
        <v xml:space="preserve">,"Description":"Worlds of Deep Space Nine: Volume One" </v>
      </c>
      <c r="M58" t="str">
        <f t="shared" si="2"/>
        <v xml:space="preserve">,"Title":"Worlds of Deep Space Nine: Cardassia &amp; Andor" </v>
      </c>
      <c r="N58" t="str">
        <f t="shared" si="3"/>
        <v xml:space="preserve">,"Author":"Una McCormack / Heather Jarman" </v>
      </c>
      <c r="O58" t="str">
        <f t="shared" si="4"/>
        <v xml:space="preserve">,"Publisher":"" </v>
      </c>
      <c r="P58" t="str">
        <f t="shared" si="5"/>
        <v xml:space="preserve">,"Year":2004 </v>
      </c>
      <c r="Q58" t="str">
        <f t="shared" si="6"/>
        <v>,"Month":6</v>
      </c>
      <c r="R58" t="str">
        <f t="shared" si="19"/>
        <v xml:space="preserve">,"Series":"DS9" </v>
      </c>
      <c r="S58" t="str">
        <f t="shared" si="7"/>
        <v xml:space="preserve">,"BookCode":"" </v>
      </c>
      <c r="T58" t="str">
        <f t="shared" si="8"/>
        <v xml:space="preserve">,"ISBN":"" </v>
      </c>
      <c r="U58" t="str">
        <f t="shared" si="9"/>
        <v xml:space="preserve">,"Edition":"" </v>
      </c>
      <c r="V58" t="str">
        <f t="shared" si="10"/>
        <v>,"ItemInstances":[</v>
      </c>
      <c r="W58" t="str">
        <f t="shared" si="11"/>
        <v>{"CollectableType":"HomeCollector.Models.BookBase, HomeCollector, Version=1.0.0.0, Culture=neutral, PublicKeyToken=null"</v>
      </c>
      <c r="X58" t="str">
        <f t="shared" si="12"/>
        <v xml:space="preserve">,"ItemDetails":"Copies=" </v>
      </c>
      <c r="Y58" t="str">
        <f t="shared" si="13"/>
        <v xml:space="preserve">,"IsFavorite":false </v>
      </c>
      <c r="Z58" t="str">
        <f t="shared" si="14"/>
        <v xml:space="preserve">,"EstimatedValue":0 </v>
      </c>
      <c r="AA58" t="str">
        <f t="shared" si="15"/>
        <v xml:space="preserve">,"Condition":"UNDEFINED" </v>
      </c>
      <c r="AB5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7"/>
        <v>,{"CollectableType":"HomeCollector.Models.BookBase, HomeCollector, Version=1.0.0.0, Culture=neutral, PublicKeyToken=null","DisplayName":"Worlds of Deep Space Nine: Cardassia &amp; Andor" ,"Description":"Worlds of Deep Space Nine: Volume One" ,"Title":"Worlds of Deep Space Nine: Cardassia &amp; Andor" ,"Author":"Una McCormack / Heather Jarman" ,"Publisher":"" ,"Year":2004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39.6" x14ac:dyDescent="0.25">
      <c r="A59" s="34" t="s">
        <v>969</v>
      </c>
      <c r="B59" s="15">
        <v>2005</v>
      </c>
      <c r="C59" s="17" t="s">
        <v>15</v>
      </c>
      <c r="D59" s="4"/>
      <c r="E59" s="38">
        <v>2</v>
      </c>
      <c r="F59" s="62"/>
      <c r="H59" s="12" t="s">
        <v>970</v>
      </c>
      <c r="I59" s="12" t="s">
        <v>971</v>
      </c>
      <c r="J59" t="str">
        <f t="shared" si="18"/>
        <v>,{"CollectableType":"HomeCollector.Models.BookBase, HomeCollector, Version=1.0.0.0, Culture=neutral, PublicKeyToken=null"</v>
      </c>
      <c r="K59" s="83" t="str">
        <f t="shared" si="0"/>
        <v xml:space="preserve">,"DisplayName":"Worlds of Deep Space Nine: Trill &amp; Bajor" </v>
      </c>
      <c r="L59" t="str">
        <f t="shared" si="1"/>
        <v xml:space="preserve">,"Description":"Worlds of Deep Space Nine: Volume Two" </v>
      </c>
      <c r="M59" t="str">
        <f t="shared" si="2"/>
        <v xml:space="preserve">,"Title":"Worlds of Deep Space Nine: Trill &amp; Bajor" </v>
      </c>
      <c r="N59" t="str">
        <f t="shared" si="3"/>
        <v xml:space="preserve">,"Author":"Andy Mangels and Michael A. Martin / J. Noah Kim" </v>
      </c>
      <c r="O59" t="str">
        <f t="shared" si="4"/>
        <v xml:space="preserve">,"Publisher":"" </v>
      </c>
      <c r="P59" t="str">
        <f t="shared" si="5"/>
        <v xml:space="preserve">,"Year":2005 </v>
      </c>
      <c r="Q59" t="str">
        <f t="shared" si="6"/>
        <v>,"Month":2</v>
      </c>
      <c r="R59" t="str">
        <f t="shared" si="19"/>
        <v xml:space="preserve">,"Series":"DS9" </v>
      </c>
      <c r="S59" t="str">
        <f t="shared" si="7"/>
        <v xml:space="preserve">,"BookCode":"" </v>
      </c>
      <c r="T59" t="str">
        <f t="shared" si="8"/>
        <v xml:space="preserve">,"ISBN":"" </v>
      </c>
      <c r="U59" t="str">
        <f t="shared" si="9"/>
        <v xml:space="preserve">,"Edition":"" </v>
      </c>
      <c r="V59" t="str">
        <f t="shared" si="10"/>
        <v>,"ItemInstances":[</v>
      </c>
      <c r="W59" t="str">
        <f t="shared" si="11"/>
        <v>{"CollectableType":"HomeCollector.Models.BookBase, HomeCollector, Version=1.0.0.0, Culture=neutral, PublicKeyToken=null"</v>
      </c>
      <c r="X59" t="str">
        <f t="shared" si="12"/>
        <v xml:space="preserve">,"ItemDetails":"Copies=" </v>
      </c>
      <c r="Y59" t="str">
        <f t="shared" si="13"/>
        <v xml:space="preserve">,"IsFavorite":false </v>
      </c>
      <c r="Z59" t="str">
        <f t="shared" si="14"/>
        <v xml:space="preserve">,"EstimatedValue":0 </v>
      </c>
      <c r="AA59" t="str">
        <f t="shared" si="15"/>
        <v xml:space="preserve">,"Condition":"UNDEFINED" </v>
      </c>
      <c r="AB5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7"/>
        <v>,{"CollectableType":"HomeCollector.Models.BookBase, HomeCollector, Version=1.0.0.0, Culture=neutral, PublicKeyToken=null","DisplayName":"Worlds of Deep Space Nine: Trill &amp; Bajor" ,"Description":"Worlds of Deep Space Nine: Volume Two" ,"Title":"Worlds of Deep Space Nine: Trill &amp; Bajor" ,"Author":"Andy Mangels and Michael A. Martin / J. Noah Kim" ,"Publisher":"" ,"Year":2005 ,"Month":2,"Series":"DS9"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39.6" x14ac:dyDescent="0.25">
      <c r="A60" s="34" t="s">
        <v>972</v>
      </c>
      <c r="B60" s="15">
        <v>1899</v>
      </c>
      <c r="C60" s="17" t="s">
        <v>15</v>
      </c>
      <c r="D60" s="4"/>
      <c r="E60" s="38"/>
      <c r="F60" s="65"/>
      <c r="H60" s="12" t="s">
        <v>973</v>
      </c>
      <c r="I60" s="12" t="s">
        <v>974</v>
      </c>
      <c r="J60" t="str">
        <f t="shared" si="18"/>
        <v>,{"CollectableType":"HomeCollector.Models.BookBase, HomeCollector, Version=1.0.0.0, Culture=neutral, PublicKeyToken=null"</v>
      </c>
      <c r="K60" s="83" t="str">
        <f t="shared" si="0"/>
        <v xml:space="preserve">,"DisplayName":"Worlds of Deep Space Nine: Ferenginar &amp; The Dominion" </v>
      </c>
      <c r="L60" t="str">
        <f t="shared" si="1"/>
        <v xml:space="preserve">,"Description":"Worlds of Deep Space Nine: Volume Three" </v>
      </c>
      <c r="M60" t="str">
        <f t="shared" si="2"/>
        <v xml:space="preserve">,"Title":"Worlds of Deep Space Nine: Ferenginar &amp; The Dominion" </v>
      </c>
      <c r="N60" t="str">
        <f t="shared" si="3"/>
        <v xml:space="preserve">,"Author":"Keith R. A. DeCandido / David. R. George III" </v>
      </c>
      <c r="O60" t="str">
        <f t="shared" si="4"/>
        <v xml:space="preserve">,"Publisher":"" </v>
      </c>
      <c r="P60" t="str">
        <f t="shared" si="5"/>
        <v xml:space="preserve">,"Year":1899 </v>
      </c>
      <c r="Q60" t="str">
        <f t="shared" si="6"/>
        <v>,"Month":0</v>
      </c>
      <c r="R60" t="str">
        <f t="shared" si="19"/>
        <v xml:space="preserve">,"Series":"DS9" </v>
      </c>
      <c r="S60" t="str">
        <f t="shared" si="7"/>
        <v xml:space="preserve">,"BookCode":"" </v>
      </c>
      <c r="T60" t="str">
        <f t="shared" si="8"/>
        <v xml:space="preserve">,"ISBN":"" </v>
      </c>
      <c r="U60" t="str">
        <f t="shared" si="9"/>
        <v xml:space="preserve">,"Edition":"" </v>
      </c>
      <c r="V60" t="str">
        <f t="shared" si="10"/>
        <v>,"ItemInstances":[</v>
      </c>
      <c r="W60" t="str">
        <f t="shared" si="11"/>
        <v>{"CollectableType":"HomeCollector.Models.BookBase, HomeCollector, Version=1.0.0.0, Culture=neutral, PublicKeyToken=null"</v>
      </c>
      <c r="X60" t="str">
        <f t="shared" si="12"/>
        <v xml:space="preserve">,"ItemDetails":"Copies=" </v>
      </c>
      <c r="Y60" t="str">
        <f t="shared" si="13"/>
        <v xml:space="preserve">,"IsFavorite":false </v>
      </c>
      <c r="Z60" t="str">
        <f t="shared" si="14"/>
        <v xml:space="preserve">,"EstimatedValue":0 </v>
      </c>
      <c r="AA60" t="str">
        <f t="shared" si="15"/>
        <v xml:space="preserve">,"Condition":"UNDEFINED" </v>
      </c>
      <c r="AB6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7"/>
        <v>,{"CollectableType":"HomeCollector.Models.BookBase, HomeCollector, Version=1.0.0.0, Culture=neutral, PublicKeyToken=null","DisplayName":"Worlds of Deep Space Nine: Ferenginar &amp; The Dominion" ,"Description":"Worlds of Deep Space Nine: Volume Three" ,"Title":"Worlds of Deep Space Nine: Ferenginar &amp; The Dominion" ,"Author":"Keith R. A. DeCandido / David. R. George III" ,"Publisher":"" ,"Year":1899 ,"Month":0,"Series":"DS9"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975</v>
      </c>
      <c r="B61" s="15">
        <v>2005</v>
      </c>
      <c r="C61" s="17" t="s">
        <v>15</v>
      </c>
      <c r="D61" s="4"/>
      <c r="E61" s="38">
        <v>5</v>
      </c>
      <c r="F61" s="62"/>
      <c r="H61" s="12" t="s">
        <v>976</v>
      </c>
      <c r="I61" s="12"/>
      <c r="J61" t="str">
        <f t="shared" si="18"/>
        <v>,{"CollectableType":"HomeCollector.Models.BookBase, HomeCollector, Version=1.0.0.0, Culture=neutral, PublicKeyToken=null"</v>
      </c>
      <c r="K61" s="83" t="str">
        <f t="shared" si="0"/>
        <v xml:space="preserve">,"DisplayName":"Hollow Men ‡" </v>
      </c>
      <c r="L61" t="str">
        <f t="shared" si="1"/>
        <v xml:space="preserve">,"Description":"" </v>
      </c>
      <c r="M61" t="str">
        <f t="shared" si="2"/>
        <v xml:space="preserve">,"Title":"Hollow Men ‡" </v>
      </c>
      <c r="N61" t="str">
        <f t="shared" si="3"/>
        <v xml:space="preserve">,"Author":"Una McCormack" </v>
      </c>
      <c r="O61" t="str">
        <f t="shared" si="4"/>
        <v xml:space="preserve">,"Publisher":"" </v>
      </c>
      <c r="P61" t="str">
        <f t="shared" si="5"/>
        <v xml:space="preserve">,"Year":2005 </v>
      </c>
      <c r="Q61" t="str">
        <f t="shared" si="6"/>
        <v>,"Month":5</v>
      </c>
      <c r="R61" t="str">
        <f t="shared" si="19"/>
        <v xml:space="preserve">,"Series":"DS9" </v>
      </c>
      <c r="S61" t="str">
        <f t="shared" si="7"/>
        <v xml:space="preserve">,"BookCode":"" </v>
      </c>
      <c r="T61" t="str">
        <f t="shared" si="8"/>
        <v xml:space="preserve">,"ISBN":"" </v>
      </c>
      <c r="U61" t="str">
        <f t="shared" si="9"/>
        <v xml:space="preserve">,"Edition":"" </v>
      </c>
      <c r="V61" t="str">
        <f t="shared" si="10"/>
        <v>,"ItemInstances":[</v>
      </c>
      <c r="W61" t="str">
        <f t="shared" si="11"/>
        <v>{"CollectableType":"HomeCollector.Models.BookBase, HomeCollector, Version=1.0.0.0, Culture=neutral, PublicKeyToken=null"</v>
      </c>
      <c r="X61" t="str">
        <f t="shared" si="12"/>
        <v xml:space="preserve">,"ItemDetails":"Copies=" </v>
      </c>
      <c r="Y61" t="str">
        <f t="shared" si="13"/>
        <v xml:space="preserve">,"IsFavorite":false </v>
      </c>
      <c r="Z61" t="str">
        <f t="shared" si="14"/>
        <v xml:space="preserve">,"EstimatedValue":0 </v>
      </c>
      <c r="AA61" t="str">
        <f t="shared" si="15"/>
        <v xml:space="preserve">,"Condition":"UNDEFINED" </v>
      </c>
      <c r="AB6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7"/>
        <v>,{"CollectableType":"HomeCollector.Models.BookBase, HomeCollector, Version=1.0.0.0, Culture=neutral, PublicKeyToken=null","DisplayName":"Hollow Men ‡" ,"Description":"" ,"Title":"Hollow Men ‡" ,"Author":"Una McCormack" ,"Publisher":"" ,"Year":2005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977</v>
      </c>
      <c r="B62" s="15">
        <v>2006</v>
      </c>
      <c r="C62" s="17" t="s">
        <v>15</v>
      </c>
      <c r="D62" s="4"/>
      <c r="E62" s="38">
        <v>4</v>
      </c>
      <c r="F62" s="62"/>
      <c r="H62" s="12" t="s">
        <v>709</v>
      </c>
      <c r="I62" s="12"/>
      <c r="J62" t="str">
        <f t="shared" si="18"/>
        <v>,{"CollectableType":"HomeCollector.Models.BookBase, HomeCollector, Version=1.0.0.0, Culture=neutral, PublicKeyToken=null"</v>
      </c>
      <c r="K62" s="83" t="str">
        <f t="shared" si="0"/>
        <v xml:space="preserve">,"DisplayName":"Warpath" </v>
      </c>
      <c r="L62" t="str">
        <f t="shared" si="1"/>
        <v xml:space="preserve">,"Description":"" </v>
      </c>
      <c r="M62" t="str">
        <f t="shared" si="2"/>
        <v xml:space="preserve">,"Title":"Warpath" </v>
      </c>
      <c r="N62" t="str">
        <f t="shared" si="3"/>
        <v xml:space="preserve">,"Author":"David Mack" </v>
      </c>
      <c r="O62" t="str">
        <f t="shared" si="4"/>
        <v xml:space="preserve">,"Publisher":"" </v>
      </c>
      <c r="P62" t="str">
        <f t="shared" si="5"/>
        <v xml:space="preserve">,"Year":2006 </v>
      </c>
      <c r="Q62" t="str">
        <f t="shared" si="6"/>
        <v>,"Month":4</v>
      </c>
      <c r="R62" t="str">
        <f t="shared" si="19"/>
        <v xml:space="preserve">,"Series":"DS9" </v>
      </c>
      <c r="S62" t="str">
        <f t="shared" si="7"/>
        <v xml:space="preserve">,"BookCode":"" </v>
      </c>
      <c r="T62" t="str">
        <f t="shared" si="8"/>
        <v xml:space="preserve">,"ISBN":"" </v>
      </c>
      <c r="U62" t="str">
        <f t="shared" si="9"/>
        <v xml:space="preserve">,"Edition":"" </v>
      </c>
      <c r="V62" t="str">
        <f t="shared" si="10"/>
        <v>,"ItemInstances":[</v>
      </c>
      <c r="W62" t="str">
        <f t="shared" si="11"/>
        <v>{"CollectableType":"HomeCollector.Models.BookBase, HomeCollector, Version=1.0.0.0, Culture=neutral, PublicKeyToken=null"</v>
      </c>
      <c r="X62" t="str">
        <f t="shared" si="12"/>
        <v xml:space="preserve">,"ItemDetails":"Copies=" </v>
      </c>
      <c r="Y62" t="str">
        <f t="shared" si="13"/>
        <v xml:space="preserve">,"IsFavorite":false </v>
      </c>
      <c r="Z62" t="str">
        <f t="shared" si="14"/>
        <v xml:space="preserve">,"EstimatedValue":0 </v>
      </c>
      <c r="AA62" t="str">
        <f t="shared" si="15"/>
        <v xml:space="preserve">,"Condition":"UNDEFINED" </v>
      </c>
      <c r="AB6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2" t="str">
        <f t="shared" si="17"/>
        <v>,{"CollectableType":"HomeCollector.Models.BookBase, HomeCollector, Version=1.0.0.0, Culture=neutral, PublicKeyToken=null","DisplayName":"Warpath" ,"Description":"" ,"Title":"Warpath" ,"Author":"David Mack" ,"Publisher":"" ,"Year":2006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3" spans="1:29" ht="13.2" x14ac:dyDescent="0.25">
      <c r="A63" s="34" t="s">
        <v>978</v>
      </c>
      <c r="B63" s="15">
        <v>2008</v>
      </c>
      <c r="C63" s="17" t="s">
        <v>15</v>
      </c>
      <c r="D63" s="4"/>
      <c r="E63" s="38">
        <v>4</v>
      </c>
      <c r="F63" s="62"/>
      <c r="H63" s="12" t="s">
        <v>607</v>
      </c>
      <c r="I63" s="12"/>
      <c r="J63" t="str">
        <f t="shared" si="18"/>
        <v>,{"CollectableType":"HomeCollector.Models.BookBase, HomeCollector, Version=1.0.0.0, Culture=neutral, PublicKeyToken=null"</v>
      </c>
      <c r="K63" s="83" t="str">
        <f t="shared" si="0"/>
        <v xml:space="preserve">,"DisplayName":"Terok Nor: Day of the Vipers ‡" </v>
      </c>
      <c r="L63" t="str">
        <f t="shared" si="1"/>
        <v xml:space="preserve">,"Description":"" </v>
      </c>
      <c r="M63" t="str">
        <f t="shared" si="2"/>
        <v xml:space="preserve">,"Title":"Terok Nor: Day of the Vipers ‡" </v>
      </c>
      <c r="N63" t="str">
        <f t="shared" si="3"/>
        <v xml:space="preserve">,"Author":"James Swallow" </v>
      </c>
      <c r="O63" t="str">
        <f t="shared" si="4"/>
        <v xml:space="preserve">,"Publisher":"" </v>
      </c>
      <c r="P63" t="str">
        <f t="shared" si="5"/>
        <v xml:space="preserve">,"Year":2008 </v>
      </c>
      <c r="Q63" t="str">
        <f t="shared" si="6"/>
        <v>,"Month":4</v>
      </c>
      <c r="R63" t="str">
        <f t="shared" si="19"/>
        <v xml:space="preserve">,"Series":"DS9" </v>
      </c>
      <c r="S63" t="str">
        <f t="shared" si="7"/>
        <v xml:space="preserve">,"BookCode":"" </v>
      </c>
      <c r="T63" t="str">
        <f t="shared" si="8"/>
        <v xml:space="preserve">,"ISBN":"" </v>
      </c>
      <c r="U63" t="str">
        <f t="shared" si="9"/>
        <v xml:space="preserve">,"Edition":"" </v>
      </c>
      <c r="V63" t="str">
        <f t="shared" si="10"/>
        <v>,"ItemInstances":[</v>
      </c>
      <c r="W63" t="str">
        <f t="shared" si="11"/>
        <v>{"CollectableType":"HomeCollector.Models.BookBase, HomeCollector, Version=1.0.0.0, Culture=neutral, PublicKeyToken=null"</v>
      </c>
      <c r="X63" t="str">
        <f t="shared" si="12"/>
        <v xml:space="preserve">,"ItemDetails":"Copies=" </v>
      </c>
      <c r="Y63" t="str">
        <f t="shared" si="13"/>
        <v xml:space="preserve">,"IsFavorite":false </v>
      </c>
      <c r="Z63" t="str">
        <f t="shared" si="14"/>
        <v xml:space="preserve">,"EstimatedValue":0 </v>
      </c>
      <c r="AA63" t="str">
        <f t="shared" si="15"/>
        <v xml:space="preserve">,"Condition":"UNDEFINED" </v>
      </c>
      <c r="AB6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7"/>
        <v>,{"CollectableType":"HomeCollector.Models.BookBase, HomeCollector, Version=1.0.0.0, Culture=neutral, PublicKeyToken=null","DisplayName":"Terok Nor: Day of the Vipers ‡" ,"Description":"" ,"Title":"Terok Nor: Day of the Vipers ‡" ,"Author":"James Swallow" ,"Publisher":"" ,"Year":2008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26.4" x14ac:dyDescent="0.25">
      <c r="A64" s="34" t="s">
        <v>979</v>
      </c>
      <c r="B64" s="15">
        <v>2008</v>
      </c>
      <c r="C64" s="17" t="s">
        <v>15</v>
      </c>
      <c r="D64" s="4"/>
      <c r="E64" s="38">
        <v>5</v>
      </c>
      <c r="F64" s="62"/>
      <c r="H64" s="12" t="s">
        <v>980</v>
      </c>
      <c r="I64" s="12"/>
      <c r="J64" t="str">
        <f t="shared" si="18"/>
        <v>,{"CollectableType":"HomeCollector.Models.BookBase, HomeCollector, Version=1.0.0.0, Culture=neutral, PublicKeyToken=null"</v>
      </c>
      <c r="K64" s="83" t="str">
        <f t="shared" si="0"/>
        <v xml:space="preserve">,"DisplayName":"Terok Nor: Night of the Wolves ‡" </v>
      </c>
      <c r="L64" t="str">
        <f t="shared" si="1"/>
        <v xml:space="preserve">,"Description":"" </v>
      </c>
      <c r="M64" t="str">
        <f t="shared" si="2"/>
        <v xml:space="preserve">,"Title":"Terok Nor: Night of the Wolves ‡" </v>
      </c>
      <c r="N64" t="str">
        <f t="shared" si="3"/>
        <v xml:space="preserve">,"Author":"S. D. Perry and Britta Dennison" </v>
      </c>
      <c r="O64" t="str">
        <f t="shared" si="4"/>
        <v xml:space="preserve">,"Publisher":"" </v>
      </c>
      <c r="P64" t="str">
        <f t="shared" si="5"/>
        <v xml:space="preserve">,"Year":2008 </v>
      </c>
      <c r="Q64" t="str">
        <f t="shared" si="6"/>
        <v>,"Month":5</v>
      </c>
      <c r="R64" t="str">
        <f t="shared" si="19"/>
        <v xml:space="preserve">,"Series":"DS9" </v>
      </c>
      <c r="S64" t="str">
        <f t="shared" si="7"/>
        <v xml:space="preserve">,"BookCode":"" </v>
      </c>
      <c r="T64" t="str">
        <f t="shared" si="8"/>
        <v xml:space="preserve">,"ISBN":"" </v>
      </c>
      <c r="U64" t="str">
        <f t="shared" si="9"/>
        <v xml:space="preserve">,"Edition":"" </v>
      </c>
      <c r="V64" t="str">
        <f t="shared" si="10"/>
        <v>,"ItemInstances":[</v>
      </c>
      <c r="W64" t="str">
        <f t="shared" si="11"/>
        <v>{"CollectableType":"HomeCollector.Models.BookBase, HomeCollector, Version=1.0.0.0, Culture=neutral, PublicKeyToken=null"</v>
      </c>
      <c r="X64" t="str">
        <f t="shared" si="12"/>
        <v xml:space="preserve">,"ItemDetails":"Copies=" </v>
      </c>
      <c r="Y64" t="str">
        <f t="shared" si="13"/>
        <v xml:space="preserve">,"IsFavorite":false </v>
      </c>
      <c r="Z64" t="str">
        <f t="shared" si="14"/>
        <v xml:space="preserve">,"EstimatedValue":0 </v>
      </c>
      <c r="AA64" t="str">
        <f t="shared" si="15"/>
        <v xml:space="preserve">,"Condition":"UNDEFINED" </v>
      </c>
      <c r="AB6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7"/>
        <v>,{"CollectableType":"HomeCollector.Models.BookBase, HomeCollector, Version=1.0.0.0, Culture=neutral, PublicKeyToken=null","DisplayName":"Terok Nor: Night of the Wolves ‡" ,"Description":"" ,"Title":"Terok Nor: Night of the Wolves ‡" ,"Author":"S. D. Perry and Britta Dennison" ,"Publisher":"" ,"Year":2008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26.4" x14ac:dyDescent="0.25">
      <c r="A65" s="34" t="s">
        <v>981</v>
      </c>
      <c r="B65" s="15">
        <v>2008</v>
      </c>
      <c r="C65" s="17" t="s">
        <v>15</v>
      </c>
      <c r="D65" s="4"/>
      <c r="E65" s="38">
        <v>6</v>
      </c>
      <c r="F65" s="62"/>
      <c r="H65" s="12" t="s">
        <v>980</v>
      </c>
      <c r="I65" s="12"/>
      <c r="J65" t="str">
        <f t="shared" si="18"/>
        <v>,{"CollectableType":"HomeCollector.Models.BookBase, HomeCollector, Version=1.0.0.0, Culture=neutral, PublicKeyToken=null"</v>
      </c>
      <c r="K65" s="83" t="str">
        <f t="shared" si="0"/>
        <v xml:space="preserve">,"DisplayName":"Terok Nor: Dawn of the Eagles ‡" </v>
      </c>
      <c r="L65" t="str">
        <f t="shared" si="1"/>
        <v xml:space="preserve">,"Description":"" </v>
      </c>
      <c r="M65" t="str">
        <f t="shared" si="2"/>
        <v xml:space="preserve">,"Title":"Terok Nor: Dawn of the Eagles ‡" </v>
      </c>
      <c r="N65" t="str">
        <f t="shared" si="3"/>
        <v xml:space="preserve">,"Author":"S. D. Perry and Britta Dennison" </v>
      </c>
      <c r="O65" t="str">
        <f t="shared" si="4"/>
        <v xml:space="preserve">,"Publisher":"" </v>
      </c>
      <c r="P65" t="str">
        <f t="shared" si="5"/>
        <v xml:space="preserve">,"Year":2008 </v>
      </c>
      <c r="Q65" t="str">
        <f t="shared" si="6"/>
        <v>,"Month":6</v>
      </c>
      <c r="R65" t="str">
        <f t="shared" si="19"/>
        <v xml:space="preserve">,"Series":"DS9" </v>
      </c>
      <c r="S65" t="str">
        <f t="shared" si="7"/>
        <v xml:space="preserve">,"BookCode":"" </v>
      </c>
      <c r="T65" t="str">
        <f t="shared" si="8"/>
        <v xml:space="preserve">,"ISBN":"" </v>
      </c>
      <c r="U65" t="str">
        <f t="shared" si="9"/>
        <v xml:space="preserve">,"Edition":"" </v>
      </c>
      <c r="V65" t="str">
        <f t="shared" si="10"/>
        <v>,"ItemInstances":[</v>
      </c>
      <c r="W65" t="str">
        <f t="shared" si="11"/>
        <v>{"CollectableType":"HomeCollector.Models.BookBase, HomeCollector, Version=1.0.0.0, Culture=neutral, PublicKeyToken=null"</v>
      </c>
      <c r="X65" t="str">
        <f t="shared" si="12"/>
        <v xml:space="preserve">,"ItemDetails":"Copies=" </v>
      </c>
      <c r="Y65" t="str">
        <f t="shared" si="13"/>
        <v xml:space="preserve">,"IsFavorite":false </v>
      </c>
      <c r="Z65" t="str">
        <f t="shared" si="14"/>
        <v xml:space="preserve">,"EstimatedValue":0 </v>
      </c>
      <c r="AA65" t="str">
        <f t="shared" si="15"/>
        <v xml:space="preserve">,"Condition":"UNDEFINED" </v>
      </c>
      <c r="AB6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si="17"/>
        <v>,{"CollectableType":"HomeCollector.Models.BookBase, HomeCollector, Version=1.0.0.0, Culture=neutral, PublicKeyToken=null","DisplayName":"Terok Nor: Dawn of the Eagles ‡" ,"Description":"" ,"Title":"Terok Nor: Dawn of the Eagles ‡" ,"Author":"S. D. Perry and Britta Dennison" ,"Publisher":"" ,"Year":2008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13.2" x14ac:dyDescent="0.25">
      <c r="A66" s="34" t="s">
        <v>982</v>
      </c>
      <c r="B66" s="15">
        <v>2008</v>
      </c>
      <c r="C66" s="17"/>
      <c r="D66" s="4"/>
      <c r="E66" s="38">
        <v>7</v>
      </c>
      <c r="F66" s="62"/>
      <c r="H66" s="12" t="s">
        <v>983</v>
      </c>
      <c r="I66" s="12"/>
      <c r="J66" t="str">
        <f t="shared" si="18"/>
        <v>,{"CollectableType":"HomeCollector.Models.BookBase, HomeCollector, Version=1.0.0.0, Culture=neutral, PublicKeyToken=null"</v>
      </c>
      <c r="K66" s="83" t="str">
        <f t="shared" si="0"/>
        <v xml:space="preserve">,"DisplayName":"Fearful Symmetry" </v>
      </c>
      <c r="L66" t="str">
        <f t="shared" si="1"/>
        <v xml:space="preserve">,"Description":"" </v>
      </c>
      <c r="M66" t="str">
        <f t="shared" si="2"/>
        <v xml:space="preserve">,"Title":"Fearful Symmetry" </v>
      </c>
      <c r="N66" t="str">
        <f t="shared" si="3"/>
        <v xml:space="preserve">,"Author":"Olivia Woods" </v>
      </c>
      <c r="O66" t="str">
        <f t="shared" si="4"/>
        <v xml:space="preserve">,"Publisher":"" </v>
      </c>
      <c r="P66" t="str">
        <f t="shared" si="5"/>
        <v xml:space="preserve">,"Year":2008 </v>
      </c>
      <c r="Q66" t="str">
        <f t="shared" si="6"/>
        <v>,"Month":7</v>
      </c>
      <c r="R66" t="str">
        <f t="shared" si="19"/>
        <v xml:space="preserve">,"Series":"DS9" </v>
      </c>
      <c r="S66" t="str">
        <f t="shared" si="7"/>
        <v xml:space="preserve">,"BookCode":"" </v>
      </c>
      <c r="T66" t="str">
        <f t="shared" si="8"/>
        <v xml:space="preserve">,"ISBN":"" </v>
      </c>
      <c r="U66" t="str">
        <f t="shared" si="9"/>
        <v xml:space="preserve">,"Edition":"" </v>
      </c>
      <c r="V66" t="str">
        <f t="shared" si="10"/>
        <v/>
      </c>
      <c r="W66" t="str">
        <f t="shared" si="11"/>
        <v>{"CollectableType":"HomeCollector.Models.BookBase, HomeCollector, Version=1.0.0.0, Culture=neutral, PublicKeyToken=null"</v>
      </c>
      <c r="X66" t="str">
        <f t="shared" si="12"/>
        <v xml:space="preserve">,"ItemDetails":"Copies=" </v>
      </c>
      <c r="Y66" t="str">
        <f t="shared" si="13"/>
        <v xml:space="preserve">,"IsFavorite":false </v>
      </c>
      <c r="Z66" t="str">
        <f t="shared" si="14"/>
        <v xml:space="preserve">,"EstimatedValue":0 </v>
      </c>
      <c r="AA66" t="str">
        <f t="shared" si="15"/>
        <v xml:space="preserve">,"Condition":"UNDEFINED" </v>
      </c>
      <c r="AB66" t="str">
        <f t="shared" si="16"/>
        <v>}</v>
      </c>
      <c r="AC66" t="str">
        <f t="shared" si="17"/>
        <v>,{"CollectableType":"HomeCollector.Models.BookBase, HomeCollector, Version=1.0.0.0, Culture=neutral, PublicKeyToken=null","DisplayName":"Fearful Symmetry" ,"Description":"" ,"Title":"Fearful Symmetry" ,"Author":"Olivia Woods" ,"Publisher":"" ,"Year":2008 ,"Month":7,"Series":"DS9" ,"BookCode":"" ,"ISBN":"" ,"Edition":"" }</v>
      </c>
    </row>
    <row r="67" spans="1:29" ht="13.2" x14ac:dyDescent="0.25">
      <c r="A67" s="34" t="s">
        <v>984</v>
      </c>
      <c r="B67" s="15">
        <v>2009</v>
      </c>
      <c r="C67" s="17"/>
      <c r="D67" s="4"/>
      <c r="E67" s="38">
        <v>7</v>
      </c>
      <c r="F67" s="62"/>
      <c r="H67" s="12" t="s">
        <v>983</v>
      </c>
      <c r="I67" s="4"/>
      <c r="J67" t="str">
        <f t="shared" si="18"/>
        <v>,{"CollectableType":"HomeCollector.Models.BookBase, HomeCollector, Version=1.0.0.0, Culture=neutral, PublicKeyToken=null"</v>
      </c>
      <c r="K67" s="83" t="str">
        <f t="shared" si="0"/>
        <v xml:space="preserve">,"DisplayName":"The Soul Key" </v>
      </c>
      <c r="L67" t="str">
        <f t="shared" si="1"/>
        <v xml:space="preserve">,"Description":"" </v>
      </c>
      <c r="M67" t="str">
        <f t="shared" si="2"/>
        <v xml:space="preserve">,"Title":"The Soul Key" </v>
      </c>
      <c r="N67" t="str">
        <f t="shared" si="3"/>
        <v xml:space="preserve">,"Author":"Olivia Woods" </v>
      </c>
      <c r="O67" t="str">
        <f t="shared" si="4"/>
        <v xml:space="preserve">,"Publisher":"" </v>
      </c>
      <c r="P67" t="str">
        <f t="shared" si="5"/>
        <v xml:space="preserve">,"Year":2009 </v>
      </c>
      <c r="Q67" t="str">
        <f t="shared" si="6"/>
        <v>,"Month":7</v>
      </c>
      <c r="R67" t="str">
        <f t="shared" si="19"/>
        <v xml:space="preserve">,"Series":"DS9" </v>
      </c>
      <c r="S67" t="str">
        <f t="shared" si="7"/>
        <v xml:space="preserve">,"BookCode":"" </v>
      </c>
      <c r="T67" t="str">
        <f t="shared" si="8"/>
        <v xml:space="preserve">,"ISBN":"" </v>
      </c>
      <c r="U67" t="str">
        <f t="shared" si="9"/>
        <v xml:space="preserve">,"Edition":"" </v>
      </c>
      <c r="V67" t="str">
        <f t="shared" si="10"/>
        <v/>
      </c>
      <c r="W67" t="str">
        <f t="shared" si="11"/>
        <v>{"CollectableType":"HomeCollector.Models.BookBase, HomeCollector, Version=1.0.0.0, Culture=neutral, PublicKeyToken=null"</v>
      </c>
      <c r="X67" t="str">
        <f t="shared" si="12"/>
        <v xml:space="preserve">,"ItemDetails":"Copies=" </v>
      </c>
      <c r="Y67" t="str">
        <f t="shared" si="13"/>
        <v xml:space="preserve">,"IsFavorite":false </v>
      </c>
      <c r="Z67" t="str">
        <f t="shared" si="14"/>
        <v xml:space="preserve">,"EstimatedValue":0 </v>
      </c>
      <c r="AA67" t="str">
        <f t="shared" si="15"/>
        <v xml:space="preserve">,"Condition":"UNDEFINED" </v>
      </c>
      <c r="AB67" t="str">
        <f t="shared" si="16"/>
        <v>}</v>
      </c>
      <c r="AC67" t="str">
        <f t="shared" si="17"/>
        <v>,{"CollectableType":"HomeCollector.Models.BookBase, HomeCollector, Version=1.0.0.0, Culture=neutral, PublicKeyToken=null","DisplayName":"The Soul Key" ,"Description":"" ,"Title":"The Soul Key" ,"Author":"Olivia Woods" ,"Publisher":"" ,"Year":2009 ,"Month":7,"Series":"DS9" ,"BookCode":"" ,"ISBN":"" ,"Edition":"" }</v>
      </c>
    </row>
    <row r="68" spans="1:29" ht="13.2" x14ac:dyDescent="0.25">
      <c r="A68" s="34" t="s">
        <v>985</v>
      </c>
      <c r="B68" s="15">
        <v>2009</v>
      </c>
      <c r="C68" s="17"/>
      <c r="D68" s="4"/>
      <c r="E68" s="38">
        <v>8</v>
      </c>
      <c r="F68" s="65"/>
      <c r="H68" s="12" t="s">
        <v>976</v>
      </c>
      <c r="I68" s="12"/>
      <c r="J68" t="str">
        <f t="shared" si="18"/>
        <v>,{"CollectableType":"HomeCollector.Models.BookBase, HomeCollector, Version=1.0.0.0, Culture=neutral, PublicKeyToken=null"</v>
      </c>
      <c r="K68" s="83" t="str">
        <f t="shared" si="0"/>
        <v xml:space="preserve">,"DisplayName":"The Never Ending Sacrifice" </v>
      </c>
      <c r="L68" t="str">
        <f t="shared" si="1"/>
        <v xml:space="preserve">,"Description":"" </v>
      </c>
      <c r="M68" t="str">
        <f t="shared" si="2"/>
        <v xml:space="preserve">,"Title":"The Never Ending Sacrifice" </v>
      </c>
      <c r="N68" t="str">
        <f t="shared" si="3"/>
        <v xml:space="preserve">,"Author":"Una McCormack" </v>
      </c>
      <c r="O68" t="str">
        <f t="shared" si="4"/>
        <v xml:space="preserve">,"Publisher":"" </v>
      </c>
      <c r="P68" t="str">
        <f t="shared" si="5"/>
        <v xml:space="preserve">,"Year":2009 </v>
      </c>
      <c r="Q68" t="str">
        <f t="shared" si="6"/>
        <v>,"Month":8</v>
      </c>
      <c r="R68" t="str">
        <f t="shared" si="19"/>
        <v xml:space="preserve">,"Series":"DS9" </v>
      </c>
      <c r="S68" t="str">
        <f t="shared" si="7"/>
        <v xml:space="preserve">,"BookCode":"" </v>
      </c>
      <c r="T68" t="str">
        <f t="shared" si="8"/>
        <v xml:space="preserve">,"ISBN":"" </v>
      </c>
      <c r="U68" t="str">
        <f t="shared" si="9"/>
        <v xml:space="preserve">,"Edition":"" </v>
      </c>
      <c r="V68" t="str">
        <f t="shared" si="10"/>
        <v/>
      </c>
      <c r="W68" t="str">
        <f t="shared" si="11"/>
        <v>{"CollectableType":"HomeCollector.Models.BookBase, HomeCollector, Version=1.0.0.0, Culture=neutral, PublicKeyToken=null"</v>
      </c>
      <c r="X68" t="str">
        <f t="shared" si="12"/>
        <v xml:space="preserve">,"ItemDetails":"Copies=" </v>
      </c>
      <c r="Y68" t="str">
        <f t="shared" si="13"/>
        <v xml:space="preserve">,"IsFavorite":false </v>
      </c>
      <c r="Z68" t="str">
        <f t="shared" si="14"/>
        <v xml:space="preserve">,"EstimatedValue":0 </v>
      </c>
      <c r="AA68" t="str">
        <f t="shared" si="15"/>
        <v xml:space="preserve">,"Condition":"UNDEFINED" </v>
      </c>
      <c r="AB68" t="str">
        <f t="shared" si="16"/>
        <v>}</v>
      </c>
      <c r="AC68" t="str">
        <f t="shared" si="17"/>
        <v>,{"CollectableType":"HomeCollector.Models.BookBase, HomeCollector, Version=1.0.0.0, Culture=neutral, PublicKeyToken=null","DisplayName":"The Never Ending Sacrifice" ,"Description":"" ,"Title":"The Never Ending Sacrifice" ,"Author":"Una McCormack" ,"Publisher":"" ,"Year":2009 ,"Month":8,"Series":"DS9" ,"BookCode":"" ,"ISBN":"" ,"Edition":"" }</v>
      </c>
    </row>
    <row r="69" spans="1:29" ht="13.2" x14ac:dyDescent="0.25">
      <c r="A69" s="69" t="str">
        <f>TYP!A4</f>
        <v>Typhon Pact - Zero Sum Game</v>
      </c>
      <c r="B69" s="84">
        <f>TYP!B4</f>
        <v>2010</v>
      </c>
      <c r="C69" s="71" t="str">
        <f>TYP!C4</f>
        <v>Y</v>
      </c>
      <c r="D69" s="69">
        <f>TYP!D4</f>
        <v>0</v>
      </c>
      <c r="E69" s="84">
        <v>10</v>
      </c>
      <c r="F69" s="69" t="str">
        <f>TYP!F4</f>
        <v>TYP1</v>
      </c>
      <c r="G69" s="69">
        <f>TYP!G4</f>
        <v>0</v>
      </c>
      <c r="H69" s="69" t="str">
        <f>TYP!H4</f>
        <v>David Mack</v>
      </c>
      <c r="I69" s="69" t="str">
        <f>TYP!I4</f>
        <v>DS9</v>
      </c>
      <c r="J69" t="str">
        <f t="shared" si="18"/>
        <v>,{"CollectableType":"HomeCollector.Models.BookBase, HomeCollector, Version=1.0.0.0, Culture=neutral, PublicKeyToken=null"</v>
      </c>
      <c r="K69" s="83" t="str">
        <f t="shared" ref="K69:K81" si="20">",""DisplayName"":""" &amp; $A69 &amp; """ "</f>
        <v xml:space="preserve">,"DisplayName":"Typhon Pact - Zero Sum Game" </v>
      </c>
      <c r="L69" t="str">
        <f t="shared" ref="L69:L81" si="21">",""Description"":""" &amp; $I69 &amp; """ "</f>
        <v xml:space="preserve">,"Description":"DS9" </v>
      </c>
      <c r="M69" t="str">
        <f t="shared" ref="M69:M81" si="22">",""Title"":""" &amp; $A69 &amp; """ "</f>
        <v xml:space="preserve">,"Title":"Typhon Pact - Zero Sum Game" </v>
      </c>
      <c r="N69" t="str">
        <f t="shared" ref="N69:N81" si="23">",""Author"":""" &amp; $H69 &amp; """ "</f>
        <v xml:space="preserve">,"Author":"David Mack" </v>
      </c>
      <c r="O69" t="str">
        <f t="shared" ref="O69:O81" si="24">",""Publisher"":""" &amp; $G69 &amp; """ "</f>
        <v xml:space="preserve">,"Publisher":"0" </v>
      </c>
      <c r="P69" t="str">
        <f t="shared" ref="P69:P81" si="25">",""Year"":" &amp; $B69 &amp; " "</f>
        <v xml:space="preserve">,"Year":2010 </v>
      </c>
      <c r="Q69" t="str">
        <f t="shared" ref="Q69:Q81" si="26">",""Month"":" &amp; IF($E69="",0,$E69)</f>
        <v>,"Month":10</v>
      </c>
      <c r="R69" t="str">
        <f t="shared" si="19"/>
        <v xml:space="preserve">,"Series":"DS9" </v>
      </c>
      <c r="S69" t="str">
        <f t="shared" ref="S69:S81" si="27">",""BookCode"":""" &amp; $F69 &amp; """ "</f>
        <v xml:space="preserve">,"BookCode":"TYP1" </v>
      </c>
      <c r="T69" t="str">
        <f t="shared" ref="T69:T81" si="28">",""ISBN"":""" &amp; "" &amp; """ "</f>
        <v xml:space="preserve">,"ISBN":"" </v>
      </c>
      <c r="U69" t="str">
        <f t="shared" ref="U69:U81" si="29">",""Edition"":""" &amp; "" &amp; """ "</f>
        <v xml:space="preserve">,"Edition":"" </v>
      </c>
      <c r="V69" t="str">
        <f t="shared" ref="V69:V81" si="30" xml:space="preserve"> IF($C69="Y",",""ItemInstances"":[","")</f>
        <v>,"ItemInstances":[</v>
      </c>
      <c r="W69" t="str">
        <f t="shared" ref="W69:W81" si="3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9" t="str">
        <f t="shared" ref="X69:X81" si="32">",""ItemDetails"":""" &amp; "Copies=" &amp; $D69 &amp; """ "</f>
        <v xml:space="preserve">,"ItemDetails":"Copies=0" </v>
      </c>
      <c r="Y69" t="str">
        <f t="shared" ref="Y69:Y81" si="33">",""IsFavorite"":" &amp; "false" &amp; " "</f>
        <v xml:space="preserve">,"IsFavorite":false </v>
      </c>
      <c r="Z69" t="str">
        <f t="shared" ref="Z69:Z81" si="34">",""EstimatedValue"":" &amp; 0 &amp; " "</f>
        <v xml:space="preserve">,"EstimatedValue":0 </v>
      </c>
      <c r="AA69" t="str">
        <f t="shared" ref="AA69:AA81" si="35">",""Condition"":" &amp; """UNDEFINED""" &amp; " "</f>
        <v xml:space="preserve">,"Condition":"UNDEFINED" </v>
      </c>
      <c r="AB69" t="str">
        <f t="shared" ref="AB69:AB81" si="36" xml:space="preserve"> IF($C69="Y",  CONCATENATE($V69,$W69,$X69,$Y69,$Z69,$AA69)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69" t="str">
        <f t="shared" ref="AC69:AC81" si="37">CONCATENATE($J69,$K69, $L69, $M69, $N69,$O69,$P69,$Q69,$R69,$S69,$T69,$U69) &amp; $AB69</f>
        <v>,{"CollectableType":"HomeCollector.Models.BookBase, HomeCollector, Version=1.0.0.0, Culture=neutral, PublicKeyToken=null","DisplayName":"Typhon Pact - Zero Sum Game" ,"Description":"DS9" ,"Title":"Typhon Pact - Zero Sum Game" ,"Author":"David Mack" ,"Publisher":"0" ,"Year":2010 ,"Month":10,"Series":"DS9" ,"BookCode":"TYP1"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0" spans="1:29" ht="13.2" x14ac:dyDescent="0.25">
      <c r="A70" s="69" t="str">
        <f>TYP!A6</f>
        <v>Typhon Pact - Rough Beasts of Empire</v>
      </c>
      <c r="B70" s="84">
        <f>TYP!B5</f>
        <v>2010</v>
      </c>
      <c r="C70" s="71" t="str">
        <f>TYP!C6</f>
        <v>Y</v>
      </c>
      <c r="D70" s="69">
        <f>TYP!D6</f>
        <v>0</v>
      </c>
      <c r="E70" s="84">
        <v>12</v>
      </c>
      <c r="F70" s="69" t="str">
        <f>TYP!F6</f>
        <v>TYP3</v>
      </c>
      <c r="G70" s="69">
        <f>TYP!G6</f>
        <v>0</v>
      </c>
      <c r="H70" s="69" t="str">
        <f>TYP!H6</f>
        <v>David R. George III</v>
      </c>
      <c r="I70" s="69" t="str">
        <f>TYP!I6</f>
        <v>DS9</v>
      </c>
      <c r="J70" t="str">
        <f t="shared" ref="J70:J81" si="3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70" s="83" t="str">
        <f t="shared" si="20"/>
        <v xml:space="preserve">,"DisplayName":"Typhon Pact - Rough Beasts of Empire" </v>
      </c>
      <c r="L70" t="str">
        <f t="shared" si="21"/>
        <v xml:space="preserve">,"Description":"DS9" </v>
      </c>
      <c r="M70" t="str">
        <f t="shared" si="22"/>
        <v xml:space="preserve">,"Title":"Typhon Pact - Rough Beasts of Empire" </v>
      </c>
      <c r="N70" t="str">
        <f t="shared" si="23"/>
        <v xml:space="preserve">,"Author":"David R. George III" </v>
      </c>
      <c r="O70" t="str">
        <f t="shared" si="24"/>
        <v xml:space="preserve">,"Publisher":"0" </v>
      </c>
      <c r="P70" t="str">
        <f t="shared" si="25"/>
        <v xml:space="preserve">,"Year":2010 </v>
      </c>
      <c r="Q70" t="str">
        <f t="shared" si="26"/>
        <v>,"Month":12</v>
      </c>
      <c r="R70" t="str">
        <f t="shared" ref="R70:R81" si="39">",""Series"":""" &amp; $B$1 &amp; """ "</f>
        <v xml:space="preserve">,"Series":"DS9" </v>
      </c>
      <c r="S70" t="str">
        <f t="shared" si="27"/>
        <v xml:space="preserve">,"BookCode":"TYP3" </v>
      </c>
      <c r="T70" t="str">
        <f t="shared" si="28"/>
        <v xml:space="preserve">,"ISBN":"" </v>
      </c>
      <c r="U70" t="str">
        <f t="shared" si="29"/>
        <v xml:space="preserve">,"Edition":"" </v>
      </c>
      <c r="V70" t="str">
        <f t="shared" si="30"/>
        <v>,"ItemInstances":[</v>
      </c>
      <c r="W70" t="str">
        <f t="shared" si="31"/>
        <v>{"CollectableType":"HomeCollector.Models.BookBase, HomeCollector, Version=1.0.0.0, Culture=neutral, PublicKeyToken=null"</v>
      </c>
      <c r="X70" t="str">
        <f t="shared" si="32"/>
        <v xml:space="preserve">,"ItemDetails":"Copies=0" </v>
      </c>
      <c r="Y70" t="str">
        <f t="shared" si="33"/>
        <v xml:space="preserve">,"IsFavorite":false </v>
      </c>
      <c r="Z70" t="str">
        <f t="shared" si="34"/>
        <v xml:space="preserve">,"EstimatedValue":0 </v>
      </c>
      <c r="AA70" t="str">
        <f t="shared" si="35"/>
        <v xml:space="preserve">,"Condition":"UNDEFINED" </v>
      </c>
      <c r="AB70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0" t="str">
        <f t="shared" si="37"/>
        <v>,{"CollectableType":"HomeCollector.Models.BookBase, HomeCollector, Version=1.0.0.0, Culture=neutral, PublicKeyToken=null","DisplayName":"Typhon Pact - Rough Beasts of Empire" ,"Description":"DS9" ,"Title":"Typhon Pact - Rough Beasts of Empire" ,"Author":"David R. George III" ,"Publisher":"0" ,"Year":2010 ,"Month":12,"Series":"DS9" ,"BookCode":"TYP3"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1" spans="1:29" ht="13.2" x14ac:dyDescent="0.25">
      <c r="A71" s="69" t="str">
        <f>TYP!A9</f>
        <v>Typhon Pact - Plagues of Night</v>
      </c>
      <c r="B71" s="84">
        <f>TYP!B6</f>
        <v>2010</v>
      </c>
      <c r="C71" s="71" t="str">
        <f>TYP!C9</f>
        <v>Y</v>
      </c>
      <c r="D71" s="69">
        <f>TYP!D9</f>
        <v>0</v>
      </c>
      <c r="E71" s="84">
        <v>5</v>
      </c>
      <c r="F71" s="69" t="str">
        <f>TYP!F9</f>
        <v>TYP6</v>
      </c>
      <c r="G71" s="69">
        <f>TYP!G9</f>
        <v>0</v>
      </c>
      <c r="H71" s="69" t="str">
        <f>TYP!H9</f>
        <v>David R. George III</v>
      </c>
      <c r="I71" s="69" t="str">
        <f>TYP!I9</f>
        <v>TNG/DS9</v>
      </c>
      <c r="J71" t="str">
        <f t="shared" si="38"/>
        <v>,{"CollectableType":"HomeCollector.Models.BookBase, HomeCollector, Version=1.0.0.0, Culture=neutral, PublicKeyToken=null"</v>
      </c>
      <c r="K71" s="83" t="str">
        <f t="shared" si="20"/>
        <v xml:space="preserve">,"DisplayName":"Typhon Pact - Plagues of Night" </v>
      </c>
      <c r="L71" t="str">
        <f t="shared" si="21"/>
        <v xml:space="preserve">,"Description":"TNG/DS9" </v>
      </c>
      <c r="M71" t="str">
        <f t="shared" si="22"/>
        <v xml:space="preserve">,"Title":"Typhon Pact - Plagues of Night" </v>
      </c>
      <c r="N71" t="str">
        <f t="shared" si="23"/>
        <v xml:space="preserve">,"Author":"David R. George III" </v>
      </c>
      <c r="O71" t="str">
        <f t="shared" si="24"/>
        <v xml:space="preserve">,"Publisher":"0" </v>
      </c>
      <c r="P71" t="str">
        <f t="shared" si="25"/>
        <v xml:space="preserve">,"Year":2010 </v>
      </c>
      <c r="Q71" t="str">
        <f t="shared" si="26"/>
        <v>,"Month":5</v>
      </c>
      <c r="R71" t="str">
        <f t="shared" si="39"/>
        <v xml:space="preserve">,"Series":"DS9" </v>
      </c>
      <c r="S71" t="str">
        <f t="shared" si="27"/>
        <v xml:space="preserve">,"BookCode":"TYP6" </v>
      </c>
      <c r="T71" t="str">
        <f t="shared" si="28"/>
        <v xml:space="preserve">,"ISBN":"" </v>
      </c>
      <c r="U71" t="str">
        <f t="shared" si="29"/>
        <v xml:space="preserve">,"Edition":"" </v>
      </c>
      <c r="V71" t="str">
        <f t="shared" si="30"/>
        <v>,"ItemInstances":[</v>
      </c>
      <c r="W71" t="str">
        <f t="shared" si="31"/>
        <v>{"CollectableType":"HomeCollector.Models.BookBase, HomeCollector, Version=1.0.0.0, Culture=neutral, PublicKeyToken=null"</v>
      </c>
      <c r="X71" t="str">
        <f t="shared" si="32"/>
        <v xml:space="preserve">,"ItemDetails":"Copies=0" </v>
      </c>
      <c r="Y71" t="str">
        <f t="shared" si="33"/>
        <v xml:space="preserve">,"IsFavorite":false </v>
      </c>
      <c r="Z71" t="str">
        <f t="shared" si="34"/>
        <v xml:space="preserve">,"EstimatedValue":0 </v>
      </c>
      <c r="AA71" t="str">
        <f t="shared" si="35"/>
        <v xml:space="preserve">,"Condition":"UNDEFINED" </v>
      </c>
      <c r="AB71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1" t="str">
        <f t="shared" si="37"/>
        <v>,{"CollectableType":"HomeCollector.Models.BookBase, HomeCollector, Version=1.0.0.0, Culture=neutral, PublicKeyToken=null","DisplayName":"Typhon Pact - Plagues of Night" ,"Description":"TNG/DS9" ,"Title":"Typhon Pact - Plagues of Night" ,"Author":"David R. George III" ,"Publisher":"0" ,"Year":2010 ,"Month":5,"Series":"DS9" ,"BookCode":"TYP6"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2" spans="1:29" ht="13.2" x14ac:dyDescent="0.25">
      <c r="A72" s="69" t="str">
        <f>TYP!A10</f>
        <v>Typhon Pact - Raise the Dawn</v>
      </c>
      <c r="B72" s="84">
        <f>TYP!B7</f>
        <v>2011</v>
      </c>
      <c r="C72" s="71" t="str">
        <f>TYP!C10</f>
        <v>Y</v>
      </c>
      <c r="D72" s="69">
        <f>TYP!D10</f>
        <v>0</v>
      </c>
      <c r="E72" s="84">
        <v>6</v>
      </c>
      <c r="F72" s="69" t="str">
        <f>TYP!F10</f>
        <v>TYP7</v>
      </c>
      <c r="G72" s="69">
        <f>TYP!G10</f>
        <v>0</v>
      </c>
      <c r="H72" s="69" t="str">
        <f>TYP!H10</f>
        <v>David R. George III</v>
      </c>
      <c r="I72" s="69" t="str">
        <f>TYP!I10</f>
        <v>TNG/DS9</v>
      </c>
      <c r="J72" t="str">
        <f t="shared" si="38"/>
        <v>,{"CollectableType":"HomeCollector.Models.BookBase, HomeCollector, Version=1.0.0.0, Culture=neutral, PublicKeyToken=null"</v>
      </c>
      <c r="K72" s="83" t="str">
        <f t="shared" si="20"/>
        <v xml:space="preserve">,"DisplayName":"Typhon Pact - Raise the Dawn" </v>
      </c>
      <c r="L72" t="str">
        <f t="shared" si="21"/>
        <v xml:space="preserve">,"Description":"TNG/DS9" </v>
      </c>
      <c r="M72" t="str">
        <f t="shared" si="22"/>
        <v xml:space="preserve">,"Title":"Typhon Pact - Raise the Dawn" </v>
      </c>
      <c r="N72" t="str">
        <f t="shared" si="23"/>
        <v xml:space="preserve">,"Author":"David R. George III" </v>
      </c>
      <c r="O72" t="str">
        <f t="shared" si="24"/>
        <v xml:space="preserve">,"Publisher":"0" </v>
      </c>
      <c r="P72" t="str">
        <f t="shared" si="25"/>
        <v xml:space="preserve">,"Year":2011 </v>
      </c>
      <c r="Q72" t="str">
        <f t="shared" si="26"/>
        <v>,"Month":6</v>
      </c>
      <c r="R72" t="str">
        <f t="shared" si="39"/>
        <v xml:space="preserve">,"Series":"DS9" </v>
      </c>
      <c r="S72" t="str">
        <f t="shared" si="27"/>
        <v xml:space="preserve">,"BookCode":"TYP7" </v>
      </c>
      <c r="T72" t="str">
        <f t="shared" si="28"/>
        <v xml:space="preserve">,"ISBN":"" </v>
      </c>
      <c r="U72" t="str">
        <f t="shared" si="29"/>
        <v xml:space="preserve">,"Edition":"" </v>
      </c>
      <c r="V72" t="str">
        <f t="shared" si="30"/>
        <v>,"ItemInstances":[</v>
      </c>
      <c r="W72" t="str">
        <f t="shared" si="31"/>
        <v>{"CollectableType":"HomeCollector.Models.BookBase, HomeCollector, Version=1.0.0.0, Culture=neutral, PublicKeyToken=null"</v>
      </c>
      <c r="X72" t="str">
        <f t="shared" si="32"/>
        <v xml:space="preserve">,"ItemDetails":"Copies=0" </v>
      </c>
      <c r="Y72" t="str">
        <f t="shared" si="33"/>
        <v xml:space="preserve">,"IsFavorite":false </v>
      </c>
      <c r="Z72" t="str">
        <f t="shared" si="34"/>
        <v xml:space="preserve">,"EstimatedValue":0 </v>
      </c>
      <c r="AA72" t="str">
        <f t="shared" si="35"/>
        <v xml:space="preserve">,"Condition":"UNDEFINED" </v>
      </c>
      <c r="AB72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2" t="str">
        <f t="shared" si="37"/>
        <v>,{"CollectableType":"HomeCollector.Models.BookBase, HomeCollector, Version=1.0.0.0, Culture=neutral, PublicKeyToken=null","DisplayName":"Typhon Pact - Raise the Dawn" ,"Description":"TNG/DS9" ,"Title":"Typhon Pact - Raise the Dawn" ,"Author":"David R. George III" ,"Publisher":"0" ,"Year":2011 ,"Month":6,"Series":"DS9" ,"BookCode":"TYP7"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3" spans="1:29" ht="13.2" x14ac:dyDescent="0.25">
      <c r="A73" s="69" t="str">
        <f>TYP!A11</f>
        <v>Typhon Pact - Brinksmanship</v>
      </c>
      <c r="B73" s="84">
        <f>TYP!B8</f>
        <v>2011</v>
      </c>
      <c r="C73" s="87" t="str">
        <f>TYP!C11</f>
        <v>Y</v>
      </c>
      <c r="D73" s="69">
        <f>TYP!D11</f>
        <v>0</v>
      </c>
      <c r="E73" s="84">
        <v>9</v>
      </c>
      <c r="F73" s="69" t="str">
        <f>TYP!F11</f>
        <v>TYP8</v>
      </c>
      <c r="G73" s="69">
        <f>TYP!G11</f>
        <v>0</v>
      </c>
      <c r="H73" s="69" t="str">
        <f>TYP!H11</f>
        <v>Una McCormack</v>
      </c>
      <c r="I73" s="69" t="str">
        <f>TYP!I11</f>
        <v>TNG/DS9</v>
      </c>
      <c r="J73" t="str">
        <f t="shared" si="38"/>
        <v>,{"CollectableType":"HomeCollector.Models.BookBase, HomeCollector, Version=1.0.0.0, Culture=neutral, PublicKeyToken=null"</v>
      </c>
      <c r="K73" s="83" t="str">
        <f t="shared" si="20"/>
        <v xml:space="preserve">,"DisplayName":"Typhon Pact - Brinksmanship" </v>
      </c>
      <c r="L73" t="str">
        <f t="shared" si="21"/>
        <v xml:space="preserve">,"Description":"TNG/DS9" </v>
      </c>
      <c r="M73" t="str">
        <f t="shared" si="22"/>
        <v xml:space="preserve">,"Title":"Typhon Pact - Brinksmanship" </v>
      </c>
      <c r="N73" t="str">
        <f t="shared" si="23"/>
        <v xml:space="preserve">,"Author":"Una McCormack" </v>
      </c>
      <c r="O73" t="str">
        <f t="shared" si="24"/>
        <v xml:space="preserve">,"Publisher":"0" </v>
      </c>
      <c r="P73" t="str">
        <f t="shared" si="25"/>
        <v xml:space="preserve">,"Year":2011 </v>
      </c>
      <c r="Q73" t="str">
        <f t="shared" si="26"/>
        <v>,"Month":9</v>
      </c>
      <c r="R73" t="str">
        <f t="shared" si="39"/>
        <v xml:space="preserve">,"Series":"DS9" </v>
      </c>
      <c r="S73" t="str">
        <f t="shared" si="27"/>
        <v xml:space="preserve">,"BookCode":"TYP8" </v>
      </c>
      <c r="T73" t="str">
        <f t="shared" si="28"/>
        <v xml:space="preserve">,"ISBN":"" </v>
      </c>
      <c r="U73" t="str">
        <f t="shared" si="29"/>
        <v xml:space="preserve">,"Edition":"" </v>
      </c>
      <c r="V73" t="str">
        <f t="shared" si="30"/>
        <v>,"ItemInstances":[</v>
      </c>
      <c r="W73" t="str">
        <f t="shared" si="31"/>
        <v>{"CollectableType":"HomeCollector.Models.BookBase, HomeCollector, Version=1.0.0.0, Culture=neutral, PublicKeyToken=null"</v>
      </c>
      <c r="X73" t="str">
        <f t="shared" si="32"/>
        <v xml:space="preserve">,"ItemDetails":"Copies=0" </v>
      </c>
      <c r="Y73" t="str">
        <f t="shared" si="33"/>
        <v xml:space="preserve">,"IsFavorite":false </v>
      </c>
      <c r="Z73" t="str">
        <f t="shared" si="34"/>
        <v xml:space="preserve">,"EstimatedValue":0 </v>
      </c>
      <c r="AA73" t="str">
        <f t="shared" si="35"/>
        <v xml:space="preserve">,"Condition":"UNDEFINED" </v>
      </c>
      <c r="AB73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3" t="str">
        <f t="shared" si="37"/>
        <v>,{"CollectableType":"HomeCollector.Models.BookBase, HomeCollector, Version=1.0.0.0, Culture=neutral, PublicKeyToken=null","DisplayName":"Typhon Pact - Brinksmanship" ,"Description":"TNG/DS9" ,"Title":"Typhon Pact - Brinksmanship" ,"Author":"Una McCormack" ,"Publisher":"0" ,"Year":2011 ,"Month":9,"Series":"DS9" ,"BookCode":"TYP8"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4" spans="1:29" ht="26.4" x14ac:dyDescent="0.25">
      <c r="A74" s="34" t="s">
        <v>987</v>
      </c>
      <c r="B74" s="15">
        <v>2014</v>
      </c>
      <c r="C74" s="17"/>
      <c r="D74" s="4"/>
      <c r="E74" s="38">
        <v>9</v>
      </c>
      <c r="F74" s="62"/>
      <c r="H74" s="12" t="s">
        <v>988</v>
      </c>
      <c r="I74" s="12"/>
      <c r="J74" t="str">
        <f t="shared" si="38"/>
        <v>,{"CollectableType":"HomeCollector.Models.BookBase, HomeCollector, Version=1.0.0.0, Culture=neutral, PublicKeyToken=null"</v>
      </c>
      <c r="K74" s="83" t="str">
        <f t="shared" si="20"/>
        <v xml:space="preserve">,"DisplayName":"Lust's Latinum Lost (and Found)" </v>
      </c>
      <c r="L74" t="str">
        <f t="shared" si="21"/>
        <v xml:space="preserve">,"Description":"" </v>
      </c>
      <c r="M74" t="str">
        <f t="shared" si="22"/>
        <v xml:space="preserve">,"Title":"Lust's Latinum Lost (and Found)" </v>
      </c>
      <c r="N74" t="str">
        <f t="shared" si="23"/>
        <v xml:space="preserve">,"Author":"Paula M. Block and Terry J. Erdmann" </v>
      </c>
      <c r="O74" t="str">
        <f t="shared" si="24"/>
        <v xml:space="preserve">,"Publisher":"" </v>
      </c>
      <c r="P74" t="str">
        <f t="shared" si="25"/>
        <v xml:space="preserve">,"Year":2014 </v>
      </c>
      <c r="Q74" t="str">
        <f t="shared" si="26"/>
        <v>,"Month":9</v>
      </c>
      <c r="R74" t="str">
        <f t="shared" si="39"/>
        <v xml:space="preserve">,"Series":"DS9" </v>
      </c>
      <c r="S74" t="str">
        <f t="shared" si="27"/>
        <v xml:space="preserve">,"BookCode":"" </v>
      </c>
      <c r="T74" t="str">
        <f t="shared" si="28"/>
        <v xml:space="preserve">,"ISBN":"" </v>
      </c>
      <c r="U74" t="str">
        <f t="shared" si="29"/>
        <v xml:space="preserve">,"Edition":"" </v>
      </c>
      <c r="V74" t="str">
        <f t="shared" si="30"/>
        <v/>
      </c>
      <c r="W74" t="str">
        <f t="shared" si="31"/>
        <v>{"CollectableType":"HomeCollector.Models.BookBase, HomeCollector, Version=1.0.0.0, Culture=neutral, PublicKeyToken=null"</v>
      </c>
      <c r="X74" t="str">
        <f t="shared" si="32"/>
        <v xml:space="preserve">,"ItemDetails":"Copies=" </v>
      </c>
      <c r="Y74" t="str">
        <f t="shared" si="33"/>
        <v xml:space="preserve">,"IsFavorite":false </v>
      </c>
      <c r="Z74" t="str">
        <f t="shared" si="34"/>
        <v xml:space="preserve">,"EstimatedValue":0 </v>
      </c>
      <c r="AA74" t="str">
        <f t="shared" si="35"/>
        <v xml:space="preserve">,"Condition":"UNDEFINED" </v>
      </c>
      <c r="AB74" t="str">
        <f t="shared" si="36"/>
        <v>}</v>
      </c>
      <c r="AC74" t="str">
        <f t="shared" si="37"/>
        <v>,{"CollectableType":"HomeCollector.Models.BookBase, HomeCollector, Version=1.0.0.0, Culture=neutral, PublicKeyToken=null","DisplayName":"Lust's Latinum Lost (and Found)" ,"Description":"" ,"Title":"Lust's Latinum Lost (and Found)" ,"Author":"Paula M. Block and Terry J. Erdmann" ,"Publisher":"" ,"Year":2014 ,"Month":9,"Series":"DS9" ,"BookCode":"" ,"ISBN":"" ,"Edition":"" }</v>
      </c>
    </row>
    <row r="75" spans="1:29" ht="13.2" x14ac:dyDescent="0.25">
      <c r="A75" s="69" t="str">
        <f>'S31'!A8</f>
        <v>Section 31 - Disavowed</v>
      </c>
      <c r="B75" s="84">
        <f>'S31'!B8</f>
        <v>2014</v>
      </c>
      <c r="C75" s="87" t="str">
        <f>'S31'!C8</f>
        <v>Y</v>
      </c>
      <c r="D75" s="69">
        <f>'S31'!D8</f>
        <v>0</v>
      </c>
      <c r="E75" s="84">
        <v>10</v>
      </c>
      <c r="F75" s="69" t="str">
        <f>'S31'!F8</f>
        <v>S31_5</v>
      </c>
      <c r="G75" s="69">
        <f>'S31'!G8</f>
        <v>0</v>
      </c>
      <c r="H75" s="69" t="str">
        <f>'S31'!H8</f>
        <v>David Mack</v>
      </c>
      <c r="I75" s="69" t="str">
        <f>'S31'!I8</f>
        <v>DS9</v>
      </c>
      <c r="J75" t="str">
        <f t="shared" si="38"/>
        <v>,{"CollectableType":"HomeCollector.Models.BookBase, HomeCollector, Version=1.0.0.0, Culture=neutral, PublicKeyToken=null"</v>
      </c>
      <c r="K75" s="83" t="str">
        <f t="shared" si="20"/>
        <v xml:space="preserve">,"DisplayName":"Section 31 - Disavowed" </v>
      </c>
      <c r="L75" t="str">
        <f t="shared" si="21"/>
        <v xml:space="preserve">,"Description":"DS9" </v>
      </c>
      <c r="M75" t="str">
        <f t="shared" si="22"/>
        <v xml:space="preserve">,"Title":"Section 31 - Disavowed" </v>
      </c>
      <c r="N75" t="str">
        <f t="shared" si="23"/>
        <v xml:space="preserve">,"Author":"David Mack" </v>
      </c>
      <c r="O75" t="str">
        <f t="shared" si="24"/>
        <v xml:space="preserve">,"Publisher":"0" </v>
      </c>
      <c r="P75" t="str">
        <f t="shared" si="25"/>
        <v xml:space="preserve">,"Year":2014 </v>
      </c>
      <c r="Q75" t="str">
        <f t="shared" si="26"/>
        <v>,"Month":10</v>
      </c>
      <c r="R75" t="str">
        <f t="shared" si="39"/>
        <v xml:space="preserve">,"Series":"DS9" </v>
      </c>
      <c r="S75" t="str">
        <f t="shared" si="27"/>
        <v xml:space="preserve">,"BookCode":"S31_5" </v>
      </c>
      <c r="T75" t="str">
        <f t="shared" si="28"/>
        <v xml:space="preserve">,"ISBN":"" </v>
      </c>
      <c r="U75" t="str">
        <f t="shared" si="29"/>
        <v xml:space="preserve">,"Edition":"" </v>
      </c>
      <c r="V75" t="str">
        <f t="shared" si="30"/>
        <v>,"ItemInstances":[</v>
      </c>
      <c r="W75" t="str">
        <f t="shared" si="31"/>
        <v>{"CollectableType":"HomeCollector.Models.BookBase, HomeCollector, Version=1.0.0.0, Culture=neutral, PublicKeyToken=null"</v>
      </c>
      <c r="X75" t="str">
        <f t="shared" si="32"/>
        <v xml:space="preserve">,"ItemDetails":"Copies=0" </v>
      </c>
      <c r="Y75" t="str">
        <f t="shared" si="33"/>
        <v xml:space="preserve">,"IsFavorite":false </v>
      </c>
      <c r="Z75" t="str">
        <f t="shared" si="34"/>
        <v xml:space="preserve">,"EstimatedValue":0 </v>
      </c>
      <c r="AA75" t="str">
        <f t="shared" si="35"/>
        <v xml:space="preserve">,"Condition":"UNDEFINED" </v>
      </c>
      <c r="AB75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5" t="str">
        <f t="shared" si="37"/>
        <v>,{"CollectableType":"HomeCollector.Models.BookBase, HomeCollector, Version=1.0.0.0, Culture=neutral, PublicKeyToken=null","DisplayName":"Section 31 - Disavowed" ,"Description":"DS9" ,"Title":"Section 31 - Disavowed" ,"Author":"David Mack" ,"Publisher":"0" ,"Year":2014 ,"Month":10,"Series":"DS9" ,"BookCode":"S31_5"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6" spans="1:29" ht="13.2" x14ac:dyDescent="0.25">
      <c r="A76" s="34" t="s">
        <v>989</v>
      </c>
      <c r="B76" s="15">
        <v>2014</v>
      </c>
      <c r="C76" s="17" t="s">
        <v>15</v>
      </c>
      <c r="D76" s="4"/>
      <c r="E76" s="38">
        <v>12</v>
      </c>
      <c r="F76" s="65"/>
      <c r="H76" s="12" t="s">
        <v>976</v>
      </c>
      <c r="I76" s="4"/>
      <c r="J76" t="str">
        <f t="shared" si="38"/>
        <v>,{"CollectableType":"HomeCollector.Models.BookBase, HomeCollector, Version=1.0.0.0, Culture=neutral, PublicKeyToken=null"</v>
      </c>
      <c r="K76" s="83" t="str">
        <f t="shared" si="20"/>
        <v xml:space="preserve">,"DisplayName":"The Missing" </v>
      </c>
      <c r="L76" t="str">
        <f t="shared" si="21"/>
        <v xml:space="preserve">,"Description":"" </v>
      </c>
      <c r="M76" t="str">
        <f t="shared" si="22"/>
        <v xml:space="preserve">,"Title":"The Missing" </v>
      </c>
      <c r="N76" t="str">
        <f t="shared" si="23"/>
        <v xml:space="preserve">,"Author":"Una McCormack" </v>
      </c>
      <c r="O76" t="str">
        <f t="shared" si="24"/>
        <v xml:space="preserve">,"Publisher":"" </v>
      </c>
      <c r="P76" t="str">
        <f t="shared" si="25"/>
        <v xml:space="preserve">,"Year":2014 </v>
      </c>
      <c r="Q76" t="str">
        <f t="shared" si="26"/>
        <v>,"Month":12</v>
      </c>
      <c r="R76" t="str">
        <f t="shared" si="39"/>
        <v xml:space="preserve">,"Series":"DS9" </v>
      </c>
      <c r="S76" t="str">
        <f t="shared" si="27"/>
        <v xml:space="preserve">,"BookCode":"" </v>
      </c>
      <c r="T76" t="str">
        <f t="shared" si="28"/>
        <v xml:space="preserve">,"ISBN":"" </v>
      </c>
      <c r="U76" t="str">
        <f t="shared" si="29"/>
        <v xml:space="preserve">,"Edition":"" </v>
      </c>
      <c r="V76" t="str">
        <f t="shared" si="30"/>
        <v>,"ItemInstances":[</v>
      </c>
      <c r="W76" t="str">
        <f t="shared" si="31"/>
        <v>{"CollectableType":"HomeCollector.Models.BookBase, HomeCollector, Version=1.0.0.0, Culture=neutral, PublicKeyToken=null"</v>
      </c>
      <c r="X76" t="str">
        <f t="shared" si="32"/>
        <v xml:space="preserve">,"ItemDetails":"Copies=" </v>
      </c>
      <c r="Y76" t="str">
        <f t="shared" si="33"/>
        <v xml:space="preserve">,"IsFavorite":false </v>
      </c>
      <c r="Z76" t="str">
        <f t="shared" si="34"/>
        <v xml:space="preserve">,"EstimatedValue":0 </v>
      </c>
      <c r="AA76" t="str">
        <f t="shared" si="35"/>
        <v xml:space="preserve">,"Condition":"UNDEFINED" </v>
      </c>
      <c r="AB7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6" t="str">
        <f t="shared" si="37"/>
        <v>,{"CollectableType":"HomeCollector.Models.BookBase, HomeCollector, Version=1.0.0.0, Culture=neutral, PublicKeyToken=null","DisplayName":"The Missing" ,"Description":"" ,"Title":"The Missing" ,"Author":"Una McCormack" ,"Publisher":"" ,"Year":2014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7" spans="1:29" ht="13.2" x14ac:dyDescent="0.25">
      <c r="A77" s="34" t="s">
        <v>990</v>
      </c>
      <c r="B77" s="15">
        <v>2015</v>
      </c>
      <c r="C77" s="17" t="s">
        <v>15</v>
      </c>
      <c r="D77" s="4"/>
      <c r="E77" s="38">
        <v>6</v>
      </c>
      <c r="F77" s="65"/>
      <c r="H77" s="12" t="s">
        <v>554</v>
      </c>
      <c r="I77" s="4"/>
      <c r="J77" t="str">
        <f t="shared" si="38"/>
        <v>,{"CollectableType":"HomeCollector.Models.BookBase, HomeCollector, Version=1.0.0.0, Culture=neutral, PublicKeyToken=null"</v>
      </c>
      <c r="K77" s="83" t="str">
        <f t="shared" si="20"/>
        <v xml:space="preserve">,"DisplayName":"Sacraments of Fire" </v>
      </c>
      <c r="L77" t="str">
        <f t="shared" si="21"/>
        <v xml:space="preserve">,"Description":"" </v>
      </c>
      <c r="M77" t="str">
        <f t="shared" si="22"/>
        <v xml:space="preserve">,"Title":"Sacraments of Fire" </v>
      </c>
      <c r="N77" t="str">
        <f t="shared" si="23"/>
        <v xml:space="preserve">,"Author":"David R. George III" </v>
      </c>
      <c r="O77" t="str">
        <f t="shared" si="24"/>
        <v xml:space="preserve">,"Publisher":"" </v>
      </c>
      <c r="P77" t="str">
        <f t="shared" si="25"/>
        <v xml:space="preserve">,"Year":2015 </v>
      </c>
      <c r="Q77" t="str">
        <f t="shared" si="26"/>
        <v>,"Month":6</v>
      </c>
      <c r="R77" t="str">
        <f t="shared" si="39"/>
        <v xml:space="preserve">,"Series":"DS9" </v>
      </c>
      <c r="S77" t="str">
        <f t="shared" si="27"/>
        <v xml:space="preserve">,"BookCode":"" </v>
      </c>
      <c r="T77" t="str">
        <f t="shared" si="28"/>
        <v xml:space="preserve">,"ISBN":"" </v>
      </c>
      <c r="U77" t="str">
        <f t="shared" si="29"/>
        <v xml:space="preserve">,"Edition":"" </v>
      </c>
      <c r="V77" t="str">
        <f t="shared" si="30"/>
        <v>,"ItemInstances":[</v>
      </c>
      <c r="W77" t="str">
        <f t="shared" si="31"/>
        <v>{"CollectableType":"HomeCollector.Models.BookBase, HomeCollector, Version=1.0.0.0, Culture=neutral, PublicKeyToken=null"</v>
      </c>
      <c r="X77" t="str">
        <f t="shared" si="32"/>
        <v xml:space="preserve">,"ItemDetails":"Copies=" </v>
      </c>
      <c r="Y77" t="str">
        <f t="shared" si="33"/>
        <v xml:space="preserve">,"IsFavorite":false </v>
      </c>
      <c r="Z77" t="str">
        <f t="shared" si="34"/>
        <v xml:space="preserve">,"EstimatedValue":0 </v>
      </c>
      <c r="AA77" t="str">
        <f t="shared" si="35"/>
        <v xml:space="preserve">,"Condition":"UNDEFINED" </v>
      </c>
      <c r="AB7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7"/>
        <v>,{"CollectableType":"HomeCollector.Models.BookBase, HomeCollector, Version=1.0.0.0, Culture=neutral, PublicKeyToken=null","DisplayName":"Sacraments of Fire" ,"Description":"" ,"Title":"Sacraments of Fire" ,"Author":"David R. George III" ,"Publisher":"" ,"Year":2015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13.2" x14ac:dyDescent="0.25">
      <c r="A78" s="69" t="str">
        <f>'S31'!A9</f>
        <v>Section 31 - Control</v>
      </c>
      <c r="B78" s="84">
        <f>'S31'!B9</f>
        <v>2015</v>
      </c>
      <c r="C78" s="87">
        <f>'S31'!C9</f>
        <v>0</v>
      </c>
      <c r="D78" s="69">
        <f>'S31'!D9</f>
        <v>0</v>
      </c>
      <c r="E78" s="84">
        <v>1</v>
      </c>
      <c r="F78" s="69" t="str">
        <f>'S31'!F9</f>
        <v>S31_6</v>
      </c>
      <c r="G78" s="69">
        <f>'S31'!G9</f>
        <v>0</v>
      </c>
      <c r="H78" s="69" t="str">
        <f>'S31'!H9</f>
        <v>David Mack</v>
      </c>
      <c r="I78" s="69" t="str">
        <f>'S31'!I9</f>
        <v>DS9</v>
      </c>
      <c r="J78" t="str">
        <f t="shared" si="38"/>
        <v>,{"CollectableType":"HomeCollector.Models.BookBase, HomeCollector, Version=1.0.0.0, Culture=neutral, PublicKeyToken=null"</v>
      </c>
      <c r="K78" s="83" t="str">
        <f t="shared" si="20"/>
        <v xml:space="preserve">,"DisplayName":"Section 31 - Control" </v>
      </c>
      <c r="L78" t="str">
        <f t="shared" si="21"/>
        <v xml:space="preserve">,"Description":"DS9" </v>
      </c>
      <c r="M78" t="str">
        <f t="shared" si="22"/>
        <v xml:space="preserve">,"Title":"Section 31 - Control" </v>
      </c>
      <c r="N78" t="str">
        <f t="shared" si="23"/>
        <v xml:space="preserve">,"Author":"David Mack" </v>
      </c>
      <c r="O78" t="str">
        <f t="shared" si="24"/>
        <v xml:space="preserve">,"Publisher":"0" </v>
      </c>
      <c r="P78" t="str">
        <f t="shared" si="25"/>
        <v xml:space="preserve">,"Year":2015 </v>
      </c>
      <c r="Q78" t="str">
        <f t="shared" si="26"/>
        <v>,"Month":1</v>
      </c>
      <c r="R78" t="str">
        <f t="shared" si="39"/>
        <v xml:space="preserve">,"Series":"DS9" </v>
      </c>
      <c r="S78" t="str">
        <f t="shared" si="27"/>
        <v xml:space="preserve">,"BookCode":"S31_6" </v>
      </c>
      <c r="T78" t="str">
        <f t="shared" si="28"/>
        <v xml:space="preserve">,"ISBN":"" </v>
      </c>
      <c r="U78" t="str">
        <f t="shared" si="29"/>
        <v xml:space="preserve">,"Edition":"" </v>
      </c>
      <c r="V78" t="str">
        <f t="shared" si="30"/>
        <v/>
      </c>
      <c r="W78" t="str">
        <f t="shared" si="31"/>
        <v>{"CollectableType":"HomeCollector.Models.BookBase, HomeCollector, Version=1.0.0.0, Culture=neutral, PublicKeyToken=null"</v>
      </c>
      <c r="X78" t="str">
        <f t="shared" si="32"/>
        <v xml:space="preserve">,"ItemDetails":"Copies=0" </v>
      </c>
      <c r="Y78" t="str">
        <f t="shared" si="33"/>
        <v xml:space="preserve">,"IsFavorite":false </v>
      </c>
      <c r="Z78" t="str">
        <f t="shared" si="34"/>
        <v xml:space="preserve">,"EstimatedValue":0 </v>
      </c>
      <c r="AA78" t="str">
        <f t="shared" si="35"/>
        <v xml:space="preserve">,"Condition":"UNDEFINED" </v>
      </c>
      <c r="AB78" t="str">
        <f t="shared" si="36"/>
        <v>}</v>
      </c>
      <c r="AC78" t="str">
        <f t="shared" si="37"/>
        <v>,{"CollectableType":"HomeCollector.Models.BookBase, HomeCollector, Version=1.0.0.0, Culture=neutral, PublicKeyToken=null","DisplayName":"Section 31 - Control" ,"Description":"DS9" ,"Title":"Section 31 - Control" ,"Author":"David Mack" ,"Publisher":"0" ,"Year":2015 ,"Month":1,"Series":"DS9" ,"BookCode":"S31_6" ,"ISBN":"" ,"Edition":"" }</v>
      </c>
    </row>
    <row r="79" spans="1:29" ht="13.2" x14ac:dyDescent="0.25">
      <c r="A79" s="12" t="s">
        <v>991</v>
      </c>
      <c r="B79" s="15">
        <v>2015</v>
      </c>
      <c r="C79" s="87" t="s">
        <v>15</v>
      </c>
      <c r="D79" s="4"/>
      <c r="E79" s="38">
        <v>12</v>
      </c>
      <c r="F79" s="65"/>
      <c r="H79" s="12" t="s">
        <v>554</v>
      </c>
      <c r="I79" s="4"/>
      <c r="J79" t="str">
        <f t="shared" si="38"/>
        <v>,{"CollectableType":"HomeCollector.Models.BookBase, HomeCollector, Version=1.0.0.0, Culture=neutral, PublicKeyToken=null"</v>
      </c>
      <c r="K79" t="str">
        <f t="shared" si="20"/>
        <v xml:space="preserve">,"DisplayName":"Ascendance" </v>
      </c>
      <c r="L79" t="str">
        <f t="shared" si="21"/>
        <v xml:space="preserve">,"Description":"" </v>
      </c>
      <c r="M79" t="str">
        <f t="shared" si="22"/>
        <v xml:space="preserve">,"Title":"Ascendance" </v>
      </c>
      <c r="N79" t="str">
        <f t="shared" si="23"/>
        <v xml:space="preserve">,"Author":"David R. George III" </v>
      </c>
      <c r="O79" t="str">
        <f t="shared" si="24"/>
        <v xml:space="preserve">,"Publisher":"" </v>
      </c>
      <c r="P79" t="str">
        <f t="shared" si="25"/>
        <v xml:space="preserve">,"Year":2015 </v>
      </c>
      <c r="Q79" t="str">
        <f t="shared" si="26"/>
        <v>,"Month":12</v>
      </c>
      <c r="R79" t="str">
        <f t="shared" si="39"/>
        <v xml:space="preserve">,"Series":"DS9" </v>
      </c>
      <c r="S79" t="str">
        <f t="shared" si="27"/>
        <v xml:space="preserve">,"BookCode":"" </v>
      </c>
      <c r="T79" t="str">
        <f t="shared" si="28"/>
        <v xml:space="preserve">,"ISBN":"" </v>
      </c>
      <c r="U79" t="str">
        <f t="shared" si="29"/>
        <v xml:space="preserve">,"Edition":"" </v>
      </c>
      <c r="V79" t="str">
        <f t="shared" si="30"/>
        <v>,"ItemInstances":[</v>
      </c>
      <c r="W79" t="str">
        <f t="shared" si="31"/>
        <v>{"CollectableType":"HomeCollector.Models.BookBase, HomeCollector, Version=1.0.0.0, Culture=neutral, PublicKeyToken=null"</v>
      </c>
      <c r="X79" t="str">
        <f t="shared" si="32"/>
        <v xml:space="preserve">,"ItemDetails":"Copies=" </v>
      </c>
      <c r="Y79" t="str">
        <f t="shared" si="33"/>
        <v xml:space="preserve">,"IsFavorite":false </v>
      </c>
      <c r="Z79" t="str">
        <f t="shared" si="34"/>
        <v xml:space="preserve">,"EstimatedValue":0 </v>
      </c>
      <c r="AA79" t="str">
        <f t="shared" si="35"/>
        <v xml:space="preserve">,"Condition":"UNDEFINED" </v>
      </c>
      <c r="AB7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9" t="str">
        <f t="shared" si="37"/>
        <v>,{"CollectableType":"HomeCollector.Models.BookBase, HomeCollector, Version=1.0.0.0, Culture=neutral, PublicKeyToken=null","DisplayName":"Ascendance" ,"Description":"" ,"Title":"Ascendance" ,"Author":"David R. George III" ,"Publisher":"" ,"Year":2015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0" spans="1:29" ht="13.2" x14ac:dyDescent="0.25">
      <c r="A80" s="12" t="s">
        <v>992</v>
      </c>
      <c r="B80" s="15">
        <v>2016</v>
      </c>
      <c r="C80" s="87">
        <f>'S31'!C11</f>
        <v>0</v>
      </c>
      <c r="D80" s="4"/>
      <c r="E80" s="38">
        <v>5</v>
      </c>
      <c r="F80" s="65"/>
      <c r="H80" s="12" t="s">
        <v>774</v>
      </c>
      <c r="I80" s="4"/>
      <c r="J80" t="str">
        <f t="shared" si="38"/>
        <v>,{"CollectableType":"HomeCollector.Models.BookBase, HomeCollector, Version=1.0.0.0, Culture=neutral, PublicKeyToken=null"</v>
      </c>
      <c r="K80" t="str">
        <f t="shared" si="20"/>
        <v xml:space="preserve">,"DisplayName":"Force and Motion" </v>
      </c>
      <c r="L80" t="str">
        <f t="shared" si="21"/>
        <v xml:space="preserve">,"Description":"" </v>
      </c>
      <c r="M80" t="str">
        <f t="shared" si="22"/>
        <v xml:space="preserve">,"Title":"Force and Motion" </v>
      </c>
      <c r="N80" t="str">
        <f t="shared" si="23"/>
        <v xml:space="preserve">,"Author":"Jeffrey Lang" </v>
      </c>
      <c r="O80" t="str">
        <f t="shared" si="24"/>
        <v xml:space="preserve">,"Publisher":"" </v>
      </c>
      <c r="P80" t="str">
        <f t="shared" si="25"/>
        <v xml:space="preserve">,"Year":2016 </v>
      </c>
      <c r="Q80" t="str">
        <f t="shared" si="26"/>
        <v>,"Month":5</v>
      </c>
      <c r="R80" t="str">
        <f t="shared" si="39"/>
        <v xml:space="preserve">,"Series":"DS9" </v>
      </c>
      <c r="S80" t="str">
        <f t="shared" si="27"/>
        <v xml:space="preserve">,"BookCode":"" </v>
      </c>
      <c r="T80" t="str">
        <f t="shared" si="28"/>
        <v xml:space="preserve">,"ISBN":"" </v>
      </c>
      <c r="U80" t="str">
        <f t="shared" si="29"/>
        <v xml:space="preserve">,"Edition":"" </v>
      </c>
      <c r="V80" t="str">
        <f t="shared" si="30"/>
        <v/>
      </c>
      <c r="W80" t="str">
        <f t="shared" si="31"/>
        <v>{"CollectableType":"HomeCollector.Models.BookBase, HomeCollector, Version=1.0.0.0, Culture=neutral, PublicKeyToken=null"</v>
      </c>
      <c r="X80" t="str">
        <f t="shared" si="32"/>
        <v xml:space="preserve">,"ItemDetails":"Copies=" </v>
      </c>
      <c r="Y80" t="str">
        <f t="shared" si="33"/>
        <v xml:space="preserve">,"IsFavorite":false </v>
      </c>
      <c r="Z80" t="str">
        <f t="shared" si="34"/>
        <v xml:space="preserve">,"EstimatedValue":0 </v>
      </c>
      <c r="AA80" t="str">
        <f t="shared" si="35"/>
        <v xml:space="preserve">,"Condition":"UNDEFINED" </v>
      </c>
      <c r="AB80" t="str">
        <f t="shared" si="36"/>
        <v>}</v>
      </c>
      <c r="AC80" t="str">
        <f t="shared" si="37"/>
        <v>,{"CollectableType":"HomeCollector.Models.BookBase, HomeCollector, Version=1.0.0.0, Culture=neutral, PublicKeyToken=null","DisplayName":"Force and Motion" ,"Description":"" ,"Title":"Force and Motion" ,"Author":"Jeffrey Lang" ,"Publisher":"" ,"Year":2016 ,"Month":5,"Series":"DS9" ,"BookCode":"" ,"ISBN":"" ,"Edition":"" }</v>
      </c>
    </row>
    <row r="81" spans="1:29" ht="26.4" x14ac:dyDescent="0.25">
      <c r="A81" s="12" t="s">
        <v>993</v>
      </c>
      <c r="B81" s="15">
        <v>2016</v>
      </c>
      <c r="C81" s="87">
        <f>'S31'!C12</f>
        <v>0</v>
      </c>
      <c r="D81" s="4"/>
      <c r="E81" s="38">
        <v>7</v>
      </c>
      <c r="F81" s="65"/>
      <c r="H81" s="12" t="s">
        <v>988</v>
      </c>
      <c r="I81" s="12" t="s">
        <v>648</v>
      </c>
      <c r="J81" t="str">
        <f t="shared" si="38"/>
        <v>,{"CollectableType":"HomeCollector.Models.BookBase, HomeCollector, Version=1.0.0.0, Culture=neutral, PublicKeyToken=null"</v>
      </c>
      <c r="K81" t="str">
        <f t="shared" si="20"/>
        <v xml:space="preserve">,"DisplayName":"Rules of Accusation" </v>
      </c>
      <c r="L81" t="str">
        <f t="shared" si="21"/>
        <v xml:space="preserve">,"Description":"e-Book" </v>
      </c>
      <c r="M81" t="str">
        <f t="shared" si="22"/>
        <v xml:space="preserve">,"Title":"Rules of Accusation" </v>
      </c>
      <c r="N81" t="str">
        <f t="shared" si="23"/>
        <v xml:space="preserve">,"Author":"Paula M. Block and Terry J. Erdmann" </v>
      </c>
      <c r="O81" t="str">
        <f t="shared" si="24"/>
        <v xml:space="preserve">,"Publisher":"" </v>
      </c>
      <c r="P81" t="str">
        <f t="shared" si="25"/>
        <v xml:space="preserve">,"Year":2016 </v>
      </c>
      <c r="Q81" t="str">
        <f t="shared" si="26"/>
        <v>,"Month":7</v>
      </c>
      <c r="R81" t="str">
        <f t="shared" si="39"/>
        <v xml:space="preserve">,"Series":"DS9" </v>
      </c>
      <c r="S81" t="str">
        <f t="shared" si="27"/>
        <v xml:space="preserve">,"BookCode":"" </v>
      </c>
      <c r="T81" t="str">
        <f t="shared" si="28"/>
        <v xml:space="preserve">,"ISBN":"" </v>
      </c>
      <c r="U81" t="str">
        <f t="shared" si="29"/>
        <v xml:space="preserve">,"Edition":"" </v>
      </c>
      <c r="V81" t="str">
        <f t="shared" si="30"/>
        <v/>
      </c>
      <c r="W81" t="str">
        <f t="shared" si="31"/>
        <v>{"CollectableType":"HomeCollector.Models.BookBase, HomeCollector, Version=1.0.0.0, Culture=neutral, PublicKeyToken=null"</v>
      </c>
      <c r="X81" t="str">
        <f t="shared" si="32"/>
        <v xml:space="preserve">,"ItemDetails":"Copies=" </v>
      </c>
      <c r="Y81" t="str">
        <f t="shared" si="33"/>
        <v xml:space="preserve">,"IsFavorite":false </v>
      </c>
      <c r="Z81" t="str">
        <f t="shared" si="34"/>
        <v xml:space="preserve">,"EstimatedValue":0 </v>
      </c>
      <c r="AA81" t="str">
        <f t="shared" si="35"/>
        <v xml:space="preserve">,"Condition":"UNDEFINED" </v>
      </c>
      <c r="AB81" t="str">
        <f t="shared" si="36"/>
        <v>}</v>
      </c>
      <c r="AC81" t="str">
        <f t="shared" si="37"/>
        <v>,{"CollectableType":"HomeCollector.Models.BookBase, HomeCollector, Version=1.0.0.0, Culture=neutral, PublicKeyToken=null","DisplayName":"Rules of Accusation" ,"Description":"e-Book" ,"Title":"Rules of Accusation" ,"Author":"Paula M. Block and Terry J. Erdmann" ,"Publisher":"" ,"Year":2016 ,"Month":7,"Series":"DS9" ,"BookCode":"" ,"ISBN":"" ,"Edition":"" }</v>
      </c>
    </row>
    <row r="82" spans="1:29" ht="13.2" x14ac:dyDescent="0.25">
      <c r="A82" s="12"/>
      <c r="B82" s="2"/>
      <c r="C82" s="87"/>
      <c r="D82" s="4"/>
      <c r="E82" s="38"/>
      <c r="F82" s="65"/>
      <c r="H82" s="12"/>
      <c r="I82" s="12"/>
    </row>
    <row r="83" spans="1:29" ht="13.2" x14ac:dyDescent="0.25">
      <c r="A83" s="12"/>
      <c r="B83" s="2"/>
      <c r="C83" s="87">
        <f>'S31'!C13</f>
        <v>0</v>
      </c>
      <c r="D83" s="4"/>
      <c r="E83" s="38"/>
      <c r="F83" s="65"/>
      <c r="H83" s="12"/>
      <c r="I83" s="12"/>
    </row>
    <row r="84" spans="1:29" ht="13.2" x14ac:dyDescent="0.25">
      <c r="A84" s="12"/>
      <c r="B84" s="2"/>
      <c r="C84" s="3"/>
      <c r="D84" s="4"/>
      <c r="E84" s="38"/>
      <c r="F84" s="65"/>
      <c r="H84" s="12"/>
      <c r="I84" s="4"/>
    </row>
    <row r="85" spans="1:29" ht="13.2" x14ac:dyDescent="0.25">
      <c r="A85" s="12"/>
      <c r="B85" s="2"/>
      <c r="C85" s="3"/>
      <c r="D85" s="4"/>
      <c r="E85" s="38"/>
      <c r="F85" s="65"/>
      <c r="H85" s="12"/>
      <c r="I85" s="4"/>
    </row>
    <row r="86" spans="1:29" ht="13.2" x14ac:dyDescent="0.25">
      <c r="A86" s="12"/>
      <c r="B86" s="2"/>
      <c r="C86" s="3"/>
      <c r="D86" s="4"/>
      <c r="E86" s="38"/>
      <c r="F86" s="65"/>
      <c r="H86" s="4"/>
      <c r="I86" s="4"/>
    </row>
    <row r="87" spans="1:29" ht="13.2" x14ac:dyDescent="0.25">
      <c r="A87" s="12"/>
      <c r="B87" s="2"/>
      <c r="C87" s="3"/>
      <c r="D87" s="4"/>
      <c r="E87" s="38"/>
      <c r="F87" s="65"/>
      <c r="H87" s="12"/>
      <c r="I87" s="4"/>
    </row>
    <row r="88" spans="1:29" ht="13.2" x14ac:dyDescent="0.25">
      <c r="A88" s="12"/>
      <c r="B88" s="2"/>
      <c r="C88" s="3"/>
      <c r="D88" s="4"/>
      <c r="E88" s="38"/>
      <c r="F88" s="65"/>
      <c r="H88" s="4"/>
      <c r="I88" s="4"/>
    </row>
    <row r="89" spans="1:29" ht="13.2" x14ac:dyDescent="0.25">
      <c r="A89" s="12"/>
      <c r="B89" s="2"/>
      <c r="C89" s="3"/>
      <c r="D89" s="4"/>
      <c r="E89" s="38"/>
      <c r="F89" s="65"/>
      <c r="H89" s="12"/>
      <c r="I89" s="4"/>
    </row>
    <row r="90" spans="1:29" ht="13.2" x14ac:dyDescent="0.25">
      <c r="A90" s="12"/>
      <c r="B90" s="2"/>
      <c r="C90" s="3"/>
      <c r="D90" s="4"/>
      <c r="E90" s="38"/>
      <c r="F90" s="65"/>
      <c r="H90" s="4"/>
      <c r="I90" s="4"/>
    </row>
    <row r="91" spans="1:29" ht="13.2" x14ac:dyDescent="0.25">
      <c r="A91" s="12"/>
      <c r="B91" s="2"/>
      <c r="C91" s="3"/>
      <c r="D91" s="4"/>
      <c r="E91" s="38"/>
      <c r="F91" s="65"/>
      <c r="H91" s="12"/>
      <c r="I91" s="4"/>
    </row>
    <row r="92" spans="1:29" ht="13.2" x14ac:dyDescent="0.25">
      <c r="A92" s="12"/>
      <c r="B92" s="2"/>
      <c r="C92" s="3"/>
      <c r="D92" s="4"/>
      <c r="E92" s="38"/>
      <c r="F92" s="65"/>
      <c r="H92" s="4"/>
      <c r="I92" s="4"/>
    </row>
    <row r="93" spans="1:29" ht="13.2" x14ac:dyDescent="0.25">
      <c r="A93" s="12"/>
      <c r="B93" s="2"/>
      <c r="C93" s="3"/>
      <c r="D93" s="4"/>
      <c r="E93" s="38"/>
      <c r="F93" s="65"/>
      <c r="H93" s="12"/>
      <c r="I93" s="4"/>
    </row>
    <row r="94" spans="1:29" ht="13.2" x14ac:dyDescent="0.25">
      <c r="A94" s="4"/>
      <c r="B94" s="2"/>
      <c r="C94" s="3"/>
      <c r="D94" s="4"/>
      <c r="E94" s="38"/>
      <c r="F94" s="68"/>
      <c r="H94" s="4"/>
      <c r="I94" s="4"/>
    </row>
    <row r="95" spans="1:29" ht="13.2" x14ac:dyDescent="0.25">
      <c r="A95" s="12"/>
      <c r="B95" s="2"/>
      <c r="C95" s="3"/>
      <c r="D95" s="4"/>
      <c r="E95" s="38"/>
      <c r="F95" s="68"/>
      <c r="H95" s="12"/>
      <c r="I95" s="12"/>
    </row>
    <row r="96" spans="1:2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38"/>
      <c r="F116" s="68"/>
      <c r="H116" s="12"/>
      <c r="I116" s="12"/>
    </row>
    <row r="117" spans="1:9" ht="13.2" x14ac:dyDescent="0.25">
      <c r="A117" s="12"/>
      <c r="B117" s="2"/>
      <c r="C117" s="3"/>
      <c r="D117" s="4"/>
      <c r="E117" s="38"/>
      <c r="F117" s="68"/>
      <c r="H117" s="12"/>
      <c r="I117" s="4"/>
    </row>
    <row r="118" spans="1:9" ht="13.2" x14ac:dyDescent="0.25">
      <c r="A118" s="12"/>
      <c r="B118" s="2"/>
      <c r="C118" s="3"/>
      <c r="D118" s="4"/>
      <c r="E118" s="38"/>
      <c r="F118" s="68"/>
      <c r="H118" s="12"/>
      <c r="I118" s="4"/>
    </row>
    <row r="119" spans="1:9" ht="13.2" x14ac:dyDescent="0.25">
      <c r="A119" s="12"/>
      <c r="B119" s="2"/>
      <c r="C119" s="3"/>
      <c r="D119" s="4"/>
      <c r="E119" s="38"/>
      <c r="F119" s="68"/>
      <c r="H119" s="12"/>
      <c r="I119" s="4"/>
    </row>
    <row r="120" spans="1:9" ht="13.2" x14ac:dyDescent="0.25">
      <c r="A120" s="12"/>
      <c r="B120" s="2"/>
      <c r="C120" s="3"/>
      <c r="D120" s="4"/>
      <c r="E120" s="38"/>
      <c r="F120" s="68"/>
      <c r="H120" s="12"/>
      <c r="I120" s="12"/>
    </row>
    <row r="121" spans="1:9" ht="13.2" x14ac:dyDescent="0.25">
      <c r="A121" s="12"/>
      <c r="B121" s="2"/>
      <c r="C121" s="3"/>
      <c r="D121" s="4"/>
      <c r="E121" s="38"/>
      <c r="F121" s="68"/>
      <c r="H121" s="12"/>
      <c r="I121" s="4"/>
    </row>
    <row r="122" spans="1:9" ht="13.2" x14ac:dyDescent="0.25">
      <c r="A122" s="12"/>
      <c r="B122" s="2"/>
      <c r="C122" s="3"/>
      <c r="D122" s="4"/>
      <c r="E122" s="38"/>
      <c r="F122" s="68"/>
      <c r="H122" s="12"/>
      <c r="I122" s="4"/>
    </row>
    <row r="123" spans="1:9" ht="13.2" x14ac:dyDescent="0.25">
      <c r="A123" s="4"/>
      <c r="B123" s="2"/>
      <c r="C123" s="3"/>
      <c r="D123" s="4"/>
      <c r="E123" s="38"/>
      <c r="H123" s="4"/>
      <c r="I123" s="4"/>
    </row>
    <row r="124" spans="1:9" ht="13.8" x14ac:dyDescent="0.25">
      <c r="A124" s="88"/>
      <c r="B124" s="2"/>
      <c r="C124" s="3"/>
      <c r="D124" s="4"/>
      <c r="E124" s="38"/>
      <c r="H124" s="75"/>
      <c r="I124" s="12"/>
    </row>
    <row r="125" spans="1:9" ht="13.8" x14ac:dyDescent="0.25">
      <c r="A125" s="89"/>
      <c r="B125" s="2"/>
      <c r="C125" s="3"/>
      <c r="D125" s="4"/>
      <c r="E125" s="38"/>
      <c r="H125" s="22"/>
      <c r="I125" s="12"/>
    </row>
    <row r="126" spans="1:9" ht="13.8" x14ac:dyDescent="0.25">
      <c r="A126" s="89"/>
      <c r="B126" s="2"/>
      <c r="C126" s="3"/>
      <c r="D126" s="4"/>
      <c r="E126" s="38"/>
      <c r="H126" s="22"/>
      <c r="I126" s="12"/>
    </row>
    <row r="127" spans="1:9" ht="13.8" x14ac:dyDescent="0.25">
      <c r="A127" s="89"/>
      <c r="B127" s="15"/>
      <c r="C127" s="3"/>
      <c r="D127" s="4"/>
      <c r="E127" s="38"/>
      <c r="H127" s="22"/>
      <c r="I127" s="12"/>
    </row>
    <row r="128" spans="1:9" ht="13.8" x14ac:dyDescent="0.25">
      <c r="A128" s="88"/>
      <c r="B128" s="15"/>
      <c r="C128" s="3"/>
      <c r="D128" s="4"/>
      <c r="E128" s="38"/>
      <c r="H128" s="43"/>
      <c r="I128" s="12"/>
    </row>
    <row r="129" spans="1:9" ht="13.8" x14ac:dyDescent="0.25">
      <c r="A129" s="88"/>
      <c r="B129" s="15"/>
      <c r="C129" s="3"/>
      <c r="D129" s="4"/>
      <c r="E129" s="38"/>
      <c r="H129" s="43"/>
      <c r="I129" s="12"/>
    </row>
    <row r="130" spans="1:9" ht="13.8" x14ac:dyDescent="0.25">
      <c r="A130" s="33"/>
      <c r="B130" s="2"/>
      <c r="C130" s="3"/>
      <c r="D130" s="4"/>
      <c r="E130" s="38"/>
      <c r="H130" s="12"/>
      <c r="I130" s="12"/>
    </row>
    <row r="131" spans="1:9" ht="13.8" x14ac:dyDescent="0.25">
      <c r="A131" s="33"/>
      <c r="B131" s="2"/>
      <c r="C131" s="3"/>
      <c r="D131" s="4"/>
      <c r="E131" s="38"/>
      <c r="H131" s="12"/>
      <c r="I131" s="12"/>
    </row>
    <row r="132" spans="1:9" ht="13.8" x14ac:dyDescent="0.25">
      <c r="A132" s="33"/>
      <c r="B132" s="2"/>
      <c r="C132" s="3"/>
      <c r="D132" s="4"/>
      <c r="E132" s="38"/>
      <c r="H132" s="12"/>
      <c r="I132" s="12"/>
    </row>
    <row r="133" spans="1:9" ht="13.8" x14ac:dyDescent="0.25">
      <c r="A133" s="33"/>
      <c r="B133" s="2"/>
      <c r="C133" s="3"/>
      <c r="D133" s="4"/>
      <c r="E133" s="38"/>
      <c r="H133" s="12"/>
      <c r="I133" s="12"/>
    </row>
    <row r="134" spans="1:9" ht="13.8" x14ac:dyDescent="0.25">
      <c r="A134" s="33"/>
      <c r="B134" s="2"/>
      <c r="C134" s="3"/>
      <c r="D134" s="4"/>
      <c r="E134" s="38"/>
      <c r="H134" s="12"/>
      <c r="I134" s="12"/>
    </row>
    <row r="135" spans="1:9" ht="14.4" x14ac:dyDescent="0.3">
      <c r="A135" s="76"/>
      <c r="B135" s="2"/>
      <c r="C135" s="3"/>
      <c r="D135" s="4"/>
      <c r="E135" s="38"/>
      <c r="H135" s="12"/>
      <c r="I135" s="12"/>
    </row>
    <row r="136" spans="1:9" ht="14.4" x14ac:dyDescent="0.3">
      <c r="A136" s="76"/>
      <c r="B136" s="2"/>
      <c r="C136" s="3"/>
      <c r="D136" s="4"/>
      <c r="E136" s="38"/>
      <c r="H136" s="12"/>
      <c r="I136" s="12"/>
    </row>
    <row r="137" spans="1:9" ht="14.4" x14ac:dyDescent="0.3">
      <c r="A137" s="76"/>
      <c r="B137" s="2"/>
      <c r="C137" s="3"/>
      <c r="D137" s="4"/>
      <c r="E137" s="38"/>
      <c r="H137" s="12"/>
      <c r="I137" s="12"/>
    </row>
    <row r="138" spans="1:9" ht="14.4" x14ac:dyDescent="0.3">
      <c r="A138" s="76"/>
      <c r="B138" s="2"/>
      <c r="C138" s="3"/>
      <c r="D138" s="4"/>
      <c r="E138" s="38"/>
      <c r="H138" s="12"/>
      <c r="I138" s="12"/>
    </row>
    <row r="139" spans="1:9" ht="14.4" x14ac:dyDescent="0.3">
      <c r="A139" s="76"/>
      <c r="B139" s="2"/>
      <c r="C139" s="3"/>
      <c r="D139" s="4"/>
      <c r="E139" s="38"/>
      <c r="H139" s="12"/>
      <c r="I139" s="12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</sheetData>
  <autoFilter ref="A3:I83"/>
  <conditionalFormatting sqref="C4:C45 C48:C68 C74:C83">
    <cfRule type="containsText" dxfId="127" priority="1" operator="containsText" text="Y">
      <formula>NOT(ISERROR(SEARCH(("Y"),(C4))))</formula>
    </cfRule>
  </conditionalFormatting>
  <conditionalFormatting sqref="C4:C45 C48:C68 C74:C83">
    <cfRule type="containsText" dxfId="126" priority="2" operator="containsText" text="?">
      <formula>NOT(ISERROR(SEARCH(("?"),(C4))))</formula>
    </cfRule>
  </conditionalFormatting>
  <conditionalFormatting sqref="C4:C45 C48:C68 C74:C83">
    <cfRule type="containsBlanks" dxfId="125" priority="3">
      <formula>LEN(TRIM(C4))=0</formula>
    </cfRule>
  </conditionalFormatting>
  <conditionalFormatting sqref="C4:C45 C48:C68 C74:C83">
    <cfRule type="containsText" dxfId="12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7.109375" bestFit="1" customWidth="1"/>
    <col min="3" max="3" width="12.5546875" customWidth="1"/>
    <col min="4" max="6" width="9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994</v>
      </c>
      <c r="B1" s="2" t="s">
        <v>778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VOY","CollectionType":"HomeCollector.Models.BookBase,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995</v>
      </c>
      <c r="B4" s="2">
        <v>1995</v>
      </c>
      <c r="C4" s="17" t="s">
        <v>15</v>
      </c>
      <c r="D4" s="4"/>
      <c r="E4" s="38">
        <v>2</v>
      </c>
      <c r="F4" s="81" t="s">
        <v>996</v>
      </c>
      <c r="G4" s="18"/>
      <c r="H4" s="12" t="s">
        <v>340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,"DisplayName":"Caretaker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,"Title":"Caretaker †" </v>
      </c>
      <c r="N4" t="str">
        <f>",""Author"":""" &amp; $H4 &amp; """ "</f>
        <v xml:space="preserve">,"Author":"L.A. Graf"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,"Year":1995 </v>
      </c>
      <c r="Q4" t="str">
        <f>",""Month"":" &amp; IF($E4="",0,$E4)</f>
        <v>,"Month":2</v>
      </c>
      <c r="R4" t="str">
        <f>",""Series"":""" &amp; $B$1 &amp; """ "</f>
        <v xml:space="preserve">,"Series":"VOY" </v>
      </c>
      <c r="S4" t="str">
        <f>",""BookCode"":""" &amp; $F4 &amp; """ "</f>
        <v xml:space="preserve">,"BookCode":"VOY1"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PublicKeyToken=null","DisplayName":"Caretaker †" ,"Description":"Movie script or episode novelization" ,"Title":"Caretaker †" ,"Author":"L.A. Graf" ,"Publisher":"" ,"Year":1995 ,"Month":2,"Series":"VOY" ,"BookCode":"VOY1"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40.200000000000003" x14ac:dyDescent="0.3">
      <c r="A5" s="14" t="s">
        <v>997</v>
      </c>
      <c r="B5" s="2">
        <v>1995</v>
      </c>
      <c r="C5" s="17" t="s">
        <v>15</v>
      </c>
      <c r="D5" s="4"/>
      <c r="E5" s="38">
        <v>5</v>
      </c>
      <c r="F5" s="81" t="s">
        <v>998</v>
      </c>
      <c r="G5" s="18"/>
      <c r="H5" s="12" t="s">
        <v>999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33" si="0">",""DisplayName"":""" &amp; $A5 &amp; """ "</f>
        <v xml:space="preserve">,"DisplayName":"The Escape" </v>
      </c>
      <c r="L5" t="str">
        <f t="shared" ref="L5:L33" si="1">",""Description"":""" &amp; $I5 &amp; """ "</f>
        <v xml:space="preserve">,"Description":"" </v>
      </c>
      <c r="M5" t="str">
        <f t="shared" ref="M5:M33" si="2">",""Title"":""" &amp; $A5 &amp; """ "</f>
        <v xml:space="preserve">,"Title":"The Escape" </v>
      </c>
      <c r="N5" t="str">
        <f t="shared" ref="N5:N33" si="3">",""Author"":""" &amp; $H5 &amp; """ "</f>
        <v xml:space="preserve">,"Author":"Dean Wesley Smith &amp; Kristine Kathryn Rusch" </v>
      </c>
      <c r="O5" t="str">
        <f t="shared" ref="O5:O33" si="4">",""Publisher"":""" &amp; $G5 &amp; """ "</f>
        <v xml:space="preserve">,"Publisher":"" </v>
      </c>
      <c r="P5" t="str">
        <f t="shared" ref="P5:P33" si="5">",""Year"":" &amp; $B5 &amp; " "</f>
        <v xml:space="preserve">,"Year":1995 </v>
      </c>
      <c r="Q5" t="str">
        <f t="shared" ref="Q5:Q33" si="6">",""Month"":" &amp; IF($E5="",0,$E5)</f>
        <v>,"Month":5</v>
      </c>
      <c r="R5" t="str">
        <f>",""Series"":""" &amp; $B$1 &amp; """ "</f>
        <v xml:space="preserve">,"Series":"VOY" </v>
      </c>
      <c r="S5" t="str">
        <f t="shared" ref="S5:S33" si="7">",""BookCode"":""" &amp; $F5 &amp; """ "</f>
        <v xml:space="preserve">,"BookCode":"VOY2" </v>
      </c>
      <c r="T5" t="str">
        <f t="shared" ref="T5:T33" si="8">",""ISBN"":""" &amp; "" &amp; """ "</f>
        <v xml:space="preserve">,"ISBN":"" </v>
      </c>
      <c r="U5" t="str">
        <f t="shared" ref="U5:U33" si="9">",""Edition"":""" &amp; "" &amp; """ "</f>
        <v xml:space="preserve">,"Edition":"" </v>
      </c>
      <c r="V5" t="str">
        <f t="shared" ref="V5:V33" si="10" xml:space="preserve"> IF($C5="Y",",""ItemInstances"":[","")</f>
        <v>,"ItemInstances":[</v>
      </c>
      <c r="W5" t="str">
        <f t="shared" ref="W5:W33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33" si="12">",""ItemDetails"":""" &amp; "Copies=" &amp; $D5 &amp; """ "</f>
        <v xml:space="preserve">,"ItemDetails":"Copies=" </v>
      </c>
      <c r="Y5" t="str">
        <f t="shared" ref="Y5:Y33" si="13">",""IsFavorite"":" &amp; "false" &amp; " "</f>
        <v xml:space="preserve">,"IsFavorite":false </v>
      </c>
      <c r="Z5" t="str">
        <f t="shared" ref="Z5:Z33" si="14">",""EstimatedValue"":" &amp; 0 &amp; " "</f>
        <v xml:space="preserve">,"EstimatedValue":0 </v>
      </c>
      <c r="AA5" t="str">
        <f t="shared" ref="AA5:AA33" si="15">",""Condition"":" &amp; """UNDEFINED""" &amp; " "</f>
        <v xml:space="preserve">,"Condition":"UNDEFINED" </v>
      </c>
      <c r="AB5" t="str">
        <f t="shared" ref="AB5:AB33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33" si="17">CONCATENATE($J5,$K5, $L5, $M5, $N5,$O5,$P5,$Q5,$R5,$S5,$T5,$U5) &amp; $AB5</f>
        <v>,{"CollectableType":"HomeCollector.Models.BookBase, HomeCollector, Version=1.0.0.0, Culture=neutral, PublicKeyToken=null","DisplayName":"The Escape" ,"Description":"" ,"Title":"The Escape" ,"Author":"Dean Wesley Smith &amp; Kristine Kathryn Rusch" ,"Publisher":"" ,"Year":1995 ,"Month":5,"Series":"VOY" ,"BookCode":"VOY2"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1000</v>
      </c>
      <c r="B6" s="2">
        <v>1995</v>
      </c>
      <c r="C6" s="17" t="s">
        <v>15</v>
      </c>
      <c r="D6" s="4"/>
      <c r="E6" s="38">
        <v>7</v>
      </c>
      <c r="F6" s="81" t="s">
        <v>1001</v>
      </c>
      <c r="G6" s="18"/>
      <c r="H6" s="12" t="s">
        <v>881</v>
      </c>
      <c r="I6" s="4"/>
      <c r="J6" t="str">
        <f t="shared" ref="J6:J33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,"DisplayName":"Ragnarok" </v>
      </c>
      <c r="L6" t="str">
        <f t="shared" si="1"/>
        <v xml:space="preserve">,"Description":"" </v>
      </c>
      <c r="M6" t="str">
        <f t="shared" si="2"/>
        <v xml:space="preserve">,"Title":"Ragnarok" </v>
      </c>
      <c r="N6" t="str">
        <f t="shared" si="3"/>
        <v xml:space="preserve">,"Author":"Nathan Archer" </v>
      </c>
      <c r="O6" t="str">
        <f t="shared" si="4"/>
        <v xml:space="preserve">,"Publisher":"" </v>
      </c>
      <c r="P6" t="str">
        <f t="shared" si="5"/>
        <v xml:space="preserve">,"Year":1995 </v>
      </c>
      <c r="Q6" t="str">
        <f t="shared" si="6"/>
        <v>,"Month":7</v>
      </c>
      <c r="R6" t="str">
        <f t="shared" ref="R6:R33" si="19">",""Series"":""" &amp; $B$1 &amp; """ "</f>
        <v xml:space="preserve">,"Series":"VOY" </v>
      </c>
      <c r="S6" t="str">
        <f t="shared" si="7"/>
        <v xml:space="preserve">,"BookCode":"VOY3"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PublicKeyToken=null","DisplayName":"Ragnarok" ,"Description":"" ,"Title":"Ragnarok" ,"Author":"Nathan Archer" ,"Publisher":"" ,"Year":1995 ,"Month":7,"Series":"VOY" ,"BookCode":"VOY3"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1002</v>
      </c>
      <c r="B7" s="2">
        <v>1995</v>
      </c>
      <c r="C7" s="17" t="s">
        <v>15</v>
      </c>
      <c r="D7" s="4"/>
      <c r="E7" s="38">
        <v>9</v>
      </c>
      <c r="F7" s="81" t="s">
        <v>1003</v>
      </c>
      <c r="G7" s="18"/>
      <c r="H7" s="12" t="s">
        <v>600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,"DisplayName":"Violations" </v>
      </c>
      <c r="L7" t="str">
        <f t="shared" si="1"/>
        <v xml:space="preserve">,"Description":"" </v>
      </c>
      <c r="M7" t="str">
        <f t="shared" si="2"/>
        <v xml:space="preserve">,"Title":"Violations" </v>
      </c>
      <c r="N7" t="str">
        <f t="shared" si="3"/>
        <v xml:space="preserve">,"Author":"Susan Wright" </v>
      </c>
      <c r="O7" t="str">
        <f t="shared" si="4"/>
        <v xml:space="preserve">,"Publisher":"" </v>
      </c>
      <c r="P7" t="str">
        <f t="shared" si="5"/>
        <v xml:space="preserve">,"Year":1995 </v>
      </c>
      <c r="Q7" t="str">
        <f t="shared" si="6"/>
        <v>,"Month":9</v>
      </c>
      <c r="R7" t="str">
        <f t="shared" si="19"/>
        <v xml:space="preserve">,"Series":"VOY" </v>
      </c>
      <c r="S7" t="str">
        <f t="shared" si="7"/>
        <v xml:space="preserve">,"BookCode":"VOY4"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PublicKeyToken=null","DisplayName":"Violations" ,"Description":"" ,"Title":"Violations" ,"Author":"Susan Wright" ,"Publisher":"" ,"Year":1995 ,"Month":9,"Series":"VOY" ,"BookCode":"VOY4"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27" x14ac:dyDescent="0.3">
      <c r="A8" s="14" t="s">
        <v>1004</v>
      </c>
      <c r="B8" s="2">
        <v>1995</v>
      </c>
      <c r="C8" s="17" t="s">
        <v>15</v>
      </c>
      <c r="D8" s="4"/>
      <c r="E8" s="38">
        <v>11</v>
      </c>
      <c r="F8" s="81" t="s">
        <v>1005</v>
      </c>
      <c r="G8" s="18"/>
      <c r="H8" s="12" t="s">
        <v>726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,"DisplayName":"Incident at Arbuk" </v>
      </c>
      <c r="L8" t="str">
        <f t="shared" si="1"/>
        <v xml:space="preserve">,"Description":"" </v>
      </c>
      <c r="M8" t="str">
        <f t="shared" si="2"/>
        <v xml:space="preserve">,"Title":"Incident at Arbuk" </v>
      </c>
      <c r="N8" t="str">
        <f t="shared" si="3"/>
        <v xml:space="preserve">,"Author":"John Gregory Betancourt" </v>
      </c>
      <c r="O8" t="str">
        <f t="shared" si="4"/>
        <v xml:space="preserve">,"Publisher":"" </v>
      </c>
      <c r="P8" t="str">
        <f t="shared" si="5"/>
        <v xml:space="preserve">,"Year":1995 </v>
      </c>
      <c r="Q8" t="str">
        <f t="shared" si="6"/>
        <v>,"Month":11</v>
      </c>
      <c r="R8" t="str">
        <f t="shared" si="19"/>
        <v xml:space="preserve">,"Series":"VOY" </v>
      </c>
      <c r="S8" t="str">
        <f t="shared" si="7"/>
        <v xml:space="preserve">,"BookCode":"VOY5"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PublicKeyToken=null","DisplayName":"Incident at Arbuk" ,"Description":"" ,"Title":"Incident at Arbuk" ,"Author":"John Gregory Betancourt" ,"Publisher":"" ,"Year":1995 ,"Month":11,"Series":"VOY" ,"BookCode":"VOY5"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1006</v>
      </c>
      <c r="B9" s="2">
        <v>1996</v>
      </c>
      <c r="C9" s="17" t="s">
        <v>15</v>
      </c>
      <c r="D9" s="4"/>
      <c r="E9" s="38">
        <v>2</v>
      </c>
      <c r="F9" s="81" t="s">
        <v>1007</v>
      </c>
      <c r="G9" s="18"/>
      <c r="H9" s="12" t="s">
        <v>493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,"DisplayName":"The Murdered Sun" </v>
      </c>
      <c r="L9" t="str">
        <f t="shared" si="1"/>
        <v xml:space="preserve">,"Description":"" </v>
      </c>
      <c r="M9" t="str">
        <f t="shared" si="2"/>
        <v xml:space="preserve">,"Title":"The Murdered Sun" </v>
      </c>
      <c r="N9" t="str">
        <f t="shared" si="3"/>
        <v xml:space="preserve">,"Author":"Christie Golden" </v>
      </c>
      <c r="O9" t="str">
        <f t="shared" si="4"/>
        <v xml:space="preserve">,"Publisher":"" </v>
      </c>
      <c r="P9" t="str">
        <f t="shared" si="5"/>
        <v xml:space="preserve">,"Year":1996 </v>
      </c>
      <c r="Q9" t="str">
        <f t="shared" si="6"/>
        <v>,"Month":2</v>
      </c>
      <c r="R9" t="str">
        <f t="shared" si="19"/>
        <v xml:space="preserve">,"Series":"VOY" </v>
      </c>
      <c r="S9" t="str">
        <f t="shared" si="7"/>
        <v xml:space="preserve">,"BookCode":"VOY6"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PublicKeyToken=null","DisplayName":"The Murdered Sun" ,"Description":"" ,"Title":"The Murdered Sun" ,"Author":"Christie Golden" ,"Publisher":"" ,"Year":1996 ,"Month":2,"Series":"VOY" ,"BookCode":"VOY6"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27" x14ac:dyDescent="0.3">
      <c r="A10" s="14" t="s">
        <v>1008</v>
      </c>
      <c r="B10" s="2">
        <v>1996</v>
      </c>
      <c r="C10" s="17" t="s">
        <v>15</v>
      </c>
      <c r="D10" s="4"/>
      <c r="E10" s="38">
        <v>4</v>
      </c>
      <c r="F10" s="81" t="s">
        <v>1009</v>
      </c>
      <c r="G10" s="18"/>
      <c r="H10" s="12" t="s">
        <v>1010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,"DisplayName":"Ghost of a Chance" </v>
      </c>
      <c r="L10" t="str">
        <f t="shared" si="1"/>
        <v xml:space="preserve">,"Description":"" </v>
      </c>
      <c r="M10" t="str">
        <f t="shared" si="2"/>
        <v xml:space="preserve">,"Title":"Ghost of a Chance" </v>
      </c>
      <c r="N10" t="str">
        <f t="shared" si="3"/>
        <v xml:space="preserve">,"Author":"Mark A. Garland &amp; Charles G. McGraw" </v>
      </c>
      <c r="O10" t="str">
        <f t="shared" si="4"/>
        <v xml:space="preserve">,"Publisher":"" </v>
      </c>
      <c r="P10" t="str">
        <f t="shared" si="5"/>
        <v xml:space="preserve">,"Year":1996 </v>
      </c>
      <c r="Q10" t="str">
        <f t="shared" si="6"/>
        <v>,"Month":4</v>
      </c>
      <c r="R10" t="str">
        <f t="shared" si="19"/>
        <v xml:space="preserve">,"Series":"VOY" </v>
      </c>
      <c r="S10" t="str">
        <f t="shared" si="7"/>
        <v xml:space="preserve">,"BookCode":"VOY7"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PublicKeyToken=null","DisplayName":"Ghost of a Chance" ,"Description":"" ,"Title":"Ghost of a Chance" ,"Author":"Mark A. Garland &amp; Charles G. McGraw" ,"Publisher":"" ,"Year":1996 ,"Month":4,"Series":"VOY" ,"BookCode":"VOY7"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1011</v>
      </c>
      <c r="B11" s="2">
        <v>1996</v>
      </c>
      <c r="C11" s="17" t="s">
        <v>15</v>
      </c>
      <c r="D11" s="4"/>
      <c r="E11" s="38">
        <v>6</v>
      </c>
      <c r="F11" s="81" t="s">
        <v>1012</v>
      </c>
      <c r="G11" s="18"/>
      <c r="H11" s="12" t="s">
        <v>1013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,"DisplayName":"Cybersong" </v>
      </c>
      <c r="L11" t="str">
        <f t="shared" si="1"/>
        <v xml:space="preserve">,"Description":"" </v>
      </c>
      <c r="M11" t="str">
        <f t="shared" si="2"/>
        <v xml:space="preserve">,"Title":"Cybersong" </v>
      </c>
      <c r="N11" t="str">
        <f t="shared" si="3"/>
        <v xml:space="preserve">,"Author":"S.N. Lewitt" </v>
      </c>
      <c r="O11" t="str">
        <f t="shared" si="4"/>
        <v xml:space="preserve">,"Publisher":"" </v>
      </c>
      <c r="P11" t="str">
        <f t="shared" si="5"/>
        <v xml:space="preserve">,"Year":1996 </v>
      </c>
      <c r="Q11" t="str">
        <f t="shared" si="6"/>
        <v>,"Month":6</v>
      </c>
      <c r="R11" t="str">
        <f t="shared" si="19"/>
        <v xml:space="preserve">,"Series":"VOY" </v>
      </c>
      <c r="S11" t="str">
        <f t="shared" si="7"/>
        <v xml:space="preserve">,"BookCode":"VOY8"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PublicKeyToken=null","DisplayName":"Cybersong" ,"Description":"" ,"Title":"Cybersong" ,"Author":"S.N. Lewitt" ,"Publisher":"" ,"Year":1996 ,"Month":6,"Series":"VOY" ,"BookCode":"VOY8"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1014</v>
      </c>
      <c r="B12" s="2">
        <v>1996</v>
      </c>
      <c r="C12" s="17" t="s">
        <v>15</v>
      </c>
      <c r="D12" s="4"/>
      <c r="E12" s="38">
        <v>8</v>
      </c>
      <c r="F12" s="81" t="s">
        <v>1015</v>
      </c>
      <c r="G12" s="18"/>
      <c r="H12" s="12" t="s">
        <v>625</v>
      </c>
      <c r="I12" s="4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,"DisplayName":"Invasion#4: The Final Fury" </v>
      </c>
      <c r="L12" t="str">
        <f t="shared" si="1"/>
        <v xml:space="preserve">,"Description":"" </v>
      </c>
      <c r="M12" t="str">
        <f t="shared" si="2"/>
        <v xml:space="preserve">,"Title":"Invasion#4: The Final Fury" </v>
      </c>
      <c r="N12" t="str">
        <f t="shared" si="3"/>
        <v xml:space="preserve">,"Author":"Dafydd ab Hugh" </v>
      </c>
      <c r="O12" t="str">
        <f t="shared" si="4"/>
        <v xml:space="preserve">,"Publisher":"" </v>
      </c>
      <c r="P12" t="str">
        <f t="shared" si="5"/>
        <v xml:space="preserve">,"Year":1996 </v>
      </c>
      <c r="Q12" t="str">
        <f t="shared" si="6"/>
        <v>,"Month":8</v>
      </c>
      <c r="R12" t="str">
        <f t="shared" si="19"/>
        <v xml:space="preserve">,"Series":"VOY" </v>
      </c>
      <c r="S12" t="str">
        <f t="shared" si="7"/>
        <v xml:space="preserve">,"BookCode":"VOY9"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PublicKeyToken=null","DisplayName":"Invasion#4: The Final Fury" ,"Description":"" ,"Title":"Invasion#4: The Final Fury" ,"Author":"Dafydd ab Hugh" ,"Publisher":"" ,"Year":1996 ,"Month":8,"Series":"VOY" ,"BookCode":"VOY9"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1016</v>
      </c>
      <c r="B13" s="2">
        <v>1996</v>
      </c>
      <c r="C13" s="17" t="s">
        <v>15</v>
      </c>
      <c r="D13" s="4"/>
      <c r="E13" s="38">
        <v>10</v>
      </c>
      <c r="F13" s="81"/>
      <c r="G13" s="18"/>
      <c r="H13" s="12" t="s">
        <v>540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,"DisplayName":"Mosaic" </v>
      </c>
      <c r="L13" t="str">
        <f t="shared" si="1"/>
        <v xml:space="preserve">,"Description":"" </v>
      </c>
      <c r="M13" t="str">
        <f t="shared" si="2"/>
        <v xml:space="preserve">,"Title":"Mosaic" </v>
      </c>
      <c r="N13" t="str">
        <f t="shared" si="3"/>
        <v xml:space="preserve">,"Author":"Jeri Taylor" </v>
      </c>
      <c r="O13" t="str">
        <f t="shared" si="4"/>
        <v xml:space="preserve">,"Publisher":"" </v>
      </c>
      <c r="P13" t="str">
        <f t="shared" si="5"/>
        <v xml:space="preserve">,"Year":1996 </v>
      </c>
      <c r="Q13" t="str">
        <f t="shared" si="6"/>
        <v>,"Month":10</v>
      </c>
      <c r="R13" t="str">
        <f t="shared" si="19"/>
        <v xml:space="preserve">,"Series":"VOY" </v>
      </c>
      <c r="S13" t="str">
        <f t="shared" si="7"/>
        <v xml:space="preserve">,"BookCode":""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PublicKeyToken=null","DisplayName":"Mosaic" ,"Description":"" ,"Title":"Mosaic" ,"Author":"Jeri Taylor" ,"Publisher":"" ,"Year":1996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5.75" customHeight="1" x14ac:dyDescent="0.25">
      <c r="A14" s="34" t="s">
        <v>1017</v>
      </c>
      <c r="B14" s="2">
        <v>1899</v>
      </c>
      <c r="C14" s="17" t="s">
        <v>15</v>
      </c>
      <c r="D14" s="4"/>
      <c r="E14" s="38"/>
      <c r="F14" s="82"/>
      <c r="H14" s="12" t="s">
        <v>225</v>
      </c>
      <c r="I14" s="12" t="s">
        <v>460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,"DisplayName":"Flashback †" </v>
      </c>
      <c r="L14" t="str">
        <f t="shared" si="1"/>
        <v xml:space="preserve">,"Description":"Movie script or episode novelization" </v>
      </c>
      <c r="M14" t="str">
        <f t="shared" si="2"/>
        <v xml:space="preserve">,"Title":"Flashback †" </v>
      </c>
      <c r="N14" t="str">
        <f t="shared" si="3"/>
        <v xml:space="preserve">,"Author":"Diane Carey" </v>
      </c>
      <c r="O14" t="str">
        <f t="shared" si="4"/>
        <v xml:space="preserve">,"Publisher":"" </v>
      </c>
      <c r="P14" t="str">
        <f t="shared" si="5"/>
        <v xml:space="preserve">,"Year":1899 </v>
      </c>
      <c r="Q14" t="str">
        <f t="shared" si="6"/>
        <v>,"Month":0</v>
      </c>
      <c r="R14" t="str">
        <f t="shared" si="19"/>
        <v xml:space="preserve">,"Series":"VOY"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PublicKeyToken=null","DisplayName":"Flashback †" ,"Description":"Movie script or episode novelization" ,"Title":"Flashback †" ,"Author":"Diane Carey" ,"Publisher":"" ,"Year":1899 ,"Month":0,"Series":"VOY"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34" t="s">
        <v>1018</v>
      </c>
      <c r="B15" s="2">
        <v>1996</v>
      </c>
      <c r="C15" s="17" t="s">
        <v>15</v>
      </c>
      <c r="D15" s="4"/>
      <c r="E15" s="38">
        <v>12</v>
      </c>
      <c r="F15" s="81" t="s">
        <v>1019</v>
      </c>
      <c r="H15" s="12" t="s">
        <v>1020</v>
      </c>
      <c r="I15" s="4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,"DisplayName":"Bless the Beasts" </v>
      </c>
      <c r="L15" t="str">
        <f t="shared" si="1"/>
        <v xml:space="preserve">,"Description":"" </v>
      </c>
      <c r="M15" t="str">
        <f t="shared" si="2"/>
        <v xml:space="preserve">,"Title":"Bless the Beasts" </v>
      </c>
      <c r="N15" t="str">
        <f t="shared" si="3"/>
        <v xml:space="preserve">,"Author":"Karen Haber" </v>
      </c>
      <c r="O15" t="str">
        <f t="shared" si="4"/>
        <v xml:space="preserve">,"Publisher":"" </v>
      </c>
      <c r="P15" t="str">
        <f t="shared" si="5"/>
        <v xml:space="preserve">,"Year":1996 </v>
      </c>
      <c r="Q15" t="str">
        <f t="shared" si="6"/>
        <v>,"Month":12</v>
      </c>
      <c r="R15" t="str">
        <f t="shared" si="19"/>
        <v xml:space="preserve">,"Series":"VOY" </v>
      </c>
      <c r="S15" t="str">
        <f t="shared" si="7"/>
        <v xml:space="preserve">,"BookCode":"VOY10"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PublicKeyToken=null","DisplayName":"Bless the Beasts" ,"Description":"" ,"Title":"Bless the Beasts" ,"Author":"Karen Haber" ,"Publisher":"" ,"Year":1996 ,"Month":12,"Series":"VOY" ,"BookCode":"VOY10"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1021</v>
      </c>
      <c r="B16" s="2">
        <v>1997</v>
      </c>
      <c r="C16" s="17" t="s">
        <v>15</v>
      </c>
      <c r="D16" s="4"/>
      <c r="E16" s="38">
        <v>2</v>
      </c>
      <c r="F16" s="81" t="s">
        <v>1022</v>
      </c>
      <c r="H16" s="12" t="s">
        <v>876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,"DisplayName":"The Garden" </v>
      </c>
      <c r="L16" t="str">
        <f t="shared" si="1"/>
        <v xml:space="preserve">,"Description":"" </v>
      </c>
      <c r="M16" t="str">
        <f t="shared" si="2"/>
        <v xml:space="preserve">,"Title":"The Garden" </v>
      </c>
      <c r="N16" t="str">
        <f t="shared" si="3"/>
        <v xml:space="preserve">,"Author":"Melissa Scott" </v>
      </c>
      <c r="O16" t="str">
        <f t="shared" si="4"/>
        <v xml:space="preserve">,"Publisher":"" </v>
      </c>
      <c r="P16" t="str">
        <f t="shared" si="5"/>
        <v xml:space="preserve">,"Year":1997 </v>
      </c>
      <c r="Q16" t="str">
        <f t="shared" si="6"/>
        <v>,"Month":2</v>
      </c>
      <c r="R16" t="str">
        <f t="shared" si="19"/>
        <v xml:space="preserve">,"Series":"VOY" </v>
      </c>
      <c r="S16" t="str">
        <f t="shared" si="7"/>
        <v xml:space="preserve">,"BookCode":"VOY11"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PublicKeyToken=null","DisplayName":"The Garden" ,"Description":"" ,"Title":"The Garden" ,"Author":"Melissa Scott" ,"Publisher":"" ,"Year":1997 ,"Month":2,"Series":"VOY" ,"BookCode":"VOY11"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15.75" customHeight="1" x14ac:dyDescent="0.25">
      <c r="A17" s="34" t="s">
        <v>1023</v>
      </c>
      <c r="B17" s="2">
        <v>1997</v>
      </c>
      <c r="C17" s="17" t="s">
        <v>15</v>
      </c>
      <c r="D17" s="4"/>
      <c r="E17" s="38">
        <v>3</v>
      </c>
      <c r="F17" s="81" t="s">
        <v>1024</v>
      </c>
      <c r="H17" s="12" t="s">
        <v>1025</v>
      </c>
      <c r="I17" s="4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,"DisplayName":"Chrysalis" </v>
      </c>
      <c r="L17" t="str">
        <f t="shared" si="1"/>
        <v xml:space="preserve">,"Description":"" </v>
      </c>
      <c r="M17" t="str">
        <f t="shared" si="2"/>
        <v xml:space="preserve">,"Title":"Chrysalis" </v>
      </c>
      <c r="N17" t="str">
        <f t="shared" si="3"/>
        <v xml:space="preserve">,"Author":"David Niall Wilson" </v>
      </c>
      <c r="O17" t="str">
        <f t="shared" si="4"/>
        <v xml:space="preserve">,"Publisher":"" </v>
      </c>
      <c r="P17" t="str">
        <f t="shared" si="5"/>
        <v xml:space="preserve">,"Year":1997 </v>
      </c>
      <c r="Q17" t="str">
        <f t="shared" si="6"/>
        <v>,"Month":3</v>
      </c>
      <c r="R17" t="str">
        <f t="shared" si="19"/>
        <v xml:space="preserve">,"Series":"VOY" </v>
      </c>
      <c r="S17" t="str">
        <f t="shared" si="7"/>
        <v xml:space="preserve">,"BookCode":"VOY12"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PublicKeyToken=null","DisplayName":"Chrysalis" ,"Description":"" ,"Title":"Chrysalis" ,"Author":"David Niall Wilson" ,"Publisher":"" ,"Year":1997 ,"Month":3,"Series":"VOY" ,"BookCode":"VOY12"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1026</v>
      </c>
      <c r="B18" s="2">
        <v>1997</v>
      </c>
      <c r="C18" s="17" t="s">
        <v>15</v>
      </c>
      <c r="D18" s="4"/>
      <c r="E18" s="38">
        <v>5</v>
      </c>
      <c r="F18" s="81" t="s">
        <v>1027</v>
      </c>
      <c r="H18" s="12" t="s">
        <v>412</v>
      </c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Black Shore" </v>
      </c>
      <c r="L18" t="str">
        <f t="shared" si="1"/>
        <v xml:space="preserve">,"Description":"" </v>
      </c>
      <c r="M18" t="str">
        <f t="shared" si="2"/>
        <v xml:space="preserve">,"Title":"The Black Shore" </v>
      </c>
      <c r="N18" t="str">
        <f t="shared" si="3"/>
        <v xml:space="preserve">,"Author":"Greg Cox" </v>
      </c>
      <c r="O18" t="str">
        <f t="shared" si="4"/>
        <v xml:space="preserve">,"Publisher":"" </v>
      </c>
      <c r="P18" t="str">
        <f t="shared" si="5"/>
        <v xml:space="preserve">,"Year":1997 </v>
      </c>
      <c r="Q18" t="str">
        <f t="shared" si="6"/>
        <v>,"Month":5</v>
      </c>
      <c r="R18" t="str">
        <f t="shared" si="19"/>
        <v xml:space="preserve">,"Series":"VOY" </v>
      </c>
      <c r="S18" t="str">
        <f t="shared" si="7"/>
        <v xml:space="preserve">,"BookCode":"VOY13"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Black Shore" ,"Description":"" ,"Title":"The Black Shore" ,"Author":"Greg Cox" ,"Publisher":"" ,"Year":1997 ,"Month":5,"Series":"VOY" ,"BookCode":"VOY13"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1028</v>
      </c>
      <c r="B19" s="2">
        <v>1997</v>
      </c>
      <c r="C19" s="17" t="s">
        <v>15</v>
      </c>
      <c r="D19" s="4"/>
      <c r="E19" s="38">
        <v>10</v>
      </c>
      <c r="F19" s="81"/>
      <c r="H19" s="12" t="s">
        <v>286</v>
      </c>
      <c r="I19" s="4"/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,"DisplayName":"Day of Honor#3: Her Klingon Soul" </v>
      </c>
      <c r="L19" t="str">
        <f t="shared" si="1"/>
        <v xml:space="preserve">,"Description":"" </v>
      </c>
      <c r="M19" t="str">
        <f t="shared" si="2"/>
        <v xml:space="preserve">,"Title":"Day of Honor#3: Her Klingon Soul" </v>
      </c>
      <c r="N19" t="str">
        <f t="shared" si="3"/>
        <v xml:space="preserve">,"Author":"Michael Jan Friedman" </v>
      </c>
      <c r="O19" t="str">
        <f t="shared" si="4"/>
        <v xml:space="preserve">,"Publisher":"" </v>
      </c>
      <c r="P19" t="str">
        <f t="shared" si="5"/>
        <v xml:space="preserve">,"Year":1997 </v>
      </c>
      <c r="Q19" t="str">
        <f t="shared" si="6"/>
        <v>,"Month":10</v>
      </c>
      <c r="R19" t="str">
        <f t="shared" si="19"/>
        <v xml:space="preserve">,"Series":"VOY"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PublicKeyToken=null","DisplayName":"Day of Honor#3: Her Klingon Soul" ,"Description":"" ,"Title":"Day of Honor#3: Her Klingon Soul" ,"Author":"Michael Jan Friedman" ,"Publisher":"" ,"Year":1997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1029</v>
      </c>
      <c r="B20" s="2">
        <v>1997</v>
      </c>
      <c r="C20" s="17" t="s">
        <v>15</v>
      </c>
      <c r="D20" s="4"/>
      <c r="E20" s="38">
        <v>11</v>
      </c>
      <c r="F20" s="81"/>
      <c r="H20" s="12"/>
      <c r="I20" s="12" t="s">
        <v>460</v>
      </c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,"DisplayName":"Day of Honor: The Television Episode †" </v>
      </c>
      <c r="L20" t="str">
        <f t="shared" si="1"/>
        <v xml:space="preserve">,"Description":"Movie script or episode novelization" </v>
      </c>
      <c r="M20" t="str">
        <f t="shared" si="2"/>
        <v xml:space="preserve">,"Title":"Day of Honor: The Television Episode †" </v>
      </c>
      <c r="N20" t="str">
        <f t="shared" si="3"/>
        <v xml:space="preserve">,"Author":"" </v>
      </c>
      <c r="O20" t="str">
        <f t="shared" si="4"/>
        <v xml:space="preserve">,"Publisher":"" </v>
      </c>
      <c r="P20" t="str">
        <f t="shared" si="5"/>
        <v xml:space="preserve">,"Year":1997 </v>
      </c>
      <c r="Q20" t="str">
        <f t="shared" si="6"/>
        <v>,"Month":11</v>
      </c>
      <c r="R20" t="str">
        <f t="shared" si="19"/>
        <v xml:space="preserve">,"Series":"VOY" </v>
      </c>
      <c r="S20" t="str">
        <f t="shared" si="7"/>
        <v xml:space="preserve">,"BookCode":""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PublicKeyToken=null","DisplayName":"Day of Honor: The Television Episode †" ,"Description":"Movie script or episode novelization" ,"Title":"Day of Honor: The Television Episode †" ,"Author":"" ,"Publisher":"" ,"Year":1997 ,"Month":11,"Series":"VOY"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1030</v>
      </c>
      <c r="B21" s="2">
        <v>1997</v>
      </c>
      <c r="C21" s="17" t="s">
        <v>15</v>
      </c>
      <c r="D21" s="4"/>
      <c r="E21" s="38">
        <v>12</v>
      </c>
      <c r="F21" s="81" t="s">
        <v>1031</v>
      </c>
      <c r="H21" s="12" t="s">
        <v>493</v>
      </c>
      <c r="I21" s="4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,"DisplayName":"Marooned" </v>
      </c>
      <c r="L21" t="str">
        <f t="shared" si="1"/>
        <v xml:space="preserve">,"Description":"" </v>
      </c>
      <c r="M21" t="str">
        <f t="shared" si="2"/>
        <v xml:space="preserve">,"Title":"Marooned" </v>
      </c>
      <c r="N21" t="str">
        <f t="shared" si="3"/>
        <v xml:space="preserve">,"Author":"Christie Golden" </v>
      </c>
      <c r="O21" t="str">
        <f t="shared" si="4"/>
        <v xml:space="preserve">,"Publisher":"" </v>
      </c>
      <c r="P21" t="str">
        <f t="shared" si="5"/>
        <v xml:space="preserve">,"Year":1997 </v>
      </c>
      <c r="Q21" t="str">
        <f t="shared" si="6"/>
        <v>,"Month":12</v>
      </c>
      <c r="R21" t="str">
        <f t="shared" si="19"/>
        <v xml:space="preserve">,"Series":"VOY" </v>
      </c>
      <c r="S21" t="str">
        <f t="shared" si="7"/>
        <v xml:space="preserve">,"BookCode":"VOY14"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PublicKeyToken=null","DisplayName":"Marooned" ,"Description":"" ,"Title":"Marooned" ,"Author":"Christie Golden" ,"Publisher":"" ,"Year":1997 ,"Month":12,"Series":"VOY" ,"BookCode":"VOY14"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5.75" customHeight="1" x14ac:dyDescent="0.25">
      <c r="A22" s="34" t="s">
        <v>1032</v>
      </c>
      <c r="B22" s="2">
        <v>1998</v>
      </c>
      <c r="C22" s="17" t="s">
        <v>15</v>
      </c>
      <c r="D22" s="4"/>
      <c r="E22" s="38">
        <v>1</v>
      </c>
      <c r="F22" s="81" t="s">
        <v>1033</v>
      </c>
      <c r="H22" s="12" t="s">
        <v>1034</v>
      </c>
      <c r="I22" s="4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,"DisplayName":"Echoes" </v>
      </c>
      <c r="L22" t="str">
        <f t="shared" si="1"/>
        <v xml:space="preserve">,"Description":"" </v>
      </c>
      <c r="M22" t="str">
        <f t="shared" si="2"/>
        <v xml:space="preserve">,"Title":"Echoes" </v>
      </c>
      <c r="N22" t="str">
        <f t="shared" si="3"/>
        <v xml:space="preserve">,"Author":"Dean Wesley Smith, Kristine Kathryn Rusch, &amp; Nina Kiriki Hoffman" </v>
      </c>
      <c r="O22" t="str">
        <f t="shared" si="4"/>
        <v xml:space="preserve">,"Publisher":"" </v>
      </c>
      <c r="P22" t="str">
        <f t="shared" si="5"/>
        <v xml:space="preserve">,"Year":1998 </v>
      </c>
      <c r="Q22" t="str">
        <f t="shared" si="6"/>
        <v>,"Month":1</v>
      </c>
      <c r="R22" t="str">
        <f t="shared" si="19"/>
        <v xml:space="preserve">,"Series":"VOY" </v>
      </c>
      <c r="S22" t="str">
        <f t="shared" si="7"/>
        <v xml:space="preserve">,"BookCode":"VOY15"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PublicKeyToken=null","DisplayName":"Echoes" ,"Description":"" ,"Title":"Echoes" ,"Author":"Dean Wesley Smith, Kristine Kathryn Rusch, &amp; Nina Kiriki Hoffman" ,"Publisher":"" ,"Year":1998 ,"Month":1,"Series":"VOY" ,"BookCode":"VOY15"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34" t="s">
        <v>1035</v>
      </c>
      <c r="B23" s="2">
        <v>1998</v>
      </c>
      <c r="C23" s="17" t="s">
        <v>15</v>
      </c>
      <c r="D23" s="4"/>
      <c r="E23" s="38">
        <v>7</v>
      </c>
      <c r="F23" s="81"/>
      <c r="H23" s="12" t="s">
        <v>225</v>
      </c>
      <c r="I23" s="4"/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,"DisplayName":"The Captain's Table#4: Fire Ship" </v>
      </c>
      <c r="L23" t="str">
        <f t="shared" si="1"/>
        <v xml:space="preserve">,"Description":"" </v>
      </c>
      <c r="M23" t="str">
        <f t="shared" si="2"/>
        <v xml:space="preserve">,"Title":"The Captain's Table#4: Fire Ship" </v>
      </c>
      <c r="N23" t="str">
        <f t="shared" si="3"/>
        <v xml:space="preserve">,"Author":"Diane Carey" </v>
      </c>
      <c r="O23" t="str">
        <f t="shared" si="4"/>
        <v xml:space="preserve">,"Publisher":"" </v>
      </c>
      <c r="P23" t="str">
        <f t="shared" si="5"/>
        <v xml:space="preserve">,"Year":1998 </v>
      </c>
      <c r="Q23" t="str">
        <f t="shared" si="6"/>
        <v>,"Month":7</v>
      </c>
      <c r="R23" t="str">
        <f t="shared" si="19"/>
        <v xml:space="preserve">,"Series":"VOY" </v>
      </c>
      <c r="S23" t="str">
        <f t="shared" si="7"/>
        <v xml:space="preserve">,"BookCode":""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PublicKeyToken=null","DisplayName":"The Captain's Table#4: Fire Ship" ,"Description":"" ,"Title":"The Captain's Table#4: Fire Ship" ,"Author":"Diane Carey" ,"Publisher":"" ,"Year":1998 ,"Month":7,"Series":"VOY"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34" t="s">
        <v>1036</v>
      </c>
      <c r="B24" s="2">
        <v>1998</v>
      </c>
      <c r="C24" s="17" t="s">
        <v>15</v>
      </c>
      <c r="D24" s="4"/>
      <c r="E24" s="38">
        <v>8</v>
      </c>
      <c r="F24" s="81"/>
      <c r="H24" s="12" t="s">
        <v>540</v>
      </c>
      <c r="I24" s="4"/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,"DisplayName":"Pathways" </v>
      </c>
      <c r="L24" t="str">
        <f t="shared" si="1"/>
        <v xml:space="preserve">,"Description":"" </v>
      </c>
      <c r="M24" t="str">
        <f t="shared" si="2"/>
        <v xml:space="preserve">,"Title":"Pathways" </v>
      </c>
      <c r="N24" t="str">
        <f t="shared" si="3"/>
        <v xml:space="preserve">,"Author":"Jeri Taylor" </v>
      </c>
      <c r="O24" t="str">
        <f t="shared" si="4"/>
        <v xml:space="preserve">,"Publisher":"" </v>
      </c>
      <c r="P24" t="str">
        <f t="shared" si="5"/>
        <v xml:space="preserve">,"Year":1998 </v>
      </c>
      <c r="Q24" t="str">
        <f t="shared" si="6"/>
        <v>,"Month":8</v>
      </c>
      <c r="R24" t="str">
        <f t="shared" si="19"/>
        <v xml:space="preserve">,"Series":"VOY" </v>
      </c>
      <c r="S24" t="str">
        <f t="shared" si="7"/>
        <v xml:space="preserve">,"BookCode":""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PublicKeyToken=null","DisplayName":"Pathways" ,"Description":"" ,"Title":"Pathways" ,"Author":"Jeri Taylor" ,"Publisher":"" ,"Year":1998 ,"Month":8,"Series":"VOY"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8" x14ac:dyDescent="0.25">
      <c r="A25" s="34" t="s">
        <v>1037</v>
      </c>
      <c r="B25" s="2">
        <v>1998</v>
      </c>
      <c r="C25" s="17" t="s">
        <v>15</v>
      </c>
      <c r="D25" s="4"/>
      <c r="E25" s="38">
        <v>9</v>
      </c>
      <c r="F25" s="81" t="s">
        <v>1038</v>
      </c>
      <c r="H25" s="12" t="s">
        <v>493</v>
      </c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,"DisplayName":"Seven of Nine" </v>
      </c>
      <c r="L25" t="str">
        <f t="shared" si="1"/>
        <v xml:space="preserve">,"Description":"" </v>
      </c>
      <c r="M25" t="str">
        <f t="shared" si="2"/>
        <v xml:space="preserve">,"Title":"Seven of Nine" </v>
      </c>
      <c r="N25" t="str">
        <f t="shared" si="3"/>
        <v xml:space="preserve">,"Author":"Christie Golden" </v>
      </c>
      <c r="O25" t="str">
        <f t="shared" si="4"/>
        <v xml:space="preserve">,"Publisher":"" </v>
      </c>
      <c r="P25" t="str">
        <f t="shared" si="5"/>
        <v xml:space="preserve">,"Year":1998 </v>
      </c>
      <c r="Q25" t="str">
        <f t="shared" si="6"/>
        <v>,"Month":9</v>
      </c>
      <c r="R25" t="str">
        <f t="shared" si="19"/>
        <v xml:space="preserve">,"Series":"VOY" </v>
      </c>
      <c r="S25" t="str">
        <f t="shared" si="7"/>
        <v xml:space="preserve">,"BookCode":"VOY16"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>,"ItemInstances":[</v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5" t="str">
        <f t="shared" si="17"/>
        <v>,{"CollectableType":"HomeCollector.Models.BookBase, HomeCollector, Version=1.0.0.0, Culture=neutral, PublicKeyToken=null","DisplayName":"Seven of Nine" ,"Description":"" ,"Title":"Seven of Nine" ,"Author":"Christie Golden" ,"Publisher":"" ,"Year":1998 ,"Month":9,"Series":"VOY" ,"BookCode":"VOY16"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6" spans="1:29" ht="26.4" x14ac:dyDescent="0.25">
      <c r="A26" s="34" t="s">
        <v>1039</v>
      </c>
      <c r="B26" s="2">
        <v>1999</v>
      </c>
      <c r="C26" s="17" t="s">
        <v>15</v>
      </c>
      <c r="D26" s="4"/>
      <c r="E26" s="38">
        <v>3</v>
      </c>
      <c r="F26" s="81" t="s">
        <v>1040</v>
      </c>
      <c r="H26" s="12" t="s">
        <v>1041</v>
      </c>
      <c r="I26" s="12"/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,"DisplayName":"Death of a Neutron Star" </v>
      </c>
      <c r="L26" t="str">
        <f t="shared" si="1"/>
        <v xml:space="preserve">,"Description":"" </v>
      </c>
      <c r="M26" t="str">
        <f t="shared" si="2"/>
        <v xml:space="preserve">,"Title":"Death of a Neutron Star" </v>
      </c>
      <c r="N26" t="str">
        <f t="shared" si="3"/>
        <v xml:space="preserve">,"Author":"Eric Kotani &amp; Dean Wesley Smith" </v>
      </c>
      <c r="O26" t="str">
        <f t="shared" si="4"/>
        <v xml:space="preserve">,"Publisher":"" </v>
      </c>
      <c r="P26" t="str">
        <f t="shared" si="5"/>
        <v xml:space="preserve">,"Year":1999 </v>
      </c>
      <c r="Q26" t="str">
        <f t="shared" si="6"/>
        <v>,"Month":3</v>
      </c>
      <c r="R26" t="str">
        <f t="shared" si="19"/>
        <v xml:space="preserve">,"Series":"VOY" </v>
      </c>
      <c r="S26" t="str">
        <f t="shared" si="7"/>
        <v xml:space="preserve">,"BookCode":"VOY17"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PublicKeyToken=null","DisplayName":"Death of a Neutron Star" ,"Description":"" ,"Title":"Death of a Neutron Star" ,"Author":"Eric Kotani &amp; Dean Wesley Smith" ,"Publisher":"" ,"Year":1999 ,"Month":3,"Series":"VOY" ,"BookCode":"VOY17"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26.4" x14ac:dyDescent="0.25">
      <c r="A27" s="34" t="s">
        <v>1042</v>
      </c>
      <c r="B27" s="2">
        <v>1999</v>
      </c>
      <c r="C27" s="17" t="s">
        <v>15</v>
      </c>
      <c r="D27" s="4"/>
      <c r="E27" s="38">
        <v>5</v>
      </c>
      <c r="F27" s="81" t="s">
        <v>1043</v>
      </c>
      <c r="H27" s="12" t="s">
        <v>1044</v>
      </c>
      <c r="I27" s="4"/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,"DisplayName":"Battle Lines" </v>
      </c>
      <c r="L27" t="str">
        <f t="shared" si="1"/>
        <v xml:space="preserve">,"Description":"" </v>
      </c>
      <c r="M27" t="str">
        <f t="shared" si="2"/>
        <v xml:space="preserve">,"Title":"Battle Lines" </v>
      </c>
      <c r="N27" t="str">
        <f t="shared" si="3"/>
        <v xml:space="preserve">,"Author":"Dave Galanter &amp; Greg Brodeur" </v>
      </c>
      <c r="O27" t="str">
        <f t="shared" si="4"/>
        <v xml:space="preserve">,"Publisher":"" </v>
      </c>
      <c r="P27" t="str">
        <f t="shared" si="5"/>
        <v xml:space="preserve">,"Year":1999 </v>
      </c>
      <c r="Q27" t="str">
        <f t="shared" si="6"/>
        <v>,"Month":5</v>
      </c>
      <c r="R27" t="str">
        <f t="shared" si="19"/>
        <v xml:space="preserve">,"Series":"VOY" </v>
      </c>
      <c r="S27" t="str">
        <f t="shared" si="7"/>
        <v xml:space="preserve">,"BookCode":"VOY18"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>,"ItemInstances":[</v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7"/>
        <v>,{"CollectableType":"HomeCollector.Models.BookBase, HomeCollector, Version=1.0.0.0, Culture=neutral, PublicKeyToken=null","DisplayName":"Battle Lines" ,"Description":"" ,"Title":"Battle Lines" ,"Author":"Dave Galanter &amp; Greg Brodeur" ,"Publisher":"" ,"Year":1999 ,"Month":5,"Series":"VOY" ,"BookCode":"VOY18"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13.8" x14ac:dyDescent="0.25">
      <c r="A28" s="34" t="s">
        <v>1045</v>
      </c>
      <c r="B28" s="2">
        <v>1999</v>
      </c>
      <c r="C28" s="17" t="s">
        <v>15</v>
      </c>
      <c r="D28" s="4"/>
      <c r="E28" s="38">
        <v>10</v>
      </c>
      <c r="F28" s="81"/>
      <c r="H28" s="12" t="s">
        <v>225</v>
      </c>
      <c r="I28" s="12" t="s">
        <v>460</v>
      </c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,"DisplayName":"Equinox †" </v>
      </c>
      <c r="L28" t="str">
        <f t="shared" si="1"/>
        <v xml:space="preserve">,"Description":"Movie script or episode novelization" </v>
      </c>
      <c r="M28" t="str">
        <f t="shared" si="2"/>
        <v xml:space="preserve">,"Title":"Equinox †" </v>
      </c>
      <c r="N28" t="str">
        <f t="shared" si="3"/>
        <v xml:space="preserve">,"Author":"Diane Carey" </v>
      </c>
      <c r="O28" t="str">
        <f t="shared" si="4"/>
        <v xml:space="preserve">,"Publisher":"" </v>
      </c>
      <c r="P28" t="str">
        <f t="shared" si="5"/>
        <v xml:space="preserve">,"Year":1999 </v>
      </c>
      <c r="Q28" t="str">
        <f t="shared" si="6"/>
        <v>,"Month":10</v>
      </c>
      <c r="R28" t="str">
        <f t="shared" si="19"/>
        <v xml:space="preserve">,"Series":"VOY" </v>
      </c>
      <c r="S28" t="str">
        <f t="shared" si="7"/>
        <v xml:space="preserve">,"BookCode":""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PublicKeyToken=null","DisplayName":"Equinox †" ,"Description":"Movie script or episode novelization" ,"Title":"Equinox †" ,"Author":"Diane Carey" ,"Publisher":"" ,"Year":1999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39.6" x14ac:dyDescent="0.25">
      <c r="A29" s="34" t="s">
        <v>1046</v>
      </c>
      <c r="B29" s="2">
        <v>1999</v>
      </c>
      <c r="C29" s="17"/>
      <c r="D29" s="4"/>
      <c r="E29" s="38">
        <v>11</v>
      </c>
      <c r="F29" s="81"/>
      <c r="H29" s="12" t="s">
        <v>1766</v>
      </c>
      <c r="I29" s="4"/>
      <c r="J29" t="str">
        <f t="shared" si="18"/>
        <v>,{"CollectableType":"HomeCollector.Models.BookBase, HomeCollector, Version=1.0.0.0, Culture=neutral, PublicKeyToken=null"</v>
      </c>
      <c r="K29" t="str">
        <f t="shared" si="0"/>
        <v xml:space="preserve">,"DisplayName":"Captain Proton: Defender of the Earth" </v>
      </c>
      <c r="L29" t="str">
        <f t="shared" si="1"/>
        <v xml:space="preserve">,"Description":"" </v>
      </c>
      <c r="M29" t="str">
        <f t="shared" si="2"/>
        <v xml:space="preserve">,"Title":"Captain Proton: Defender of the Earth" </v>
      </c>
      <c r="N29" t="str">
        <f t="shared" si="3"/>
        <v xml:space="preserve">,"Author":"D. W. 'Prof' Smith (Dean Wesley Smith)" </v>
      </c>
      <c r="O29" t="str">
        <f t="shared" si="4"/>
        <v xml:space="preserve">,"Publisher":"" </v>
      </c>
      <c r="P29" t="str">
        <f t="shared" si="5"/>
        <v xml:space="preserve">,"Year":1999 </v>
      </c>
      <c r="Q29" t="str">
        <f t="shared" si="6"/>
        <v>,"Month":11</v>
      </c>
      <c r="R29" t="str">
        <f t="shared" si="19"/>
        <v xml:space="preserve">,"Series":"VOY" </v>
      </c>
      <c r="S29" t="str">
        <f t="shared" si="7"/>
        <v xml:space="preserve">,"BookCode":""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/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}</v>
      </c>
      <c r="AC29" t="str">
        <f t="shared" si="17"/>
        <v>,{"CollectableType":"HomeCollector.Models.BookBase, HomeCollector, Version=1.0.0.0, Culture=neutral, PublicKeyToken=null","DisplayName":"Captain Proton: Defender of the Earth" ,"Description":"" ,"Title":"Captain Proton: Defender of the Earth" ,"Author":"D. W. 'Prof' Smith (Dean Wesley Smith)" ,"Publisher":"" ,"Year":1999 ,"Month":11,"Series":"VOY" ,"BookCode":"" ,"ISBN":"" ,"Edition":"" }</v>
      </c>
    </row>
    <row r="30" spans="1:29" ht="13.8" x14ac:dyDescent="0.25">
      <c r="A30" s="34" t="s">
        <v>1047</v>
      </c>
      <c r="B30" s="2">
        <v>2000</v>
      </c>
      <c r="C30" s="17" t="s">
        <v>15</v>
      </c>
      <c r="D30" s="4"/>
      <c r="E30" s="38">
        <v>11</v>
      </c>
      <c r="F30" s="81" t="s">
        <v>1048</v>
      </c>
      <c r="H30" s="12" t="s">
        <v>493</v>
      </c>
      <c r="I30" s="12" t="s">
        <v>1049</v>
      </c>
      <c r="J30" t="str">
        <f t="shared" si="18"/>
        <v>,{"CollectableType":"HomeCollector.Models.BookBase, HomeCollector, Version=1.0.0.0, Culture=neutral, PublicKeyToken=null"</v>
      </c>
      <c r="K30" t="str">
        <f t="shared" si="0"/>
        <v xml:space="preserve">,"DisplayName":"Dark Matters - Cloak and Dagger" </v>
      </c>
      <c r="L30" t="str">
        <f t="shared" si="1"/>
        <v xml:space="preserve">,"Description":"Dark Matters Book One" </v>
      </c>
      <c r="M30" t="str">
        <f t="shared" si="2"/>
        <v xml:space="preserve">,"Title":"Dark Matters - Cloak and Dagger" </v>
      </c>
      <c r="N30" t="str">
        <f t="shared" si="3"/>
        <v xml:space="preserve">,"Author":"Christie Golden" </v>
      </c>
      <c r="O30" t="str">
        <f t="shared" si="4"/>
        <v xml:space="preserve">,"Publisher":"" </v>
      </c>
      <c r="P30" t="str">
        <f t="shared" si="5"/>
        <v xml:space="preserve">,"Year":2000 </v>
      </c>
      <c r="Q30" t="str">
        <f t="shared" si="6"/>
        <v>,"Month":11</v>
      </c>
      <c r="R30" t="str">
        <f t="shared" si="19"/>
        <v xml:space="preserve">,"Series":"VOY" </v>
      </c>
      <c r="S30" t="str">
        <f t="shared" si="7"/>
        <v xml:space="preserve">,"BookCode":"VOY19"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PublicKeyToken=null","DisplayName":"Dark Matters - Cloak and Dagger" ,"Description":"Dark Matters Book One" ,"Title":"Dark Matters - Cloak and Dagger" ,"Author":"Christie Golden" ,"Publisher":"" ,"Year":2000 ,"Month":11,"Series":"VOY" ,"BookCode":"VOY19"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8" x14ac:dyDescent="0.25">
      <c r="A31" s="34" t="s">
        <v>1050</v>
      </c>
      <c r="B31" s="2"/>
      <c r="C31" s="17" t="s">
        <v>15</v>
      </c>
      <c r="D31" s="4"/>
      <c r="E31" s="38"/>
      <c r="F31" s="81" t="s">
        <v>1051</v>
      </c>
      <c r="H31" s="12"/>
      <c r="I31" s="12" t="s">
        <v>1052</v>
      </c>
      <c r="J31" t="str">
        <f t="shared" si="18"/>
        <v>,{"CollectableType":"HomeCollector.Models.BookBase, HomeCollector, Version=1.0.0.0, Culture=neutral, PublicKeyToken=null"</v>
      </c>
      <c r="K31" t="str">
        <f t="shared" si="0"/>
        <v xml:space="preserve">,"DisplayName":"Dark Matters - Ghost Dance" </v>
      </c>
      <c r="L31" t="str">
        <f t="shared" si="1"/>
        <v xml:space="preserve">,"Description":"Dark Matters Book Two" </v>
      </c>
      <c r="M31" t="str">
        <f t="shared" si="2"/>
        <v xml:space="preserve">,"Title":"Dark Matters - Ghost Dance" </v>
      </c>
      <c r="N31" t="str">
        <f t="shared" si="3"/>
        <v xml:space="preserve">,"Author":"" </v>
      </c>
      <c r="O31" t="str">
        <f t="shared" si="4"/>
        <v xml:space="preserve">,"Publisher":"" </v>
      </c>
      <c r="P31" t="str">
        <f t="shared" si="5"/>
        <v xml:space="preserve">,"Year": </v>
      </c>
      <c r="Q31" t="str">
        <f t="shared" si="6"/>
        <v>,"Month":0</v>
      </c>
      <c r="R31" t="str">
        <f t="shared" si="19"/>
        <v xml:space="preserve">,"Series":"VOY" </v>
      </c>
      <c r="S31" t="str">
        <f t="shared" si="7"/>
        <v xml:space="preserve">,"BookCode":"VOY20"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PublicKeyToken=null","DisplayName":"Dark Matters - Ghost Dance" ,"Description":"Dark Matters Book Two" ,"Title":"Dark Matters - Ghost Dance" ,"Author":"" ,"Publisher":"" ,"Year": ,"Month":0,"Series":"VOY" ,"BookCode":"VOY20"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13.8" x14ac:dyDescent="0.25">
      <c r="A32" s="34" t="s">
        <v>1053</v>
      </c>
      <c r="B32" s="2"/>
      <c r="C32" s="17" t="s">
        <v>15</v>
      </c>
      <c r="D32" s="4"/>
      <c r="E32" s="38"/>
      <c r="F32" s="81" t="s">
        <v>1054</v>
      </c>
      <c r="H32" s="12"/>
      <c r="I32" s="12" t="s">
        <v>1055</v>
      </c>
      <c r="J32" t="str">
        <f t="shared" si="18"/>
        <v>,{"CollectableType":"HomeCollector.Models.BookBase, HomeCollector, Version=1.0.0.0, Culture=neutral, PublicKeyToken=null"</v>
      </c>
      <c r="K32" t="str">
        <f t="shared" si="0"/>
        <v xml:space="preserve">,"DisplayName":"Dark Matters - Shadow of Heaven" </v>
      </c>
      <c r="L32" t="str">
        <f t="shared" si="1"/>
        <v xml:space="preserve">,"Description":"Dark Matters Book Three" </v>
      </c>
      <c r="M32" t="str">
        <f t="shared" si="2"/>
        <v xml:space="preserve">,"Title":"Dark Matters - Shadow of Heaven" </v>
      </c>
      <c r="N32" t="str">
        <f t="shared" si="3"/>
        <v xml:space="preserve">,"Author":"" </v>
      </c>
      <c r="O32" t="str">
        <f t="shared" si="4"/>
        <v xml:space="preserve">,"Publisher":"" </v>
      </c>
      <c r="P32" t="str">
        <f t="shared" si="5"/>
        <v xml:space="preserve">,"Year": </v>
      </c>
      <c r="Q32" t="str">
        <f t="shared" si="6"/>
        <v>,"Month":0</v>
      </c>
      <c r="R32" t="str">
        <f t="shared" si="19"/>
        <v xml:space="preserve">,"Series":"VOY" </v>
      </c>
      <c r="S32" t="str">
        <f t="shared" si="7"/>
        <v xml:space="preserve">,"BookCode":"VOY21"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PublicKeyToken=null","DisplayName":"Dark Matters - Shadow of Heaven" ,"Description":"Dark Matters Book Three" ,"Title":"Dark Matters - Shadow of Heaven" ,"Author":"" ,"Publisher":"" ,"Year": ,"Month":0,"Series":"VOY" ,"BookCode":"VOY21"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39.6" x14ac:dyDescent="0.25">
      <c r="A33" s="34" t="s">
        <v>1056</v>
      </c>
      <c r="B33" s="2">
        <v>2001</v>
      </c>
      <c r="C33" s="17"/>
      <c r="D33" s="4"/>
      <c r="E33" s="38">
        <v>5</v>
      </c>
      <c r="F33" s="90"/>
      <c r="H33" s="12" t="s">
        <v>1057</v>
      </c>
      <c r="I33" s="12"/>
      <c r="J33" t="str">
        <f t="shared" si="18"/>
        <v>,{"CollectableType":"HomeCollector.Models.BookBase, HomeCollector, Version=1.0.0.0, Culture=neutral, PublicKeyToken=null"</v>
      </c>
      <c r="K33" t="str">
        <f t="shared" si="0"/>
        <v xml:space="preserve">,"DisplayName":"Section 31: Shadow" </v>
      </c>
      <c r="L33" t="str">
        <f t="shared" si="1"/>
        <v xml:space="preserve">,"Description":"" </v>
      </c>
      <c r="M33" t="str">
        <f t="shared" si="2"/>
        <v xml:space="preserve">,"Title":"Section 31: Shadow" </v>
      </c>
      <c r="N33" t="str">
        <f t="shared" si="3"/>
        <v xml:space="preserve">,"Author":"Dean Wesley Smith and Kristine Kathryn Rusch" </v>
      </c>
      <c r="O33" t="str">
        <f t="shared" si="4"/>
        <v xml:space="preserve">,"Publisher":"" </v>
      </c>
      <c r="P33" t="str">
        <f t="shared" si="5"/>
        <v xml:space="preserve">,"Year":2001 </v>
      </c>
      <c r="Q33" t="str">
        <f t="shared" si="6"/>
        <v>,"Month":5</v>
      </c>
      <c r="R33" t="str">
        <f t="shared" si="19"/>
        <v xml:space="preserve">,"Series":"VOY" </v>
      </c>
      <c r="S33" t="str">
        <f t="shared" si="7"/>
        <v xml:space="preserve">,"BookCode":""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/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}</v>
      </c>
      <c r="AC33" t="str">
        <f t="shared" si="17"/>
        <v>,{"CollectableType":"HomeCollector.Models.BookBase, HomeCollector, Version=1.0.0.0, Culture=neutral, PublicKeyToken=null","DisplayName":"Section 31: Shadow" ,"Description":"" ,"Title":"Section 31: Shadow" ,"Author":"Dean Wesley Smith and Kristine Kathryn Rusch" ,"Publisher":"" ,"Year":2001 ,"Month":5,"Series":"VOY" ,"BookCode":"" ,"ISBN":"" ,"Edition":"" }</v>
      </c>
    </row>
    <row r="34" spans="1:29" ht="13.8" x14ac:dyDescent="0.25">
      <c r="A34" s="34" t="s">
        <v>1058</v>
      </c>
      <c r="B34" s="2">
        <v>2001</v>
      </c>
      <c r="C34" s="17" t="s">
        <v>15</v>
      </c>
      <c r="D34" s="4"/>
      <c r="E34" s="38">
        <v>7</v>
      </c>
      <c r="F34" s="82"/>
      <c r="H34" s="12" t="s">
        <v>225</v>
      </c>
      <c r="I34" s="12" t="s">
        <v>460</v>
      </c>
    </row>
    <row r="35" spans="1:29" ht="13.8" x14ac:dyDescent="0.25">
      <c r="A35" s="34" t="s">
        <v>1059</v>
      </c>
      <c r="B35" s="2">
        <v>2001</v>
      </c>
      <c r="C35" s="17"/>
      <c r="D35" s="4"/>
      <c r="E35" s="38">
        <v>10</v>
      </c>
      <c r="F35" s="82"/>
      <c r="H35" s="12" t="s">
        <v>493</v>
      </c>
      <c r="I35" s="4"/>
    </row>
    <row r="36" spans="1:29" ht="13.8" x14ac:dyDescent="0.25">
      <c r="A36" s="34" t="s">
        <v>1060</v>
      </c>
      <c r="B36" s="2">
        <v>2002</v>
      </c>
      <c r="C36" s="17" t="s">
        <v>15</v>
      </c>
      <c r="D36" s="4"/>
      <c r="E36" s="38">
        <v>11</v>
      </c>
      <c r="F36" s="82"/>
      <c r="H36" s="12" t="s">
        <v>1061</v>
      </c>
      <c r="I36" s="12"/>
    </row>
    <row r="37" spans="1:29" ht="13.8" x14ac:dyDescent="0.25">
      <c r="A37" s="34" t="s">
        <v>1062</v>
      </c>
      <c r="B37" s="2">
        <v>2005</v>
      </c>
      <c r="C37" s="17" t="s">
        <v>15</v>
      </c>
      <c r="D37" s="4"/>
      <c r="E37" s="38">
        <v>7</v>
      </c>
      <c r="F37" s="82"/>
      <c r="H37" s="12" t="s">
        <v>774</v>
      </c>
      <c r="I37" s="12"/>
    </row>
    <row r="38" spans="1:29" ht="26.4" x14ac:dyDescent="0.25">
      <c r="A38" s="34" t="s">
        <v>1063</v>
      </c>
      <c r="B38" s="2">
        <v>2005</v>
      </c>
      <c r="C38" s="17"/>
      <c r="D38" s="4"/>
      <c r="E38" s="38">
        <v>11</v>
      </c>
      <c r="F38" s="81"/>
      <c r="H38" s="12" t="s">
        <v>550</v>
      </c>
      <c r="I38" s="4"/>
    </row>
    <row r="39" spans="1:29" ht="13.2" x14ac:dyDescent="0.25">
      <c r="A39" s="34" t="s">
        <v>1064</v>
      </c>
      <c r="B39" s="2">
        <v>2005</v>
      </c>
      <c r="C39" s="17" t="s">
        <v>15</v>
      </c>
      <c r="D39" s="4"/>
      <c r="E39" s="38">
        <v>11</v>
      </c>
      <c r="F39" s="62"/>
      <c r="H39" s="12" t="s">
        <v>1065</v>
      </c>
      <c r="I39" s="4"/>
    </row>
    <row r="40" spans="1:29" ht="13.2" x14ac:dyDescent="0.25">
      <c r="A40" s="34" t="s">
        <v>1066</v>
      </c>
      <c r="B40" s="2">
        <v>2006</v>
      </c>
      <c r="C40" s="17" t="s">
        <v>15</v>
      </c>
      <c r="D40" s="4"/>
      <c r="E40" s="38">
        <v>3</v>
      </c>
      <c r="F40" s="62"/>
      <c r="H40" s="12" t="s">
        <v>950</v>
      </c>
      <c r="I40" s="4"/>
    </row>
    <row r="41" spans="1:29" ht="13.2" x14ac:dyDescent="0.25">
      <c r="A41" s="34"/>
      <c r="B41" s="2"/>
      <c r="C41" s="17"/>
      <c r="D41" s="4"/>
      <c r="E41" s="38"/>
      <c r="F41" s="65"/>
      <c r="H41" s="12"/>
      <c r="I41" s="12"/>
    </row>
    <row r="42" spans="1:29" ht="13.2" x14ac:dyDescent="0.25">
      <c r="A42" s="34" t="s">
        <v>1067</v>
      </c>
      <c r="B42" s="2">
        <v>2003</v>
      </c>
      <c r="C42" s="17" t="s">
        <v>15</v>
      </c>
      <c r="D42" s="4"/>
      <c r="E42" s="38">
        <v>6</v>
      </c>
      <c r="F42" s="62"/>
      <c r="H42" s="12" t="s">
        <v>493</v>
      </c>
      <c r="I42" s="4"/>
    </row>
    <row r="43" spans="1:29" ht="13.2" x14ac:dyDescent="0.25">
      <c r="A43" s="34" t="s">
        <v>1068</v>
      </c>
      <c r="B43" s="2">
        <v>2003</v>
      </c>
      <c r="C43" s="17" t="s">
        <v>15</v>
      </c>
      <c r="D43" s="4"/>
      <c r="E43" s="38">
        <v>7</v>
      </c>
      <c r="F43" s="62"/>
      <c r="H43" s="12" t="s">
        <v>493</v>
      </c>
      <c r="I43" s="12"/>
    </row>
    <row r="44" spans="1:29" ht="13.2" x14ac:dyDescent="0.25">
      <c r="A44" s="34" t="s">
        <v>1069</v>
      </c>
      <c r="B44" s="2">
        <v>2004</v>
      </c>
      <c r="C44" s="17"/>
      <c r="D44" s="4"/>
      <c r="E44" s="38">
        <v>11</v>
      </c>
      <c r="F44" s="62"/>
      <c r="H44" s="12" t="s">
        <v>493</v>
      </c>
      <c r="I44" s="12" t="s">
        <v>1070</v>
      </c>
    </row>
    <row r="45" spans="1:29" ht="13.2" x14ac:dyDescent="0.25">
      <c r="A45" s="34" t="s">
        <v>1071</v>
      </c>
      <c r="B45" s="2">
        <v>2004</v>
      </c>
      <c r="C45" s="17"/>
      <c r="D45" s="4"/>
      <c r="E45" s="38">
        <v>12</v>
      </c>
      <c r="F45" s="65"/>
      <c r="H45" s="12" t="s">
        <v>493</v>
      </c>
      <c r="I45" s="12" t="s">
        <v>1072</v>
      </c>
      <c r="J45" s="2"/>
      <c r="K45" s="4"/>
      <c r="L45" s="4"/>
      <c r="M45" s="85" t="s">
        <v>958</v>
      </c>
      <c r="N45" s="65"/>
      <c r="P45" s="12" t="s">
        <v>956</v>
      </c>
      <c r="Q45" s="12"/>
    </row>
    <row r="46" spans="1:29" ht="13.2" x14ac:dyDescent="0.25">
      <c r="A46" s="34" t="s">
        <v>1073</v>
      </c>
      <c r="B46" s="2">
        <v>2009</v>
      </c>
      <c r="C46" s="17" t="s">
        <v>15</v>
      </c>
      <c r="D46" s="4"/>
      <c r="E46" s="38">
        <v>3</v>
      </c>
      <c r="F46" s="65"/>
      <c r="H46" s="12" t="s">
        <v>1065</v>
      </c>
      <c r="I46" s="12"/>
    </row>
    <row r="47" spans="1:29" ht="13.2" x14ac:dyDescent="0.25">
      <c r="A47" s="34" t="s">
        <v>1074</v>
      </c>
      <c r="B47" s="2">
        <v>2009</v>
      </c>
      <c r="C47" s="17" t="s">
        <v>15</v>
      </c>
      <c r="D47" s="4"/>
      <c r="E47" s="38">
        <v>9</v>
      </c>
      <c r="F47" s="62"/>
      <c r="H47" s="12" t="s">
        <v>1065</v>
      </c>
      <c r="I47" s="4"/>
    </row>
    <row r="48" spans="1:29" ht="13.2" x14ac:dyDescent="0.25">
      <c r="A48" s="34" t="s">
        <v>1075</v>
      </c>
      <c r="B48" s="2">
        <v>2011</v>
      </c>
      <c r="C48" s="17" t="s">
        <v>15</v>
      </c>
      <c r="D48" s="4"/>
      <c r="E48" s="38">
        <v>5</v>
      </c>
      <c r="F48" s="65"/>
      <c r="H48" s="12" t="s">
        <v>1065</v>
      </c>
      <c r="I48" s="4"/>
    </row>
    <row r="49" spans="1:9" ht="13.2" x14ac:dyDescent="0.25">
      <c r="A49" s="34" t="s">
        <v>1076</v>
      </c>
      <c r="B49" s="2">
        <v>2012</v>
      </c>
      <c r="C49" s="17" t="s">
        <v>15</v>
      </c>
      <c r="D49" s="4"/>
      <c r="E49" s="38">
        <v>8</v>
      </c>
      <c r="F49" s="65"/>
      <c r="H49" s="12" t="s">
        <v>1065</v>
      </c>
      <c r="I49" s="86"/>
    </row>
    <row r="50" spans="1:9" ht="13.2" x14ac:dyDescent="0.25">
      <c r="A50" s="34" t="s">
        <v>1077</v>
      </c>
      <c r="B50" s="2">
        <v>2014</v>
      </c>
      <c r="C50" s="17" t="s">
        <v>15</v>
      </c>
      <c r="D50" s="4"/>
      <c r="E50" s="38">
        <v>1</v>
      </c>
      <c r="F50" s="62"/>
      <c r="H50" s="12" t="s">
        <v>1065</v>
      </c>
      <c r="I50" s="12"/>
    </row>
    <row r="51" spans="1:9" ht="13.2" x14ac:dyDescent="0.25">
      <c r="A51" s="34" t="s">
        <v>1078</v>
      </c>
      <c r="B51" s="2">
        <v>2014</v>
      </c>
      <c r="C51" s="17"/>
      <c r="D51" s="4"/>
      <c r="E51" s="38">
        <v>10</v>
      </c>
      <c r="F51" s="62"/>
      <c r="H51" s="12" t="s">
        <v>1065</v>
      </c>
      <c r="I51" s="12"/>
    </row>
    <row r="52" spans="1:9" ht="13.2" x14ac:dyDescent="0.25">
      <c r="A52" s="34" t="s">
        <v>1079</v>
      </c>
      <c r="B52" s="15">
        <v>2015</v>
      </c>
      <c r="C52" s="17" t="s">
        <v>15</v>
      </c>
      <c r="D52" s="4"/>
      <c r="E52" s="38">
        <v>8</v>
      </c>
      <c r="F52" s="65"/>
      <c r="H52" s="12" t="s">
        <v>1065</v>
      </c>
      <c r="I52" s="12"/>
    </row>
    <row r="53" spans="1:9" ht="13.2" x14ac:dyDescent="0.25">
      <c r="A53" s="34" t="s">
        <v>1080</v>
      </c>
      <c r="B53" s="15">
        <v>2016</v>
      </c>
      <c r="C53" s="17" t="s">
        <v>15</v>
      </c>
      <c r="D53" s="4"/>
      <c r="E53" s="38">
        <v>1</v>
      </c>
      <c r="F53" s="65"/>
      <c r="H53" s="12" t="s">
        <v>1065</v>
      </c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12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5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4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2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12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12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12"/>
      <c r="I78" s="4"/>
    </row>
    <row r="79" spans="1:9" ht="13.2" x14ac:dyDescent="0.25">
      <c r="A79" s="12"/>
      <c r="B79" s="2"/>
      <c r="C79" s="3"/>
      <c r="D79" s="4"/>
      <c r="E79" s="38"/>
      <c r="F79" s="65"/>
      <c r="H79" s="4"/>
      <c r="I79" s="4"/>
    </row>
    <row r="80" spans="1:9" ht="13.2" x14ac:dyDescent="0.25">
      <c r="A80" s="12"/>
      <c r="B80" s="2"/>
      <c r="C80" s="3"/>
      <c r="D80" s="4"/>
      <c r="E80" s="38"/>
      <c r="F80" s="65"/>
      <c r="H80" s="12"/>
      <c r="I80" s="4"/>
    </row>
    <row r="81" spans="1:9" ht="13.2" x14ac:dyDescent="0.25">
      <c r="A81" s="12"/>
      <c r="B81" s="2"/>
      <c r="C81" s="3"/>
      <c r="D81" s="4"/>
      <c r="E81" s="38"/>
      <c r="F81" s="65"/>
      <c r="H81" s="4"/>
      <c r="I81" s="4"/>
    </row>
    <row r="82" spans="1:9" ht="13.2" x14ac:dyDescent="0.25">
      <c r="A82" s="12"/>
      <c r="B82" s="2"/>
      <c r="C82" s="3"/>
      <c r="D82" s="4"/>
      <c r="E82" s="38"/>
      <c r="F82" s="65"/>
      <c r="H82" s="12"/>
      <c r="I82" s="4"/>
    </row>
    <row r="83" spans="1:9" ht="13.2" x14ac:dyDescent="0.25">
      <c r="A83" s="12"/>
      <c r="B83" s="2"/>
      <c r="C83" s="3"/>
      <c r="D83" s="4"/>
      <c r="E83" s="38"/>
      <c r="F83" s="65"/>
      <c r="H83" s="4"/>
      <c r="I83" s="4"/>
    </row>
    <row r="84" spans="1:9" ht="13.2" x14ac:dyDescent="0.25">
      <c r="A84" s="12"/>
      <c r="B84" s="2"/>
      <c r="C84" s="3"/>
      <c r="D84" s="4"/>
      <c r="E84" s="38"/>
      <c r="F84" s="65"/>
      <c r="H84" s="12"/>
      <c r="I84" s="4"/>
    </row>
    <row r="85" spans="1:9" ht="13.2" x14ac:dyDescent="0.25">
      <c r="A85" s="12"/>
      <c r="B85" s="2"/>
      <c r="C85" s="3"/>
      <c r="D85" s="4"/>
      <c r="E85" s="38"/>
      <c r="F85" s="65"/>
      <c r="H85" s="4"/>
      <c r="I85" s="4"/>
    </row>
    <row r="86" spans="1:9" ht="13.2" x14ac:dyDescent="0.25">
      <c r="A86" s="12"/>
      <c r="B86" s="2"/>
      <c r="C86" s="3"/>
      <c r="D86" s="4"/>
      <c r="E86" s="38"/>
      <c r="F86" s="65"/>
      <c r="H86" s="12"/>
      <c r="I86" s="4"/>
    </row>
    <row r="87" spans="1:9" ht="13.2" x14ac:dyDescent="0.25">
      <c r="A87" s="4"/>
      <c r="B87" s="2"/>
      <c r="C87" s="3"/>
      <c r="D87" s="4"/>
      <c r="E87" s="38"/>
      <c r="F87" s="68"/>
      <c r="H87" s="4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12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8" x14ac:dyDescent="0.25">
      <c r="A117" s="88"/>
      <c r="B117" s="2"/>
      <c r="C117" s="3"/>
      <c r="D117" s="4"/>
      <c r="E117" s="38"/>
      <c r="H117" s="75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2"/>
      <c r="C119" s="3"/>
      <c r="D119" s="4"/>
      <c r="E119" s="38"/>
      <c r="H119" s="22"/>
      <c r="I119" s="12"/>
    </row>
    <row r="120" spans="1:9" ht="13.8" x14ac:dyDescent="0.25">
      <c r="A120" s="89"/>
      <c r="B120" s="15"/>
      <c r="C120" s="3"/>
      <c r="D120" s="4"/>
      <c r="E120" s="38"/>
      <c r="H120" s="22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88"/>
      <c r="B122" s="15"/>
      <c r="C122" s="3"/>
      <c r="D122" s="4"/>
      <c r="E122" s="38"/>
      <c r="H122" s="43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3.8" x14ac:dyDescent="0.25">
      <c r="A127" s="33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4.4" x14ac:dyDescent="0.3">
      <c r="A132" s="76"/>
      <c r="B132" s="2"/>
      <c r="C132" s="3"/>
      <c r="D132" s="4"/>
      <c r="E132" s="38"/>
      <c r="H132" s="12"/>
      <c r="I132" s="12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</sheetData>
  <autoFilter ref="A3:I56"/>
  <conditionalFormatting sqref="C4:C53">
    <cfRule type="containsText" dxfId="123" priority="1" operator="containsText" text="Y">
      <formula>NOT(ISERROR(SEARCH(("Y"),(C4))))</formula>
    </cfRule>
  </conditionalFormatting>
  <conditionalFormatting sqref="C4:C53">
    <cfRule type="containsText" dxfId="122" priority="2" operator="containsText" text="?">
      <formula>NOT(ISERROR(SEARCH(("?"),(C4))))</formula>
    </cfRule>
  </conditionalFormatting>
  <conditionalFormatting sqref="C4:C53">
    <cfRule type="containsBlanks" dxfId="121" priority="3">
      <formula>LEN(TRIM(C4))=0</formula>
    </cfRule>
  </conditionalFormatting>
  <conditionalFormatting sqref="C4:C53">
    <cfRule type="containsText" dxfId="12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topLeftCell="V1" workbookViewId="0">
      <pane ySplit="3" topLeftCell="A13" activePane="bottomLeft" state="frozen"/>
      <selection pane="bottomLeft" activeCell="J2" sqref="J2:AC1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5546875" customWidth="1"/>
    <col min="4" max="5" width="9.4414062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1081</v>
      </c>
      <c r="B1" s="2" t="s">
        <v>126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ENT","CollectionType":"HomeCollector.Models.BookBase,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1082</v>
      </c>
      <c r="B4" s="15">
        <v>2001</v>
      </c>
      <c r="C4" s="17"/>
      <c r="D4" s="4"/>
      <c r="E4" s="38">
        <v>10</v>
      </c>
      <c r="F4" s="81"/>
      <c r="G4" s="18"/>
      <c r="H4" s="12" t="s">
        <v>225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,"DisplayName":"Broken Bow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,"Title":"Broken Bow †"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,"Month":10</v>
      </c>
      <c r="R4" t="str">
        <f>",""Series"":""" &amp; $B$1 &amp; """ "</f>
        <v xml:space="preserve">,"Series":"ENT"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/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PublicKeyToken=null","DisplayName":"Broken Bow †" ,"Description":"Movie script or episode novelization" ,"Title":"Broken Bow †" ,"Author":"Diane Carey" ,"Publisher":"" ,"Year":2001 ,"Month":10,"Series":"ENT" ,"BookCode":"" ,"ISBN":"" ,"Edition":"" }</v>
      </c>
    </row>
    <row r="5" spans="1:39" ht="40.200000000000003" x14ac:dyDescent="0.3">
      <c r="A5" s="14" t="s">
        <v>1083</v>
      </c>
      <c r="B5" s="15">
        <v>2002</v>
      </c>
      <c r="C5" s="17" t="s">
        <v>15</v>
      </c>
      <c r="D5" s="4"/>
      <c r="E5" s="38">
        <v>1</v>
      </c>
      <c r="F5" s="81"/>
      <c r="G5" s="18"/>
      <c r="H5" s="12" t="s">
        <v>999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22" si="0">",""DisplayName"":""" &amp; $A5 &amp; """ "</f>
        <v xml:space="preserve">,"DisplayName":"By the Book" </v>
      </c>
      <c r="L5" t="str">
        <f t="shared" ref="L5:L22" si="1">",""Description"":""" &amp; $I5 &amp; """ "</f>
        <v xml:space="preserve">,"Description":"" </v>
      </c>
      <c r="M5" t="str">
        <f t="shared" ref="M5:M22" si="2">",""Title"":""" &amp; $A5 &amp; """ "</f>
        <v xml:space="preserve">,"Title":"By the Book" </v>
      </c>
      <c r="N5" t="str">
        <f t="shared" ref="N5:N22" si="3">",""Author"":""" &amp; $H5 &amp; """ "</f>
        <v xml:space="preserve">,"Author":"Dean Wesley Smith &amp; Kristine Kathryn Rusch" </v>
      </c>
      <c r="O5" t="str">
        <f t="shared" ref="O5:O22" si="4">",""Publisher"":""" &amp; $G5 &amp; """ "</f>
        <v xml:space="preserve">,"Publisher":"" </v>
      </c>
      <c r="P5" t="str">
        <f t="shared" ref="P5:P22" si="5">",""Year"":" &amp; $B5 &amp; " "</f>
        <v xml:space="preserve">,"Year":2002 </v>
      </c>
      <c r="Q5" t="str">
        <f t="shared" ref="Q5:Q22" si="6">",""Month"":" &amp; IF($E5="",0,$E5)</f>
        <v>,"Month":1</v>
      </c>
      <c r="R5" t="str">
        <f>",""Series"":""" &amp; $B$1 &amp; """ "</f>
        <v xml:space="preserve">,"Series":"ENT" </v>
      </c>
      <c r="S5" t="str">
        <f t="shared" ref="S5:S22" si="7">",""BookCode"":""" &amp; $F5 &amp; """ "</f>
        <v xml:space="preserve">,"BookCode":"" </v>
      </c>
      <c r="T5" t="str">
        <f t="shared" ref="T5:T22" si="8">",""ISBN"":""" &amp; "" &amp; """ "</f>
        <v xml:space="preserve">,"ISBN":"" </v>
      </c>
      <c r="U5" t="str">
        <f t="shared" ref="U5:U22" si="9">",""Edition"":""" &amp; "" &amp; """ "</f>
        <v xml:space="preserve">,"Edition":"" </v>
      </c>
      <c r="V5" t="str">
        <f t="shared" ref="V5:V22" si="10" xml:space="preserve"> IF($C5="Y",",""ItemInstances"":[","")</f>
        <v>,"ItemInstances":[</v>
      </c>
      <c r="W5" t="str">
        <f t="shared" ref="W5:W22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22" si="12">",""ItemDetails"":""" &amp; "Copies=" &amp; $D5 &amp; """ "</f>
        <v xml:space="preserve">,"ItemDetails":"Copies=" </v>
      </c>
      <c r="Y5" t="str">
        <f t="shared" ref="Y5:Y22" si="13">",""IsFavorite"":" &amp; "false" &amp; " "</f>
        <v xml:space="preserve">,"IsFavorite":false </v>
      </c>
      <c r="Z5" t="str">
        <f t="shared" ref="Z5:Z22" si="14">",""EstimatedValue"":" &amp; 0 &amp; " "</f>
        <v xml:space="preserve">,"EstimatedValue":0 </v>
      </c>
      <c r="AA5" t="str">
        <f t="shared" ref="AA5:AA22" si="15">",""Condition"":" &amp; """UNDEFINED""" &amp; " "</f>
        <v xml:space="preserve">,"Condition":"UNDEFINED" </v>
      </c>
      <c r="AB5" t="str">
        <f t="shared" ref="AB5:AB22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22" si="17">CONCATENATE($J5,$K5, $L5, $M5, $N5,$O5,$P5,$Q5,$R5,$S5,$T5,$U5) &amp; $AB5</f>
        <v>,{"CollectableType":"HomeCollector.Models.BookBase, HomeCollector, Version=1.0.0.0, Culture=neutral, PublicKeyToken=null","DisplayName":"By the Book" ,"Description":"" ,"Title":"By the Book" ,"Author":"Dean Wesley Smith &amp; Kristine Kathryn Rusch" ,"Publisher":"" ,"Year":2002 ,"Month":1,"Series":"ENT"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1084</v>
      </c>
      <c r="B6" s="15">
        <v>2002</v>
      </c>
      <c r="C6" s="17" t="s">
        <v>15</v>
      </c>
      <c r="D6" s="4"/>
      <c r="E6" s="38">
        <v>10</v>
      </c>
      <c r="F6" s="81"/>
      <c r="G6" s="18"/>
      <c r="H6" s="12" t="s">
        <v>1085</v>
      </c>
      <c r="I6" s="12" t="s">
        <v>1086</v>
      </c>
      <c r="J6" t="str">
        <f t="shared" ref="J6:J22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,"DisplayName":"Shockwave †" </v>
      </c>
      <c r="L6" t="str">
        <f t="shared" si="1"/>
        <v xml:space="preserve">,"Description":"Movie script or episode novelization, hardback" </v>
      </c>
      <c r="M6" t="str">
        <f t="shared" si="2"/>
        <v xml:space="preserve">,"Title":"Shockwave †" </v>
      </c>
      <c r="N6" t="str">
        <f t="shared" si="3"/>
        <v xml:space="preserve">,"Author":"Paul Ruditis" </v>
      </c>
      <c r="O6" t="str">
        <f t="shared" si="4"/>
        <v xml:space="preserve">,"Publisher":"" </v>
      </c>
      <c r="P6" t="str">
        <f t="shared" si="5"/>
        <v xml:space="preserve">,"Year":2002 </v>
      </c>
      <c r="Q6" t="str">
        <f t="shared" si="6"/>
        <v>,"Month":10</v>
      </c>
      <c r="R6" t="str">
        <f t="shared" ref="R6:R22" si="19">",""Series"":""" &amp; $B$1 &amp; """ "</f>
        <v xml:space="preserve">,"Series":"ENT"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PublicKeyToken=null","DisplayName":"Shockwave †" ,"Description":"Movie script or episode novelization, hardback" ,"Title":"Shockwave †" ,"Author":"Paul Ruditis" ,"Publisher":"" ,"Year":2002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1084</v>
      </c>
      <c r="B7" s="15">
        <v>2004</v>
      </c>
      <c r="C7" s="17" t="s">
        <v>15</v>
      </c>
      <c r="D7" s="4"/>
      <c r="E7" s="38">
        <v>7</v>
      </c>
      <c r="F7" s="81"/>
      <c r="G7" s="18"/>
      <c r="H7" s="12" t="s">
        <v>1085</v>
      </c>
      <c r="I7" s="12" t="s">
        <v>460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,"DisplayName":"Shockwave †" </v>
      </c>
      <c r="L7" t="str">
        <f t="shared" si="1"/>
        <v xml:space="preserve">,"Description":"Movie script or episode novelization" </v>
      </c>
      <c r="M7" t="str">
        <f t="shared" si="2"/>
        <v xml:space="preserve">,"Title":"Shockwave †" </v>
      </c>
      <c r="N7" t="str">
        <f t="shared" si="3"/>
        <v xml:space="preserve">,"Author":"Paul Ruditis" </v>
      </c>
      <c r="O7" t="str">
        <f t="shared" si="4"/>
        <v xml:space="preserve">,"Publisher":"" </v>
      </c>
      <c r="P7" t="str">
        <f t="shared" si="5"/>
        <v xml:space="preserve">,"Year":2004 </v>
      </c>
      <c r="Q7" t="str">
        <f t="shared" si="6"/>
        <v>,"Month":7</v>
      </c>
      <c r="R7" t="str">
        <f t="shared" si="19"/>
        <v xml:space="preserve">,"Series":"ENT"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PublicKeyToken=null","DisplayName":"Shockwave †" ,"Description":"Movie script or episode novelization" ,"Title":"Shockwave †" ,"Author":"Paul Ruditis" ,"Publisher":"" ,"Year":2004 ,"Month":7,"Series":"ENT"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1087</v>
      </c>
      <c r="B8" s="15">
        <v>2002</v>
      </c>
      <c r="C8" s="17"/>
      <c r="D8" s="4"/>
      <c r="E8" s="38">
        <v>11</v>
      </c>
      <c r="F8" s="81"/>
      <c r="G8" s="18"/>
      <c r="H8" s="12" t="s">
        <v>596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,"DisplayName":"What Price Honor?" </v>
      </c>
      <c r="L8" t="str">
        <f t="shared" si="1"/>
        <v xml:space="preserve">,"Description":"" </v>
      </c>
      <c r="M8" t="str">
        <f t="shared" si="2"/>
        <v xml:space="preserve">,"Title":"What Price Honor?" </v>
      </c>
      <c r="N8" t="str">
        <f t="shared" si="3"/>
        <v xml:space="preserve">,"Author":"Dave Stern" </v>
      </c>
      <c r="O8" t="str">
        <f t="shared" si="4"/>
        <v xml:space="preserve">,"Publisher":"" </v>
      </c>
      <c r="P8" t="str">
        <f t="shared" si="5"/>
        <v xml:space="preserve">,"Year":2002 </v>
      </c>
      <c r="Q8" t="str">
        <f t="shared" si="6"/>
        <v>,"Month":11</v>
      </c>
      <c r="R8" t="str">
        <f t="shared" si="19"/>
        <v xml:space="preserve">,"Series":"ENT"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PublicKeyToken=null","DisplayName":"What Price Honor?" ,"Description":"" ,"Title":"What Price Honor?" ,"Author":"Dave Stern" ,"Publisher":"" ,"Year":2002 ,"Month":11,"Series":"ENT" ,"BookCode":"" ,"ISBN":"" ,"Edition":"" }</v>
      </c>
    </row>
    <row r="9" spans="1:39" ht="14.4" x14ac:dyDescent="0.3">
      <c r="A9" s="14" t="s">
        <v>1088</v>
      </c>
      <c r="B9" s="15">
        <v>2003</v>
      </c>
      <c r="C9" s="17" t="s">
        <v>15</v>
      </c>
      <c r="D9" s="4"/>
      <c r="E9" s="38">
        <v>3</v>
      </c>
      <c r="F9" s="81"/>
      <c r="G9" s="18"/>
      <c r="H9" s="12" t="s">
        <v>219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,"DisplayName":"Surak's Soul" </v>
      </c>
      <c r="L9" t="str">
        <f t="shared" si="1"/>
        <v xml:space="preserve">,"Description":"" </v>
      </c>
      <c r="M9" t="str">
        <f t="shared" si="2"/>
        <v xml:space="preserve">,"Title":"Surak's Soul" </v>
      </c>
      <c r="N9" t="str">
        <f t="shared" si="3"/>
        <v xml:space="preserve">,"Author":"J.M. Dillard" </v>
      </c>
      <c r="O9" t="str">
        <f t="shared" si="4"/>
        <v xml:space="preserve">,"Publisher":"" </v>
      </c>
      <c r="P9" t="str">
        <f t="shared" si="5"/>
        <v xml:space="preserve">,"Year":2003 </v>
      </c>
      <c r="Q9" t="str">
        <f t="shared" si="6"/>
        <v>,"Month":3</v>
      </c>
      <c r="R9" t="str">
        <f t="shared" si="19"/>
        <v xml:space="preserve">,"Series":"ENT"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PublicKeyToken=null","DisplayName":"Surak's Soul" ,"Description":"" ,"Title":"Surak's Soul" ,"Author":"J.M. Dillard" ,"Publisher":"" ,"Year":2003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1089</v>
      </c>
      <c r="B10" s="15">
        <v>2003</v>
      </c>
      <c r="C10" s="17" t="s">
        <v>15</v>
      </c>
      <c r="D10" s="4"/>
      <c r="E10" s="38">
        <v>10</v>
      </c>
      <c r="F10" s="81"/>
      <c r="G10" s="18"/>
      <c r="H10" s="12" t="s">
        <v>219</v>
      </c>
      <c r="I10" s="12" t="s">
        <v>460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,"DisplayName":"The Expanse †" </v>
      </c>
      <c r="L10" t="str">
        <f t="shared" si="1"/>
        <v xml:space="preserve">,"Description":"Movie script or episode novelization" </v>
      </c>
      <c r="M10" t="str">
        <f t="shared" si="2"/>
        <v xml:space="preserve">,"Title":"The Expanse †" </v>
      </c>
      <c r="N10" t="str">
        <f t="shared" si="3"/>
        <v xml:space="preserve">,"Author":"J.M. Dillard" </v>
      </c>
      <c r="O10" t="str">
        <f t="shared" si="4"/>
        <v xml:space="preserve">,"Publisher":"" </v>
      </c>
      <c r="P10" t="str">
        <f t="shared" si="5"/>
        <v xml:space="preserve">,"Year":2003 </v>
      </c>
      <c r="Q10" t="str">
        <f t="shared" si="6"/>
        <v>,"Month":10</v>
      </c>
      <c r="R10" t="str">
        <f t="shared" si="19"/>
        <v xml:space="preserve">,"Series":"ENT"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PublicKeyToken=null","DisplayName":"The Expanse †" ,"Description":"Movie script or episode novelization" ,"Title":"The Expanse †" ,"Author":"J.M. Dillard" ,"Publisher":"" ,"Year":2003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1090</v>
      </c>
      <c r="B11" s="15">
        <v>2003</v>
      </c>
      <c r="C11" s="17" t="s">
        <v>15</v>
      </c>
      <c r="D11" s="4"/>
      <c r="E11" s="38">
        <v>12</v>
      </c>
      <c r="F11" s="81"/>
      <c r="G11" s="18"/>
      <c r="H11" s="12" t="s">
        <v>596</v>
      </c>
      <c r="I11" s="4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,"DisplayName":"Daedalus" </v>
      </c>
      <c r="L11" t="str">
        <f t="shared" si="1"/>
        <v xml:space="preserve">,"Description":"" </v>
      </c>
      <c r="M11" t="str">
        <f t="shared" si="2"/>
        <v xml:space="preserve">,"Title":"Daedalus" </v>
      </c>
      <c r="N11" t="str">
        <f t="shared" si="3"/>
        <v xml:space="preserve">,"Author":"Dave Stern" </v>
      </c>
      <c r="O11" t="str">
        <f t="shared" si="4"/>
        <v xml:space="preserve">,"Publisher":"" </v>
      </c>
      <c r="P11" t="str">
        <f t="shared" si="5"/>
        <v xml:space="preserve">,"Year":2003 </v>
      </c>
      <c r="Q11" t="str">
        <f t="shared" si="6"/>
        <v>,"Month":12</v>
      </c>
      <c r="R11" t="str">
        <f t="shared" si="19"/>
        <v xml:space="preserve">,"Series":"ENT"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PublicKeyToken=null","DisplayName":"Daedalus" ,"Description":"" ,"Title":"Daedalus" ,"Author":"Dave Stern" ,"Publisher":"" ,"Year":2003 ,"Month":12,"Series":"ENT"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1091</v>
      </c>
      <c r="B12" s="15">
        <v>2004</v>
      </c>
      <c r="C12" s="17" t="s">
        <v>15</v>
      </c>
      <c r="D12" s="4"/>
      <c r="E12" s="38">
        <v>5</v>
      </c>
      <c r="F12" s="81"/>
      <c r="G12" s="18"/>
      <c r="H12" s="12" t="s">
        <v>596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,"DisplayName":"Daedalus's Children" </v>
      </c>
      <c r="L12" t="str">
        <f t="shared" si="1"/>
        <v xml:space="preserve">,"Description":"" </v>
      </c>
      <c r="M12" t="str">
        <f t="shared" si="2"/>
        <v xml:space="preserve">,"Title":"Daedalus's Children" </v>
      </c>
      <c r="N12" t="str">
        <f t="shared" si="3"/>
        <v xml:space="preserve">,"Author":"Dave Stern" </v>
      </c>
      <c r="O12" t="str">
        <f t="shared" si="4"/>
        <v xml:space="preserve">,"Publisher":"" </v>
      </c>
      <c r="P12" t="str">
        <f t="shared" si="5"/>
        <v xml:space="preserve">,"Year":2004 </v>
      </c>
      <c r="Q12" t="str">
        <f t="shared" si="6"/>
        <v>,"Month":5</v>
      </c>
      <c r="R12" t="str">
        <f t="shared" si="19"/>
        <v xml:space="preserve">,"Series":"ENT" </v>
      </c>
      <c r="S12" t="str">
        <f t="shared" si="7"/>
        <v xml:space="preserve">,"BookCode":""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PublicKeyToken=null","DisplayName":"Daedalus's Children" ,"Description":"" ,"Title":"Daedalus's Children" ,"Author":"Dave Stern" ,"Publisher":"" ,"Year":2004 ,"Month":5,"Series":"ENT"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1092</v>
      </c>
      <c r="B13" s="15">
        <v>2006</v>
      </c>
      <c r="C13" s="17" t="s">
        <v>15</v>
      </c>
      <c r="D13" s="4"/>
      <c r="E13" s="38">
        <v>2</v>
      </c>
      <c r="F13" s="81"/>
      <c r="G13" s="18"/>
      <c r="H13" s="12" t="s">
        <v>596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,"DisplayName":"Rosetta" </v>
      </c>
      <c r="L13" t="str">
        <f t="shared" si="1"/>
        <v xml:space="preserve">,"Description":"" </v>
      </c>
      <c r="M13" t="str">
        <f t="shared" si="2"/>
        <v xml:space="preserve">,"Title":"Rosetta" </v>
      </c>
      <c r="N13" t="str">
        <f t="shared" si="3"/>
        <v xml:space="preserve">,"Author":"Dave Stern" </v>
      </c>
      <c r="O13" t="str">
        <f t="shared" si="4"/>
        <v xml:space="preserve">,"Publisher":"" </v>
      </c>
      <c r="P13" t="str">
        <f t="shared" si="5"/>
        <v xml:space="preserve">,"Year":2006 </v>
      </c>
      <c r="Q13" t="str">
        <f t="shared" si="6"/>
        <v>,"Month":2</v>
      </c>
      <c r="R13" t="str">
        <f t="shared" si="19"/>
        <v xml:space="preserve">,"Series":"ENT" </v>
      </c>
      <c r="S13" t="str">
        <f t="shared" si="7"/>
        <v xml:space="preserve">,"BookCode":""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PublicKeyToken=null","DisplayName":"Rosetta" ,"Description":"" ,"Title":"Rosetta" ,"Author":"Dave Stern" ,"Publisher":"" ,"Year":2006 ,"Month":2,"Series":"ENT"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40.200000000000003" x14ac:dyDescent="0.3">
      <c r="A14" s="14" t="s">
        <v>1093</v>
      </c>
      <c r="B14" s="15">
        <v>2006</v>
      </c>
      <c r="C14" s="17" t="s">
        <v>15</v>
      </c>
      <c r="D14" s="4"/>
      <c r="E14" s="38">
        <v>5</v>
      </c>
      <c r="F14" s="81"/>
      <c r="G14" s="18"/>
      <c r="H14" s="12" t="s">
        <v>1094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,"DisplayName":"Last Full Measure" </v>
      </c>
      <c r="L14" t="str">
        <f t="shared" si="1"/>
        <v xml:space="preserve">,"Description":"" </v>
      </c>
      <c r="M14" t="str">
        <f t="shared" si="2"/>
        <v xml:space="preserve">,"Title":"Last Full Measure" </v>
      </c>
      <c r="N14" t="str">
        <f t="shared" si="3"/>
        <v xml:space="preserve">,"Author":"Andy Mangels &amp; Michael A. Martin" </v>
      </c>
      <c r="O14" t="str">
        <f t="shared" si="4"/>
        <v xml:space="preserve">,"Publisher":"" </v>
      </c>
      <c r="P14" t="str">
        <f t="shared" si="5"/>
        <v xml:space="preserve">,"Year":2006 </v>
      </c>
      <c r="Q14" t="str">
        <f t="shared" si="6"/>
        <v>,"Month":5</v>
      </c>
      <c r="R14" t="str">
        <f t="shared" si="19"/>
        <v xml:space="preserve">,"Series":"ENT"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PublicKeyToken=null","DisplayName":"Last Full Measure" ,"Description":"" ,"Title":"Last Full Measure" ,"Author":"Andy Mangels &amp; Michael A. Martin" ,"Publisher":"" ,"Year":2006 ,"Month":5,"Series":"ENT"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34" t="s">
        <v>1095</v>
      </c>
      <c r="B15" s="15">
        <v>2007</v>
      </c>
      <c r="C15" s="17" t="s">
        <v>15</v>
      </c>
      <c r="D15" s="4"/>
      <c r="E15" s="38">
        <v>3</v>
      </c>
      <c r="F15" s="82"/>
      <c r="H15" s="12" t="s">
        <v>1094</v>
      </c>
      <c r="I15" s="12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,"DisplayName":"The Good That Men Do" </v>
      </c>
      <c r="L15" t="str">
        <f t="shared" si="1"/>
        <v xml:space="preserve">,"Description":"" </v>
      </c>
      <c r="M15" t="str">
        <f t="shared" si="2"/>
        <v xml:space="preserve">,"Title":"The Good That Men Do" </v>
      </c>
      <c r="N15" t="str">
        <f t="shared" si="3"/>
        <v xml:space="preserve">,"Author":"Andy Mangels &amp; Michael A. Martin" </v>
      </c>
      <c r="O15" t="str">
        <f t="shared" si="4"/>
        <v xml:space="preserve">,"Publisher":"" </v>
      </c>
      <c r="P15" t="str">
        <f t="shared" si="5"/>
        <v xml:space="preserve">,"Year":2007 </v>
      </c>
      <c r="Q15" t="str">
        <f t="shared" si="6"/>
        <v>,"Month":3</v>
      </c>
      <c r="R15" t="str">
        <f t="shared" si="19"/>
        <v xml:space="preserve">,"Series":"ENT" </v>
      </c>
      <c r="S15" t="str">
        <f t="shared" si="7"/>
        <v xml:space="preserve">,"BookCode":""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PublicKeyToken=null","DisplayName":"The Good That Men Do" ,"Description":"" ,"Title":"The Good That Men Do" ,"Author":"Andy Mangels &amp; Michael A. Martin" ,"Publisher":"" ,"Year":2007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1096</v>
      </c>
      <c r="B16" s="15">
        <v>2008</v>
      </c>
      <c r="C16" s="17"/>
      <c r="D16" s="4"/>
      <c r="E16" s="38">
        <v>8</v>
      </c>
      <c r="F16" s="81"/>
      <c r="H16" s="12" t="s">
        <v>1094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,"DisplayName":"Kobayashi Maru" </v>
      </c>
      <c r="L16" t="str">
        <f t="shared" si="1"/>
        <v xml:space="preserve">,"Description":"" </v>
      </c>
      <c r="M16" t="str">
        <f t="shared" si="2"/>
        <v xml:space="preserve">,"Title":"Kobayashi Maru" </v>
      </c>
      <c r="N16" t="str">
        <f t="shared" si="3"/>
        <v xml:space="preserve">,"Author":"Andy Mangels &amp; Michael A. Martin" </v>
      </c>
      <c r="O16" t="str">
        <f t="shared" si="4"/>
        <v xml:space="preserve">,"Publisher":"" </v>
      </c>
      <c r="P16" t="str">
        <f t="shared" si="5"/>
        <v xml:space="preserve">,"Year":2008 </v>
      </c>
      <c r="Q16" t="str">
        <f t="shared" si="6"/>
        <v>,"Month":8</v>
      </c>
      <c r="R16" t="str">
        <f t="shared" si="19"/>
        <v xml:space="preserve">,"Series":"ENT" </v>
      </c>
      <c r="S16" t="str">
        <f t="shared" si="7"/>
        <v xml:space="preserve">,"BookCode":""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PublicKeyToken=null","DisplayName":"Kobayashi Maru" ,"Description":"" ,"Title":"Kobayashi Maru" ,"Author":"Andy Mangels &amp; Michael A. Martin" ,"Publisher":"" ,"Year":2008 ,"Month":8,"Series":"ENT" ,"BookCode":"" ,"ISBN":"" ,"Edition":"" }</v>
      </c>
    </row>
    <row r="17" spans="1:29" ht="15.75" customHeight="1" x14ac:dyDescent="0.25">
      <c r="A17" s="34" t="s">
        <v>1097</v>
      </c>
      <c r="B17" s="15">
        <v>2009</v>
      </c>
      <c r="C17" s="17" t="s">
        <v>15</v>
      </c>
      <c r="D17" s="4"/>
      <c r="E17" s="38">
        <v>10</v>
      </c>
      <c r="F17" s="81"/>
      <c r="H17" s="12" t="s">
        <v>646</v>
      </c>
      <c r="I17" s="4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,"DisplayName":"The Romulan War: Beneath the Raptor's Wing" </v>
      </c>
      <c r="L17" t="str">
        <f t="shared" si="1"/>
        <v xml:space="preserve">,"Description":"" </v>
      </c>
      <c r="M17" t="str">
        <f t="shared" si="2"/>
        <v xml:space="preserve">,"Title":"The Romulan War: Beneath the Raptor's Wing" </v>
      </c>
      <c r="N17" t="str">
        <f t="shared" si="3"/>
        <v xml:space="preserve">,"Author":"Michael A. Martin" </v>
      </c>
      <c r="O17" t="str">
        <f t="shared" si="4"/>
        <v xml:space="preserve">,"Publisher":"" </v>
      </c>
      <c r="P17" t="str">
        <f t="shared" si="5"/>
        <v xml:space="preserve">,"Year":2009 </v>
      </c>
      <c r="Q17" t="str">
        <f t="shared" si="6"/>
        <v>,"Month":10</v>
      </c>
      <c r="R17" t="str">
        <f t="shared" si="19"/>
        <v xml:space="preserve">,"Series":"ENT" </v>
      </c>
      <c r="S17" t="str">
        <f t="shared" si="7"/>
        <v xml:space="preserve">,"BookCode":""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PublicKeyToken=null","DisplayName":"The Romulan War: Beneath the Raptor's Wing" ,"Description":"" ,"Title":"The Romulan War: Beneath the Raptor's Wing" ,"Author":"Michael A. Martin" ,"Publisher":"" ,"Year":2009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1098</v>
      </c>
      <c r="B18" s="15">
        <v>2011</v>
      </c>
      <c r="C18" s="17" t="s">
        <v>15</v>
      </c>
      <c r="D18" s="4"/>
      <c r="E18" s="38">
        <v>10</v>
      </c>
      <c r="F18" s="81"/>
      <c r="H18" s="12" t="s">
        <v>646</v>
      </c>
      <c r="I18" s="4"/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Romulan War: To Brave the Storm" </v>
      </c>
      <c r="L18" t="str">
        <f t="shared" si="1"/>
        <v xml:space="preserve">,"Description":"" </v>
      </c>
      <c r="M18" t="str">
        <f t="shared" si="2"/>
        <v xml:space="preserve">,"Title":"The Romulan War: To Brave the Storm" </v>
      </c>
      <c r="N18" t="str">
        <f t="shared" si="3"/>
        <v xml:space="preserve">,"Author":"Michael A. Martin" </v>
      </c>
      <c r="O18" t="str">
        <f t="shared" si="4"/>
        <v xml:space="preserve">,"Publisher":"" </v>
      </c>
      <c r="P18" t="str">
        <f t="shared" si="5"/>
        <v xml:space="preserve">,"Year":2011 </v>
      </c>
      <c r="Q18" t="str">
        <f t="shared" si="6"/>
        <v>,"Month":10</v>
      </c>
      <c r="R18" t="str">
        <f t="shared" si="19"/>
        <v xml:space="preserve">,"Series":"ENT" </v>
      </c>
      <c r="S18" t="str">
        <f t="shared" si="7"/>
        <v xml:space="preserve">,"BookCode":""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Romulan War: To Brave the Storm" ,"Description":"" ,"Title":"The Romulan War: To Brave the Storm" ,"Author":"Michael A. Martin" ,"Publisher":"" ,"Year":2011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1099</v>
      </c>
      <c r="B19" s="15">
        <v>2013</v>
      </c>
      <c r="C19" s="17"/>
      <c r="D19" s="4"/>
      <c r="E19" s="38">
        <v>6</v>
      </c>
      <c r="F19" s="81"/>
      <c r="H19" s="12" t="s">
        <v>532</v>
      </c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,"DisplayName":"Rise of the Federation: A Choice of Futures" </v>
      </c>
      <c r="L19" t="str">
        <f t="shared" si="1"/>
        <v xml:space="preserve">,"Description":"" </v>
      </c>
      <c r="M19" t="str">
        <f t="shared" si="2"/>
        <v xml:space="preserve">,"Title":"Rise of the Federation: A Choice of Futures" </v>
      </c>
      <c r="N19" t="str">
        <f t="shared" si="3"/>
        <v xml:space="preserve">,"Author":"Christopher L. Bennett" </v>
      </c>
      <c r="O19" t="str">
        <f t="shared" si="4"/>
        <v xml:space="preserve">,"Publisher":"" </v>
      </c>
      <c r="P19" t="str">
        <f t="shared" si="5"/>
        <v xml:space="preserve">,"Year":2013 </v>
      </c>
      <c r="Q19" t="str">
        <f t="shared" si="6"/>
        <v>,"Month":6</v>
      </c>
      <c r="R19" t="str">
        <f t="shared" si="19"/>
        <v xml:space="preserve">,"Series":"ENT"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/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}</v>
      </c>
      <c r="AC19" t="str">
        <f t="shared" si="17"/>
        <v>,{"CollectableType":"HomeCollector.Models.BookBase, HomeCollector, Version=1.0.0.0, Culture=neutral, PublicKeyToken=null","DisplayName":"Rise of the Federation: A Choice of Futures" ,"Description":"" ,"Title":"Rise of the Federation: A Choice of Futures" ,"Author":"Christopher L. Bennett" ,"Publisher":"" ,"Year":2013 ,"Month":6,"Series":"ENT" ,"BookCode":"" ,"ISBN":"" ,"Edition":"" }</v>
      </c>
    </row>
    <row r="20" spans="1:29" ht="15.75" customHeight="1" x14ac:dyDescent="0.25">
      <c r="A20" s="34" t="s">
        <v>1100</v>
      </c>
      <c r="B20" s="15">
        <v>2014</v>
      </c>
      <c r="C20" s="17" t="s">
        <v>15</v>
      </c>
      <c r="D20" s="4"/>
      <c r="E20" s="38">
        <v>3</v>
      </c>
      <c r="F20" s="81"/>
      <c r="H20" s="12" t="s">
        <v>532</v>
      </c>
      <c r="I20" s="4"/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,"DisplayName":"Rise of the Federation: Tower of Babel" </v>
      </c>
      <c r="L20" t="str">
        <f t="shared" si="1"/>
        <v xml:space="preserve">,"Description":"" </v>
      </c>
      <c r="M20" t="str">
        <f t="shared" si="2"/>
        <v xml:space="preserve">,"Title":"Rise of the Federation: Tower of Babel" </v>
      </c>
      <c r="N20" t="str">
        <f t="shared" si="3"/>
        <v xml:space="preserve">,"Author":"Christopher L. Bennett" </v>
      </c>
      <c r="O20" t="str">
        <f t="shared" si="4"/>
        <v xml:space="preserve">,"Publisher":"" </v>
      </c>
      <c r="P20" t="str">
        <f t="shared" si="5"/>
        <v xml:space="preserve">,"Year":2014 </v>
      </c>
      <c r="Q20" t="str">
        <f t="shared" si="6"/>
        <v>,"Month":3</v>
      </c>
      <c r="R20" t="str">
        <f t="shared" si="19"/>
        <v xml:space="preserve">,"Series":"ENT" </v>
      </c>
      <c r="S20" t="str">
        <f t="shared" si="7"/>
        <v xml:space="preserve">,"BookCode":""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PublicKeyToken=null","DisplayName":"Rise of the Federation: Tower of Babel" ,"Description":"" ,"Title":"Rise of the Federation: Tower of Babel" ,"Author":"Christopher L. Bennett" ,"Publisher":"" ,"Year":2014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1101</v>
      </c>
      <c r="B21" s="15">
        <v>2015</v>
      </c>
      <c r="C21" s="17"/>
      <c r="D21" s="4"/>
      <c r="E21" s="38">
        <v>3</v>
      </c>
      <c r="F21" s="81"/>
      <c r="H21" s="12" t="s">
        <v>532</v>
      </c>
      <c r="I21" s="12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,"DisplayName":"Rise of the Federation: Uncertain Logic" </v>
      </c>
      <c r="L21" t="str">
        <f t="shared" si="1"/>
        <v xml:space="preserve">,"Description":"" </v>
      </c>
      <c r="M21" t="str">
        <f t="shared" si="2"/>
        <v xml:space="preserve">,"Title":"Rise of the Federation: Uncertain Logic" </v>
      </c>
      <c r="N21" t="str">
        <f t="shared" si="3"/>
        <v xml:space="preserve">,"Author":"Christopher L. Bennett" </v>
      </c>
      <c r="O21" t="str">
        <f t="shared" si="4"/>
        <v xml:space="preserve">,"Publisher":"" </v>
      </c>
      <c r="P21" t="str">
        <f t="shared" si="5"/>
        <v xml:space="preserve">,"Year":2015 </v>
      </c>
      <c r="Q21" t="str">
        <f t="shared" si="6"/>
        <v>,"Month":3</v>
      </c>
      <c r="R21" t="str">
        <f t="shared" si="19"/>
        <v xml:space="preserve">,"Series":"ENT" </v>
      </c>
      <c r="S21" t="str">
        <f t="shared" si="7"/>
        <v xml:space="preserve">,"BookCode":""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/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}</v>
      </c>
      <c r="AC21" t="str">
        <f t="shared" si="17"/>
        <v>,{"CollectableType":"HomeCollector.Models.BookBase, HomeCollector, Version=1.0.0.0, Culture=neutral, PublicKeyToken=null","DisplayName":"Rise of the Federation: Uncertain Logic" ,"Description":"" ,"Title":"Rise of the Federation: Uncertain Logic" ,"Author":"Christopher L. Bennett" ,"Publisher":"" ,"Year":2015 ,"Month":3,"Series":"ENT" ,"BookCode":"" ,"ISBN":"" ,"Edition":"" }</v>
      </c>
    </row>
    <row r="22" spans="1:29" ht="15.75" customHeight="1" x14ac:dyDescent="0.25">
      <c r="A22" s="34" t="s">
        <v>1102</v>
      </c>
      <c r="B22" s="15">
        <v>2016</v>
      </c>
      <c r="C22" s="17"/>
      <c r="D22" s="4"/>
      <c r="E22" s="38">
        <v>3</v>
      </c>
      <c r="F22" s="81"/>
      <c r="H22" s="12" t="s">
        <v>532</v>
      </c>
      <c r="I22" s="12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,"DisplayName":"Rise of the Federation: Live by the Code" </v>
      </c>
      <c r="L22" t="str">
        <f t="shared" si="1"/>
        <v xml:space="preserve">,"Description":"" </v>
      </c>
      <c r="M22" t="str">
        <f t="shared" si="2"/>
        <v xml:space="preserve">,"Title":"Rise of the Federation: Live by the Code" </v>
      </c>
      <c r="N22" t="str">
        <f t="shared" si="3"/>
        <v xml:space="preserve">,"Author":"Christopher L. Bennett" </v>
      </c>
      <c r="O22" t="str">
        <f t="shared" si="4"/>
        <v xml:space="preserve">,"Publisher":"" </v>
      </c>
      <c r="P22" t="str">
        <f t="shared" si="5"/>
        <v xml:space="preserve">,"Year":2016 </v>
      </c>
      <c r="Q22" t="str">
        <f t="shared" si="6"/>
        <v>,"Month":3</v>
      </c>
      <c r="R22" t="str">
        <f t="shared" si="19"/>
        <v xml:space="preserve">,"Series":"ENT" </v>
      </c>
      <c r="S22" t="str">
        <f t="shared" si="7"/>
        <v xml:space="preserve">,"BookCode":""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/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}</v>
      </c>
      <c r="AC22" t="str">
        <f t="shared" si="17"/>
        <v>,{"CollectableType":"HomeCollector.Models.BookBase, HomeCollector, Version=1.0.0.0, Culture=neutral, PublicKeyToken=null","DisplayName":"Rise of the Federation: Live by the Code" ,"Description":"" ,"Title":"Rise of the Federation: Live by the Code" ,"Author":"Christopher L. Bennett" ,"Publisher":"" ,"Year":2016 ,"Month":3,"Series":"ENT" ,"BookCode":"" ,"ISBN":"" ,"Edition":"" }</v>
      </c>
    </row>
    <row r="23" spans="1:29" ht="15.75" customHeight="1" x14ac:dyDescent="0.25">
      <c r="A23" s="12"/>
      <c r="B23" s="2"/>
      <c r="C23" s="17"/>
      <c r="D23" s="4"/>
      <c r="E23" s="38"/>
      <c r="F23" s="81"/>
      <c r="H23" s="12"/>
      <c r="I23" s="4"/>
    </row>
    <row r="24" spans="1:29" ht="13.8" x14ac:dyDescent="0.25">
      <c r="A24" s="12"/>
      <c r="B24" s="2"/>
      <c r="C24" s="17"/>
      <c r="D24" s="4"/>
      <c r="E24" s="38"/>
      <c r="F24" s="81"/>
      <c r="H24" s="12"/>
      <c r="I24" s="4"/>
    </row>
    <row r="25" spans="1:29" ht="13.8" x14ac:dyDescent="0.25">
      <c r="A25" s="12"/>
      <c r="B25" s="2"/>
      <c r="C25" s="3"/>
      <c r="D25" s="4"/>
      <c r="E25" s="38"/>
      <c r="F25" s="81"/>
      <c r="H25" s="12"/>
      <c r="I25" s="4"/>
    </row>
    <row r="26" spans="1:29" ht="13.8" x14ac:dyDescent="0.25">
      <c r="A26" s="12"/>
      <c r="B26" s="2"/>
      <c r="C26" s="3"/>
      <c r="D26" s="4"/>
      <c r="E26" s="38"/>
      <c r="F26" s="81"/>
      <c r="H26" s="12"/>
      <c r="I26" s="4"/>
    </row>
    <row r="27" spans="1:29" ht="13.8" x14ac:dyDescent="0.25">
      <c r="A27" s="12"/>
      <c r="B27" s="2"/>
      <c r="C27" s="3"/>
      <c r="D27" s="4"/>
      <c r="E27" s="38"/>
      <c r="F27" s="81"/>
      <c r="H27" s="12"/>
      <c r="I27" s="4"/>
    </row>
    <row r="28" spans="1:29" ht="13.8" x14ac:dyDescent="0.25">
      <c r="A28" s="12"/>
      <c r="B28" s="2"/>
      <c r="C28" s="3"/>
      <c r="D28" s="4"/>
      <c r="E28" s="38"/>
      <c r="F28" s="81"/>
      <c r="H28" s="12"/>
    </row>
    <row r="29" spans="1:29" ht="13.8" x14ac:dyDescent="0.25">
      <c r="A29" s="12"/>
      <c r="B29" s="2"/>
      <c r="C29" s="3"/>
      <c r="D29" s="4"/>
      <c r="E29" s="38"/>
      <c r="F29" s="81"/>
      <c r="H29" s="12"/>
      <c r="I29" s="12"/>
    </row>
    <row r="30" spans="1:29" ht="13.8" x14ac:dyDescent="0.25">
      <c r="A30" s="12"/>
      <c r="B30" s="2"/>
      <c r="C30" s="3"/>
      <c r="D30" s="4"/>
      <c r="E30" s="38"/>
      <c r="F30" s="81"/>
      <c r="H30" s="12"/>
      <c r="I30" s="4"/>
    </row>
    <row r="31" spans="1:29" ht="13.8" x14ac:dyDescent="0.25">
      <c r="A31" s="12"/>
      <c r="B31" s="2"/>
      <c r="C31" s="3"/>
      <c r="D31" s="4"/>
      <c r="E31" s="38"/>
      <c r="F31" s="81"/>
      <c r="H31" s="12"/>
      <c r="I31" s="12"/>
    </row>
    <row r="32" spans="1:29" ht="13.8" x14ac:dyDescent="0.25">
      <c r="A32" s="12"/>
      <c r="B32" s="2"/>
      <c r="C32" s="3"/>
      <c r="D32" s="4"/>
      <c r="E32" s="38"/>
      <c r="F32" s="81"/>
      <c r="H32" s="12"/>
      <c r="I32" s="4"/>
    </row>
    <row r="33" spans="1:9" ht="13.8" x14ac:dyDescent="0.25">
      <c r="A33" s="12"/>
      <c r="B33" s="2"/>
      <c r="C33" s="3"/>
      <c r="D33" s="4"/>
      <c r="E33" s="38"/>
      <c r="F33" s="81"/>
      <c r="H33" s="12"/>
      <c r="I33" s="12"/>
    </row>
    <row r="34" spans="1:9" ht="13.8" x14ac:dyDescent="0.25">
      <c r="A34" s="12"/>
      <c r="B34" s="2"/>
      <c r="C34" s="3"/>
      <c r="D34" s="4"/>
      <c r="E34" s="38"/>
      <c r="F34" s="81"/>
      <c r="H34" s="12"/>
      <c r="I34" s="12"/>
    </row>
    <row r="35" spans="1:9" ht="13.8" x14ac:dyDescent="0.25">
      <c r="A35" s="12"/>
      <c r="B35" s="2"/>
      <c r="C35" s="3"/>
      <c r="D35" s="4"/>
      <c r="E35" s="38"/>
      <c r="F35" s="90"/>
      <c r="H35" s="12"/>
      <c r="I35" s="12"/>
    </row>
    <row r="36" spans="1:9" ht="13.8" x14ac:dyDescent="0.25">
      <c r="A36" s="12"/>
      <c r="B36" s="2"/>
      <c r="C36" s="3"/>
      <c r="D36" s="4"/>
      <c r="E36" s="38"/>
      <c r="F36" s="90"/>
      <c r="H36" s="12"/>
      <c r="I36" s="12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4"/>
    </row>
    <row r="39" spans="1:9" ht="13.8" x14ac:dyDescent="0.25">
      <c r="A39" s="12"/>
      <c r="B39" s="2"/>
      <c r="C39" s="3"/>
      <c r="D39" s="4"/>
      <c r="E39" s="38"/>
      <c r="F39" s="82"/>
      <c r="H39" s="12"/>
      <c r="I39" s="12"/>
    </row>
    <row r="40" spans="1:9" ht="13.8" x14ac:dyDescent="0.25">
      <c r="A40" s="12"/>
      <c r="B40" s="2"/>
      <c r="C40" s="3"/>
      <c r="D40" s="4"/>
      <c r="E40" s="38"/>
      <c r="F40" s="82"/>
      <c r="H40" s="12"/>
      <c r="I40" s="12"/>
    </row>
    <row r="41" spans="1:9" ht="13.8" x14ac:dyDescent="0.25">
      <c r="A41" s="12"/>
      <c r="B41" s="2"/>
      <c r="C41" s="3"/>
      <c r="D41" s="4"/>
      <c r="E41" s="38"/>
      <c r="F41" s="81"/>
      <c r="H41" s="12"/>
      <c r="I41" s="4"/>
    </row>
    <row r="42" spans="1:9" ht="13.2" x14ac:dyDescent="0.25">
      <c r="A42" s="12"/>
      <c r="B42" s="2"/>
      <c r="C42" s="3"/>
      <c r="D42" s="4"/>
      <c r="E42" s="38"/>
      <c r="F42" s="62"/>
      <c r="H42" s="12"/>
      <c r="I42" s="4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5"/>
      <c r="H44" s="12"/>
      <c r="I44" s="12"/>
    </row>
    <row r="45" spans="1:9" ht="13.2" x14ac:dyDescent="0.25">
      <c r="A45" s="12"/>
      <c r="B45" s="2"/>
      <c r="C45" s="3"/>
      <c r="D45" s="4"/>
      <c r="E45" s="38"/>
      <c r="F45" s="62"/>
      <c r="H45" s="12"/>
      <c r="I45" s="4"/>
    </row>
    <row r="46" spans="1:9" ht="13.2" x14ac:dyDescent="0.25">
      <c r="A46" s="12"/>
      <c r="B46" s="2"/>
      <c r="C46" s="3"/>
      <c r="D46" s="4"/>
      <c r="E46" s="38"/>
      <c r="F46" s="65"/>
      <c r="H46" s="12"/>
      <c r="I46" s="12"/>
    </row>
    <row r="47" spans="1:9" ht="13.2" x14ac:dyDescent="0.25">
      <c r="A47" s="12"/>
      <c r="B47" s="2"/>
      <c r="C47" s="3"/>
      <c r="D47" s="4"/>
      <c r="E47" s="38"/>
      <c r="F47" s="62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4"/>
    </row>
    <row r="49" spans="1:9" ht="13.2" x14ac:dyDescent="0.25">
      <c r="A49" s="12"/>
      <c r="B49" s="2"/>
      <c r="C49" s="3"/>
      <c r="D49" s="4"/>
      <c r="E49" s="38"/>
      <c r="F49" s="65"/>
      <c r="H49" s="12"/>
      <c r="I49" s="86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2"/>
      <c r="C51" s="3"/>
      <c r="D51" s="4"/>
      <c r="E51" s="38"/>
      <c r="F51" s="62"/>
      <c r="H51" s="12"/>
      <c r="I51" s="12"/>
    </row>
    <row r="52" spans="1:9" ht="13.2" x14ac:dyDescent="0.25">
      <c r="A52" s="12"/>
      <c r="B52" s="15"/>
      <c r="C52" s="3"/>
      <c r="D52" s="4"/>
      <c r="E52" s="38"/>
      <c r="F52" s="65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12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5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4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2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12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12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12"/>
      <c r="I78" s="4"/>
    </row>
    <row r="79" spans="1:9" ht="13.2" x14ac:dyDescent="0.25">
      <c r="A79" s="12"/>
      <c r="B79" s="2"/>
      <c r="C79" s="3"/>
      <c r="D79" s="4"/>
      <c r="E79" s="38"/>
      <c r="F79" s="65"/>
      <c r="H79" s="4"/>
      <c r="I79" s="4"/>
    </row>
    <row r="80" spans="1:9" ht="13.2" x14ac:dyDescent="0.25">
      <c r="A80" s="12"/>
      <c r="B80" s="2"/>
      <c r="C80" s="3"/>
      <c r="D80" s="4"/>
      <c r="E80" s="38"/>
      <c r="F80" s="65"/>
      <c r="H80" s="12"/>
      <c r="I80" s="4"/>
    </row>
    <row r="81" spans="1:9" ht="13.2" x14ac:dyDescent="0.25">
      <c r="A81" s="12"/>
      <c r="B81" s="2"/>
      <c r="C81" s="3"/>
      <c r="D81" s="4"/>
      <c r="E81" s="38"/>
      <c r="F81" s="65"/>
      <c r="H81" s="4"/>
      <c r="I81" s="4"/>
    </row>
    <row r="82" spans="1:9" ht="13.2" x14ac:dyDescent="0.25">
      <c r="A82" s="12"/>
      <c r="B82" s="2"/>
      <c r="C82" s="3"/>
      <c r="D82" s="4"/>
      <c r="E82" s="38"/>
      <c r="F82" s="65"/>
      <c r="H82" s="12"/>
      <c r="I82" s="4"/>
    </row>
    <row r="83" spans="1:9" ht="13.2" x14ac:dyDescent="0.25">
      <c r="A83" s="12"/>
      <c r="B83" s="2"/>
      <c r="C83" s="3"/>
      <c r="D83" s="4"/>
      <c r="E83" s="38"/>
      <c r="F83" s="65"/>
      <c r="H83" s="4"/>
      <c r="I83" s="4"/>
    </row>
    <row r="84" spans="1:9" ht="13.2" x14ac:dyDescent="0.25">
      <c r="A84" s="12"/>
      <c r="B84" s="2"/>
      <c r="C84" s="3"/>
      <c r="D84" s="4"/>
      <c r="E84" s="38"/>
      <c r="F84" s="65"/>
      <c r="H84" s="12"/>
      <c r="I84" s="4"/>
    </row>
    <row r="85" spans="1:9" ht="13.2" x14ac:dyDescent="0.25">
      <c r="A85" s="12"/>
      <c r="B85" s="2"/>
      <c r="C85" s="3"/>
      <c r="D85" s="4"/>
      <c r="E85" s="38"/>
      <c r="F85" s="65"/>
      <c r="H85" s="4"/>
      <c r="I85" s="4"/>
    </row>
    <row r="86" spans="1:9" ht="13.2" x14ac:dyDescent="0.25">
      <c r="A86" s="12"/>
      <c r="B86" s="2"/>
      <c r="C86" s="3"/>
      <c r="D86" s="4"/>
      <c r="E86" s="38"/>
      <c r="F86" s="65"/>
      <c r="H86" s="12"/>
      <c r="I86" s="4"/>
    </row>
    <row r="87" spans="1:9" ht="13.2" x14ac:dyDescent="0.25">
      <c r="A87" s="4"/>
      <c r="B87" s="2"/>
      <c r="C87" s="3"/>
      <c r="D87" s="4"/>
      <c r="E87" s="38"/>
      <c r="F87" s="68"/>
      <c r="H87" s="4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12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8" x14ac:dyDescent="0.25">
      <c r="A117" s="88"/>
      <c r="B117" s="2"/>
      <c r="C117" s="3"/>
      <c r="D117" s="4"/>
      <c r="E117" s="38"/>
      <c r="H117" s="75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2"/>
      <c r="C119" s="3"/>
      <c r="D119" s="4"/>
      <c r="E119" s="38"/>
      <c r="H119" s="22"/>
      <c r="I119" s="12"/>
    </row>
    <row r="120" spans="1:9" ht="13.8" x14ac:dyDescent="0.25">
      <c r="A120" s="89"/>
      <c r="B120" s="15"/>
      <c r="C120" s="3"/>
      <c r="D120" s="4"/>
      <c r="E120" s="38"/>
      <c r="H120" s="22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88"/>
      <c r="B122" s="15"/>
      <c r="C122" s="3"/>
      <c r="D122" s="4"/>
      <c r="E122" s="38"/>
      <c r="H122" s="43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3.8" x14ac:dyDescent="0.25">
      <c r="A127" s="33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4.4" x14ac:dyDescent="0.3">
      <c r="A132" s="76"/>
      <c r="B132" s="2"/>
      <c r="C132" s="3"/>
      <c r="D132" s="4"/>
      <c r="E132" s="38"/>
      <c r="H132" s="12"/>
      <c r="I132" s="12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</sheetData>
  <autoFilter ref="A3:I25"/>
  <conditionalFormatting sqref="C4:C24">
    <cfRule type="containsText" dxfId="119" priority="1" operator="containsText" text="Y">
      <formula>NOT(ISERROR(SEARCH(("Y"),(C4))))</formula>
    </cfRule>
  </conditionalFormatting>
  <conditionalFormatting sqref="C4:C24">
    <cfRule type="containsText" dxfId="118" priority="2" operator="containsText" text="?">
      <formula>NOT(ISERROR(SEARCH(("?"),(C4))))</formula>
    </cfRule>
  </conditionalFormatting>
  <conditionalFormatting sqref="C4:C24">
    <cfRule type="containsBlanks" dxfId="117" priority="3">
      <formula>LEN(TRIM(C4))=0</formula>
    </cfRule>
  </conditionalFormatting>
  <conditionalFormatting sqref="C4:C24">
    <cfRule type="containsText" dxfId="11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2"/>
  <sheetViews>
    <sheetView workbookViewId="0">
      <pane ySplit="3" topLeftCell="A4" activePane="bottomLeft" state="frozen"/>
      <selection pane="bottomLeft" activeCell="B2" sqref="B2"/>
    </sheetView>
  </sheetViews>
  <sheetFormatPr defaultColWidth="14.44140625" defaultRowHeight="15.75" customHeight="1" x14ac:dyDescent="0.25"/>
  <cols>
    <col min="1" max="1" width="40" customWidth="1"/>
    <col min="2" max="2" width="6.44140625" customWidth="1"/>
    <col min="3" max="3" width="10.88671875" customWidth="1"/>
    <col min="4" max="5" width="8" customWidth="1"/>
    <col min="6" max="6" width="7.554687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1103</v>
      </c>
      <c r="B1" s="2" t="s">
        <v>1751</v>
      </c>
      <c r="C1" s="3"/>
      <c r="D1" s="4"/>
      <c r="E1" s="38"/>
      <c r="H1" s="4"/>
      <c r="I1" s="4"/>
    </row>
    <row r="2" spans="1:31" ht="15.75" customHeight="1" x14ac:dyDescent="0.25">
      <c r="A2" s="12" t="s">
        <v>1104</v>
      </c>
      <c r="B2" s="2"/>
      <c r="C2" s="3"/>
      <c r="D2" s="4"/>
      <c r="E2" s="38"/>
      <c r="H2" s="4"/>
      <c r="I2" s="4"/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 ht="15.75" customHeight="1" x14ac:dyDescent="0.25">
      <c r="A4" s="97" t="str">
        <f>TOS!A47</f>
        <v>Star Trek: The Motion Picture</v>
      </c>
      <c r="B4" s="98">
        <f>TOS!B47</f>
        <v>1979</v>
      </c>
      <c r="C4" s="99" t="str">
        <f>TOS!C47</f>
        <v>Y</v>
      </c>
      <c r="D4" s="97">
        <f>TOS!D47</f>
        <v>0</v>
      </c>
      <c r="E4" s="98">
        <f>TOS!E47</f>
        <v>12</v>
      </c>
      <c r="F4" s="97" t="str">
        <f>TOS!F47</f>
        <v>TOS1</v>
      </c>
      <c r="G4" s="97" t="str">
        <f>TOS!G47</f>
        <v>Pocket Books</v>
      </c>
      <c r="H4" s="97" t="str">
        <f>TOS!H47</f>
        <v>Gene Roddenberry</v>
      </c>
      <c r="I4" s="97" t="str">
        <f>TOS!I47</f>
        <v>movie script novelization</v>
      </c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</row>
    <row r="5" spans="1:31" ht="15.75" customHeight="1" x14ac:dyDescent="0.25">
      <c r="A5" s="97" t="str">
        <f>TOS!A53</f>
        <v>Star Trek II: The Wrath of Khan</v>
      </c>
      <c r="B5" s="98">
        <f>TOS!B53</f>
        <v>1982</v>
      </c>
      <c r="C5" s="99" t="str">
        <f>TOS!C53</f>
        <v>Y</v>
      </c>
      <c r="D5" s="97">
        <f>TOS!D53</f>
        <v>0</v>
      </c>
      <c r="E5" s="101">
        <f>TOS!E53</f>
        <v>7</v>
      </c>
      <c r="F5" s="97" t="str">
        <f>TOS!F53</f>
        <v>TOS7</v>
      </c>
      <c r="G5" s="97" t="str">
        <f>TOS!G53</f>
        <v>Pocket Books</v>
      </c>
      <c r="H5" s="97" t="str">
        <f>TOS!H53</f>
        <v>Vonda N. McIntyre</v>
      </c>
      <c r="I5" s="97" t="str">
        <f>TOS!I53</f>
        <v>movie script novelization</v>
      </c>
    </row>
    <row r="6" spans="1:31" ht="15.75" customHeight="1" x14ac:dyDescent="0.25">
      <c r="A6" s="97" t="str">
        <f>TOS!A65</f>
        <v>Star Trek III: The Search for Spock</v>
      </c>
      <c r="B6" s="98">
        <f>TOS!B65</f>
        <v>1984</v>
      </c>
      <c r="C6" s="99" t="str">
        <f>TOS!C65</f>
        <v>Y</v>
      </c>
      <c r="D6" s="97">
        <f>TOS!D65</f>
        <v>0</v>
      </c>
      <c r="E6" s="101">
        <f>TOS!E65</f>
        <v>6</v>
      </c>
      <c r="F6" s="97" t="str">
        <f>TOS!F65</f>
        <v>TOS17</v>
      </c>
      <c r="G6" s="97" t="str">
        <f>TOS!G65</f>
        <v>Pocket Books</v>
      </c>
      <c r="H6" s="97" t="str">
        <f>TOS!H65</f>
        <v>Vonda N. McIntyre</v>
      </c>
      <c r="I6" s="97" t="str">
        <f>TOS!I65</f>
        <v>movie script novelization</v>
      </c>
    </row>
    <row r="7" spans="1:31" ht="15.75" customHeight="1" x14ac:dyDescent="0.25">
      <c r="A7" s="97" t="str">
        <f>TOS!A84</f>
        <v>Star Trek IV: The Voyage Home</v>
      </c>
      <c r="B7" s="98">
        <f>TOS!B84</f>
        <v>1986</v>
      </c>
      <c r="C7" s="99" t="str">
        <f>TOS!C84</f>
        <v>Y</v>
      </c>
      <c r="D7" s="97">
        <f>TOS!D84</f>
        <v>0</v>
      </c>
      <c r="E7" s="101">
        <f>TOS!E84</f>
        <v>12</v>
      </c>
      <c r="F7" s="97" t="str">
        <f>TOS!F84</f>
        <v>STM4</v>
      </c>
      <c r="G7" s="97" t="str">
        <f>TOS!G84</f>
        <v>Pocket Books</v>
      </c>
      <c r="H7" s="97" t="str">
        <f>TOS!H84</f>
        <v>Vonda N. McIntyre</v>
      </c>
      <c r="I7" s="97" t="str">
        <f>TOS!I84</f>
        <v>movie script novelization</v>
      </c>
    </row>
    <row r="8" spans="1:31" ht="15.75" customHeight="1" x14ac:dyDescent="0.25">
      <c r="A8" s="97" t="str">
        <f>TOS!A107</f>
        <v>Star Trek V: The Final Frontier</v>
      </c>
      <c r="B8" s="98">
        <f>TOS!B107</f>
        <v>1989</v>
      </c>
      <c r="C8" s="99" t="str">
        <f>TOS!C107</f>
        <v>Y</v>
      </c>
      <c r="D8" s="97">
        <f>TOS!D107</f>
        <v>0</v>
      </c>
      <c r="E8" s="101">
        <f>TOS!E107</f>
        <v>6</v>
      </c>
      <c r="F8" s="97" t="str">
        <f>TOS!F107</f>
        <v>STM5</v>
      </c>
      <c r="G8" s="97" t="str">
        <f>TOS!G107</f>
        <v>Pocket Books</v>
      </c>
      <c r="H8" s="101" t="str">
        <f>TOS!H107</f>
        <v>J. M. Dillard</v>
      </c>
      <c r="I8" s="97">
        <f>TOS!I107</f>
        <v>0</v>
      </c>
    </row>
    <row r="9" spans="1:31" ht="15.75" customHeight="1" x14ac:dyDescent="0.25">
      <c r="A9" s="97" t="str">
        <f>TOS!A125</f>
        <v>Star Trek VI: The Undiscovered Country</v>
      </c>
      <c r="B9" s="98">
        <f>TOS!B125</f>
        <v>1992</v>
      </c>
      <c r="C9" s="99" t="str">
        <f>TOS!C125</f>
        <v>Y</v>
      </c>
      <c r="D9" s="97">
        <f>TOS!D125</f>
        <v>0</v>
      </c>
      <c r="E9" s="101">
        <f>TOS!E125</f>
        <v>1</v>
      </c>
      <c r="F9" s="97" t="str">
        <f>TOS!F125</f>
        <v>STM6</v>
      </c>
      <c r="G9" s="97" t="str">
        <f>TOS!G125</f>
        <v>Pocket Books</v>
      </c>
      <c r="H9" s="101" t="str">
        <f>TOS!H125</f>
        <v>J. M. Dillard</v>
      </c>
      <c r="I9" s="97" t="str">
        <f>TOS!I125</f>
        <v>movie script novelization</v>
      </c>
    </row>
    <row r="10" spans="1:31" ht="15.75" customHeight="1" x14ac:dyDescent="0.25">
      <c r="A10" s="97" t="str">
        <f>TNG!A56</f>
        <v>Star Trek Generations † ‡ 1</v>
      </c>
      <c r="B10" s="98">
        <f>TNG!B56</f>
        <v>1994</v>
      </c>
      <c r="C10" s="99">
        <f>TNG!C56</f>
        <v>0</v>
      </c>
      <c r="D10" s="97">
        <f>TNG!D56</f>
        <v>0</v>
      </c>
      <c r="E10" s="101">
        <f>TNG!E56</f>
        <v>12</v>
      </c>
      <c r="F10" s="97" t="str">
        <f>TNG!F56</f>
        <v>STM7</v>
      </c>
      <c r="G10" s="97">
        <f>TNG!G56</f>
        <v>0</v>
      </c>
      <c r="H10" s="97" t="str">
        <f>TNG!H56</f>
        <v>J. M. Dillard</v>
      </c>
      <c r="I10" s="97" t="str">
        <f>TNG!I56</f>
        <v>Movie script or episode novelization</v>
      </c>
    </row>
    <row r="11" spans="1:31" ht="15.75" customHeight="1" x14ac:dyDescent="0.25">
      <c r="A11" s="102" t="str">
        <f>TNG!A72</f>
        <v>Star Trek: First Contact † ‡</v>
      </c>
      <c r="B11" s="103">
        <f>TNG!B72</f>
        <v>1996</v>
      </c>
      <c r="C11" s="104" t="str">
        <f>TNG!C72</f>
        <v>Y</v>
      </c>
      <c r="D11" s="102">
        <f>TNG!D72</f>
        <v>0</v>
      </c>
      <c r="E11" s="119">
        <f>TNG!E72</f>
        <v>12</v>
      </c>
      <c r="F11" s="102" t="str">
        <f>TNG!F72</f>
        <v>STM8</v>
      </c>
      <c r="G11" s="102">
        <f>TNG!G72</f>
        <v>0</v>
      </c>
      <c r="H11" s="102" t="str">
        <f>TNG!H72</f>
        <v>J. M. Dillard</v>
      </c>
      <c r="I11" s="102" t="str">
        <f>TNG!I72</f>
        <v>Movie script or episode novelization, Hardcover first printing</v>
      </c>
    </row>
    <row r="12" spans="1:31" ht="15.75" customHeight="1" x14ac:dyDescent="0.25">
      <c r="A12" s="97" t="str">
        <f>TNG!A73</f>
        <v>Star Trek: First Contact † ‡</v>
      </c>
      <c r="B12" s="98">
        <f>TNG!B73</f>
        <v>1996</v>
      </c>
      <c r="C12" s="99">
        <f>TNG!C73</f>
        <v>0</v>
      </c>
      <c r="D12" s="97">
        <f>TNG!D73</f>
        <v>0</v>
      </c>
      <c r="E12" s="101">
        <f>TNG!E73</f>
        <v>12</v>
      </c>
      <c r="F12" s="97" t="str">
        <f>TNG!F73</f>
        <v>STM8</v>
      </c>
      <c r="G12" s="97">
        <f>TNG!G73</f>
        <v>0</v>
      </c>
      <c r="H12" s="97" t="str">
        <f>TNG!H73</f>
        <v>J. M. Dillard</v>
      </c>
      <c r="I12" s="97" t="str">
        <f>TNG!I73</f>
        <v>Movie script or episode novelization</v>
      </c>
    </row>
    <row r="13" spans="1:31" ht="15.75" customHeight="1" x14ac:dyDescent="0.25">
      <c r="A13" s="97" t="str">
        <f>TNG!A87</f>
        <v>Star Trek: Insurrection † ‡</v>
      </c>
      <c r="B13" s="98">
        <f>TNG!B87</f>
        <v>1998</v>
      </c>
      <c r="C13" s="99">
        <f>TNG!C87</f>
        <v>0</v>
      </c>
      <c r="D13" s="97">
        <f>TNG!D87</f>
        <v>0</v>
      </c>
      <c r="E13" s="101">
        <f>TNG!E87</f>
        <v>12</v>
      </c>
      <c r="F13" s="97" t="str">
        <f>TNG!F87</f>
        <v>STM9</v>
      </c>
      <c r="G13" s="97">
        <f>TNG!G87</f>
        <v>0</v>
      </c>
      <c r="H13" s="97" t="str">
        <f>TNG!H87</f>
        <v>J. M. Dillard</v>
      </c>
      <c r="I13" s="97" t="str">
        <f>TNG!I87</f>
        <v>Movie script or episode novelization</v>
      </c>
    </row>
    <row r="14" spans="1:31" ht="15.75" customHeight="1" x14ac:dyDescent="0.25">
      <c r="A14" s="97" t="str">
        <f>TNG!A117</f>
        <v>Star Trek: Nemesis † ‡</v>
      </c>
      <c r="B14" s="98">
        <f>TNG!B117</f>
        <v>2002</v>
      </c>
      <c r="C14" s="99">
        <f>TNG!C117</f>
        <v>0</v>
      </c>
      <c r="D14" s="97">
        <f>TNG!D117</f>
        <v>0</v>
      </c>
      <c r="E14" s="101">
        <f>TNG!E117</f>
        <v>12</v>
      </c>
      <c r="F14" s="97" t="str">
        <f>TNG!F117</f>
        <v>STM10</v>
      </c>
      <c r="G14" s="97">
        <f>TNG!G117</f>
        <v>0</v>
      </c>
      <c r="H14" s="97" t="str">
        <f>TNG!H117</f>
        <v>J. M. Dillard</v>
      </c>
      <c r="I14" s="97" t="str">
        <f>TNG!I117</f>
        <v>Movie script or episode novelization</v>
      </c>
    </row>
    <row r="15" spans="1:31" ht="15.75" customHeight="1" x14ac:dyDescent="0.25">
      <c r="A15" s="106" t="s">
        <v>1105</v>
      </c>
      <c r="B15" s="107">
        <v>2009</v>
      </c>
      <c r="C15" s="99"/>
      <c r="D15" s="108"/>
      <c r="E15" s="148"/>
      <c r="F15" s="109" t="s">
        <v>1106</v>
      </c>
      <c r="G15" s="110"/>
      <c r="H15" s="111" t="s">
        <v>1107</v>
      </c>
      <c r="I15" s="112" t="s">
        <v>460</v>
      </c>
    </row>
    <row r="16" spans="1:31" ht="15.75" customHeight="1" x14ac:dyDescent="0.25">
      <c r="A16" s="106" t="s">
        <v>1108</v>
      </c>
      <c r="B16" s="107">
        <v>2013</v>
      </c>
      <c r="C16" s="99" t="s">
        <v>15</v>
      </c>
      <c r="D16" s="108"/>
      <c r="E16" s="148">
        <v>5</v>
      </c>
      <c r="F16" s="109" t="s">
        <v>1109</v>
      </c>
      <c r="G16" s="110"/>
      <c r="H16" s="111" t="s">
        <v>1107</v>
      </c>
      <c r="I16" s="112" t="s">
        <v>460</v>
      </c>
    </row>
    <row r="17" spans="1:9" ht="15.75" customHeight="1" x14ac:dyDescent="0.25">
      <c r="B17" s="2"/>
      <c r="C17" s="3"/>
      <c r="D17" s="4"/>
      <c r="E17" s="38"/>
      <c r="H17" s="4"/>
      <c r="I17" s="4"/>
    </row>
    <row r="18" spans="1:9" ht="15.75" customHeight="1" x14ac:dyDescent="0.25">
      <c r="A18" s="4"/>
      <c r="B18" s="2"/>
      <c r="C18" s="3"/>
      <c r="D18" s="4"/>
      <c r="E18" s="38"/>
      <c r="H18" s="4"/>
      <c r="I18" s="4"/>
    </row>
    <row r="19" spans="1:9" ht="15.75" customHeight="1" x14ac:dyDescent="0.25">
      <c r="A19" s="4"/>
      <c r="B19" s="2"/>
      <c r="C19" s="3"/>
      <c r="D19" s="4"/>
      <c r="E19" s="38"/>
      <c r="H19" s="4"/>
      <c r="I19" s="4"/>
    </row>
    <row r="20" spans="1:9" ht="15.75" customHeight="1" x14ac:dyDescent="0.25">
      <c r="A20" s="4"/>
      <c r="B20" s="2"/>
      <c r="C20" s="3"/>
      <c r="D20" s="4"/>
      <c r="E20" s="38"/>
      <c r="H20" s="4"/>
      <c r="I20" s="4"/>
    </row>
    <row r="21" spans="1:9" ht="15.75" customHeight="1" x14ac:dyDescent="0.25">
      <c r="A21" s="4"/>
      <c r="B21" s="2"/>
      <c r="C21" s="3"/>
      <c r="D21" s="4"/>
      <c r="E21" s="38"/>
      <c r="H21" s="4"/>
      <c r="I21" s="4"/>
    </row>
    <row r="22" spans="1:9" ht="15.75" customHeight="1" x14ac:dyDescent="0.25">
      <c r="A22" s="4"/>
      <c r="B22" s="2"/>
      <c r="C22" s="3"/>
      <c r="D22" s="4"/>
      <c r="E22" s="38"/>
      <c r="H22" s="4"/>
      <c r="I22" s="4"/>
    </row>
    <row r="23" spans="1:9" ht="15.75" customHeight="1" x14ac:dyDescent="0.25">
      <c r="A23" s="4"/>
      <c r="B23" s="2"/>
      <c r="C23" s="3"/>
      <c r="D23" s="4"/>
      <c r="E23" s="38"/>
      <c r="H23" s="4"/>
      <c r="I23" s="4"/>
    </row>
    <row r="24" spans="1:9" ht="15.75" customHeight="1" x14ac:dyDescent="0.25">
      <c r="A24" s="4"/>
      <c r="B24" s="2"/>
      <c r="C24" s="3"/>
      <c r="D24" s="4"/>
      <c r="E24" s="38"/>
      <c r="H24" s="4"/>
      <c r="I24" s="4"/>
    </row>
    <row r="25" spans="1:9" ht="13.2" x14ac:dyDescent="0.25">
      <c r="A25" s="4"/>
      <c r="B25" s="2"/>
      <c r="C25" s="3"/>
      <c r="D25" s="4"/>
      <c r="E25" s="38"/>
      <c r="H25" s="4"/>
      <c r="I25" s="4"/>
    </row>
    <row r="26" spans="1:9" ht="13.2" x14ac:dyDescent="0.25">
      <c r="A26" s="4"/>
      <c r="B26" s="2"/>
      <c r="C26" s="3"/>
      <c r="D26" s="4"/>
      <c r="E26" s="38"/>
      <c r="H26" s="4"/>
      <c r="I26" s="4"/>
    </row>
    <row r="27" spans="1:9" ht="13.2" x14ac:dyDescent="0.25">
      <c r="A27" s="4"/>
      <c r="B27" s="2"/>
      <c r="C27" s="3"/>
      <c r="D27" s="4"/>
      <c r="E27" s="38"/>
      <c r="H27" s="4"/>
      <c r="I27" s="4"/>
    </row>
    <row r="28" spans="1:9" ht="13.2" x14ac:dyDescent="0.25">
      <c r="A28" s="4"/>
      <c r="B28" s="2"/>
      <c r="C28" s="3"/>
      <c r="D28" s="4"/>
      <c r="E28" s="38"/>
      <c r="H28" s="4"/>
      <c r="I28" s="4"/>
    </row>
    <row r="29" spans="1:9" ht="13.2" x14ac:dyDescent="0.25">
      <c r="A29" s="4"/>
      <c r="B29" s="2"/>
      <c r="C29" s="3"/>
      <c r="D29" s="4"/>
      <c r="E29" s="38"/>
      <c r="H29" s="4"/>
      <c r="I29" s="4"/>
    </row>
    <row r="30" spans="1:9" ht="13.2" x14ac:dyDescent="0.25">
      <c r="A30" s="4"/>
      <c r="B30" s="2"/>
      <c r="C30" s="3"/>
      <c r="D30" s="4"/>
      <c r="E30" s="38"/>
      <c r="H30" s="4"/>
      <c r="I30" s="4"/>
    </row>
    <row r="31" spans="1:9" ht="13.2" x14ac:dyDescent="0.25">
      <c r="A31" s="4"/>
      <c r="B31" s="2"/>
      <c r="C31" s="3"/>
      <c r="D31" s="4"/>
      <c r="E31" s="38"/>
      <c r="H31" s="4"/>
      <c r="I31" s="4"/>
    </row>
    <row r="32" spans="1:9" ht="13.2" x14ac:dyDescent="0.25">
      <c r="A32" s="4"/>
      <c r="B32" s="2"/>
      <c r="C32" s="3"/>
      <c r="D32" s="4"/>
      <c r="E32" s="38"/>
      <c r="H32" s="4"/>
      <c r="I32" s="4"/>
    </row>
    <row r="33" spans="1:9" ht="13.2" x14ac:dyDescent="0.25">
      <c r="A33" s="4"/>
      <c r="B33" s="2"/>
      <c r="C33" s="3"/>
      <c r="D33" s="4"/>
      <c r="E33" s="38"/>
      <c r="H33" s="4"/>
      <c r="I33" s="4"/>
    </row>
    <row r="34" spans="1:9" ht="13.2" x14ac:dyDescent="0.25">
      <c r="A34" s="4"/>
      <c r="B34" s="2"/>
      <c r="C34" s="3"/>
      <c r="D34" s="4"/>
      <c r="E34" s="38"/>
      <c r="H34" s="4"/>
      <c r="I34" s="4"/>
    </row>
    <row r="35" spans="1:9" ht="13.2" x14ac:dyDescent="0.25">
      <c r="A35" s="4"/>
      <c r="B35" s="2"/>
      <c r="C35" s="3"/>
      <c r="D35" s="4"/>
      <c r="E35" s="38"/>
      <c r="H35" s="4"/>
      <c r="I35" s="4"/>
    </row>
    <row r="36" spans="1:9" ht="13.2" x14ac:dyDescent="0.25">
      <c r="A36" s="4"/>
      <c r="B36" s="2"/>
      <c r="C36" s="3"/>
      <c r="D36" s="4"/>
      <c r="E36" s="38"/>
      <c r="H36" s="4"/>
      <c r="I36" s="4"/>
    </row>
    <row r="37" spans="1:9" ht="13.2" x14ac:dyDescent="0.25">
      <c r="A37" s="4"/>
      <c r="B37" s="2"/>
      <c r="C37" s="3"/>
      <c r="D37" s="4"/>
      <c r="E37" s="38"/>
      <c r="H37" s="4"/>
      <c r="I37" s="4"/>
    </row>
    <row r="38" spans="1:9" ht="13.2" x14ac:dyDescent="0.25">
      <c r="A38" s="4"/>
      <c r="B38" s="2"/>
      <c r="C38" s="3"/>
      <c r="D38" s="4"/>
      <c r="E38" s="38"/>
      <c r="H38" s="4"/>
      <c r="I38" s="4"/>
    </row>
    <row r="39" spans="1:9" ht="13.2" x14ac:dyDescent="0.25">
      <c r="A39" s="4"/>
      <c r="B39" s="2"/>
      <c r="C39" s="3"/>
      <c r="D39" s="4"/>
      <c r="E39" s="38"/>
      <c r="H39" s="4"/>
      <c r="I39" s="4"/>
    </row>
    <row r="40" spans="1:9" ht="13.2" x14ac:dyDescent="0.25">
      <c r="A40" s="4"/>
      <c r="B40" s="2"/>
      <c r="C40" s="3"/>
      <c r="D40" s="4"/>
      <c r="E40" s="38"/>
      <c r="H40" s="4"/>
      <c r="I40" s="4"/>
    </row>
    <row r="41" spans="1:9" ht="13.2" x14ac:dyDescent="0.25">
      <c r="A41" s="4"/>
      <c r="B41" s="2"/>
      <c r="C41" s="3"/>
      <c r="D41" s="4"/>
      <c r="E41" s="38"/>
      <c r="H41" s="4"/>
      <c r="I41" s="4"/>
    </row>
    <row r="42" spans="1:9" ht="13.2" x14ac:dyDescent="0.25">
      <c r="A42" s="4"/>
      <c r="B42" s="2"/>
      <c r="C42" s="3"/>
      <c r="D42" s="4"/>
      <c r="E42" s="38"/>
      <c r="H42" s="4"/>
      <c r="I42" s="4"/>
    </row>
    <row r="43" spans="1:9" ht="13.2" x14ac:dyDescent="0.25">
      <c r="A43" s="4"/>
      <c r="B43" s="2"/>
      <c r="C43" s="3"/>
      <c r="D43" s="4"/>
      <c r="E43" s="38"/>
      <c r="H43" s="4"/>
      <c r="I43" s="4"/>
    </row>
    <row r="44" spans="1:9" ht="13.2" x14ac:dyDescent="0.25">
      <c r="A44" s="4"/>
      <c r="B44" s="2"/>
      <c r="C44" s="3"/>
      <c r="D44" s="4"/>
      <c r="E44" s="38"/>
      <c r="H44" s="4"/>
      <c r="I44" s="4"/>
    </row>
    <row r="45" spans="1:9" ht="13.2" x14ac:dyDescent="0.25">
      <c r="A45" s="4"/>
      <c r="B45" s="2"/>
      <c r="C45" s="3"/>
      <c r="D45" s="4"/>
      <c r="E45" s="38"/>
      <c r="H45" s="4"/>
      <c r="I45" s="4"/>
    </row>
    <row r="46" spans="1:9" ht="13.2" x14ac:dyDescent="0.25">
      <c r="A46" s="4"/>
      <c r="B46" s="2"/>
      <c r="C46" s="3"/>
      <c r="D46" s="4"/>
      <c r="E46" s="38"/>
      <c r="H46" s="4"/>
      <c r="I46" s="4"/>
    </row>
    <row r="47" spans="1:9" ht="13.2" x14ac:dyDescent="0.25">
      <c r="A47" s="4"/>
      <c r="B47" s="2"/>
      <c r="C47" s="3"/>
      <c r="D47" s="4"/>
      <c r="E47" s="38"/>
      <c r="H47" s="4"/>
      <c r="I47" s="4"/>
    </row>
    <row r="48" spans="1:9" ht="13.2" x14ac:dyDescent="0.25">
      <c r="A48" s="4"/>
      <c r="B48" s="2"/>
      <c r="C48" s="3"/>
      <c r="D48" s="4"/>
      <c r="E48" s="38"/>
      <c r="H48" s="4"/>
      <c r="I48" s="4"/>
    </row>
    <row r="49" spans="1:9" ht="13.2" x14ac:dyDescent="0.25">
      <c r="A49" s="4"/>
      <c r="B49" s="2"/>
      <c r="C49" s="3"/>
      <c r="D49" s="4"/>
      <c r="E49" s="38"/>
      <c r="H49" s="4"/>
      <c r="I49" s="4"/>
    </row>
    <row r="50" spans="1:9" ht="13.2" x14ac:dyDescent="0.25">
      <c r="A50" s="4"/>
      <c r="B50" s="2"/>
      <c r="C50" s="3"/>
      <c r="D50" s="4"/>
      <c r="E50" s="38"/>
      <c r="H50" s="4"/>
      <c r="I50" s="4"/>
    </row>
    <row r="51" spans="1:9" ht="13.2" x14ac:dyDescent="0.25">
      <c r="A51" s="4"/>
      <c r="B51" s="2"/>
      <c r="C51" s="3"/>
      <c r="D51" s="4"/>
      <c r="E51" s="38"/>
      <c r="H51" s="4"/>
      <c r="I51" s="4"/>
    </row>
    <row r="52" spans="1:9" ht="13.2" x14ac:dyDescent="0.25">
      <c r="A52" s="4"/>
      <c r="B52" s="2"/>
      <c r="C52" s="3"/>
      <c r="D52" s="4"/>
      <c r="E52" s="38"/>
      <c r="H52" s="4"/>
      <c r="I52" s="4"/>
    </row>
    <row r="53" spans="1:9" ht="13.2" x14ac:dyDescent="0.25">
      <c r="A53" s="4"/>
      <c r="B53" s="2"/>
      <c r="C53" s="3"/>
      <c r="D53" s="4"/>
      <c r="E53" s="38"/>
      <c r="H53" s="4"/>
      <c r="I53" s="4"/>
    </row>
    <row r="54" spans="1:9" ht="13.2" x14ac:dyDescent="0.25">
      <c r="A54" s="4"/>
      <c r="B54" s="2"/>
      <c r="C54" s="3"/>
      <c r="D54" s="4"/>
      <c r="E54" s="38"/>
      <c r="H54" s="4"/>
      <c r="I54" s="4"/>
    </row>
    <row r="55" spans="1:9" ht="13.2" x14ac:dyDescent="0.25">
      <c r="A55" s="4"/>
      <c r="B55" s="2"/>
      <c r="C55" s="3"/>
      <c r="D55" s="4"/>
      <c r="E55" s="38"/>
      <c r="H55" s="4"/>
      <c r="I55" s="4"/>
    </row>
    <row r="56" spans="1:9" ht="13.2" x14ac:dyDescent="0.25">
      <c r="A56" s="4"/>
      <c r="B56" s="2"/>
      <c r="C56" s="3"/>
      <c r="D56" s="4"/>
      <c r="E56" s="38"/>
      <c r="H56" s="4"/>
      <c r="I56" s="4"/>
    </row>
    <row r="57" spans="1:9" ht="13.2" x14ac:dyDescent="0.25">
      <c r="A57" s="4"/>
      <c r="B57" s="2"/>
      <c r="C57" s="3"/>
      <c r="D57" s="4"/>
      <c r="E57" s="38"/>
      <c r="H57" s="4"/>
      <c r="I57" s="4"/>
    </row>
    <row r="58" spans="1:9" ht="13.2" x14ac:dyDescent="0.25">
      <c r="A58" s="4"/>
      <c r="B58" s="2"/>
      <c r="C58" s="3"/>
      <c r="D58" s="4"/>
      <c r="E58" s="38"/>
      <c r="H58" s="4"/>
      <c r="I58" s="4"/>
    </row>
    <row r="59" spans="1:9" ht="13.2" x14ac:dyDescent="0.25">
      <c r="A59" s="4"/>
      <c r="B59" s="2"/>
      <c r="C59" s="3"/>
      <c r="D59" s="4"/>
      <c r="E59" s="38"/>
      <c r="H59" s="4"/>
      <c r="I59" s="4"/>
    </row>
    <row r="60" spans="1:9" ht="13.2" x14ac:dyDescent="0.25">
      <c r="A60" s="4"/>
      <c r="B60" s="2"/>
      <c r="C60" s="3"/>
      <c r="D60" s="4"/>
      <c r="E60" s="38"/>
      <c r="H60" s="4"/>
      <c r="I60" s="4"/>
    </row>
    <row r="61" spans="1:9" ht="13.2" x14ac:dyDescent="0.25">
      <c r="A61" s="4"/>
      <c r="B61" s="2"/>
      <c r="C61" s="3"/>
      <c r="D61" s="4"/>
      <c r="E61" s="38"/>
      <c r="H61" s="4"/>
      <c r="I61" s="4"/>
    </row>
    <row r="62" spans="1:9" ht="13.2" x14ac:dyDescent="0.25">
      <c r="A62" s="4"/>
      <c r="B62" s="2"/>
      <c r="C62" s="3"/>
      <c r="D62" s="4"/>
      <c r="E62" s="38"/>
      <c r="H62" s="4"/>
      <c r="I62" s="4"/>
    </row>
    <row r="63" spans="1:9" ht="13.2" x14ac:dyDescent="0.25">
      <c r="A63" s="4"/>
      <c r="B63" s="2"/>
      <c r="C63" s="3"/>
      <c r="D63" s="4"/>
      <c r="E63" s="38"/>
      <c r="H63" s="4"/>
      <c r="I63" s="4"/>
    </row>
    <row r="64" spans="1:9" ht="13.2" x14ac:dyDescent="0.25">
      <c r="A64" s="4"/>
      <c r="B64" s="2"/>
      <c r="C64" s="3"/>
      <c r="D64" s="4"/>
      <c r="E64" s="38"/>
      <c r="H64" s="4"/>
      <c r="I64" s="4"/>
    </row>
    <row r="65" spans="1:9" ht="13.2" x14ac:dyDescent="0.25">
      <c r="A65" s="4"/>
      <c r="B65" s="2"/>
      <c r="C65" s="3"/>
      <c r="D65" s="4"/>
      <c r="E65" s="38"/>
      <c r="H65" s="4"/>
      <c r="I65" s="4"/>
    </row>
    <row r="66" spans="1:9" ht="13.2" x14ac:dyDescent="0.25">
      <c r="A66" s="4"/>
      <c r="B66" s="2"/>
      <c r="C66" s="3"/>
      <c r="D66" s="4"/>
      <c r="E66" s="38"/>
      <c r="H66" s="4"/>
      <c r="I66" s="4"/>
    </row>
    <row r="67" spans="1:9" ht="13.2" x14ac:dyDescent="0.25">
      <c r="A67" s="4"/>
      <c r="B67" s="2"/>
      <c r="C67" s="3"/>
      <c r="D67" s="4"/>
      <c r="E67" s="38"/>
      <c r="H67" s="4"/>
      <c r="I67" s="4"/>
    </row>
    <row r="68" spans="1:9" ht="13.2" x14ac:dyDescent="0.25">
      <c r="A68" s="4"/>
      <c r="B68" s="2"/>
      <c r="C68" s="3"/>
      <c r="D68" s="4"/>
      <c r="E68" s="38"/>
      <c r="H68" s="4"/>
      <c r="I68" s="4"/>
    </row>
    <row r="69" spans="1:9" ht="13.2" x14ac:dyDescent="0.25">
      <c r="A69" s="4"/>
      <c r="B69" s="2"/>
      <c r="C69" s="3"/>
      <c r="D69" s="4"/>
      <c r="E69" s="38"/>
      <c r="H69" s="4"/>
      <c r="I69" s="4"/>
    </row>
    <row r="70" spans="1:9" ht="13.2" x14ac:dyDescent="0.25">
      <c r="A70" s="4"/>
      <c r="B70" s="2"/>
      <c r="C70" s="3"/>
      <c r="D70" s="4"/>
      <c r="E70" s="38"/>
      <c r="H70" s="4"/>
      <c r="I70" s="4"/>
    </row>
    <row r="71" spans="1:9" ht="13.2" x14ac:dyDescent="0.25">
      <c r="A71" s="4"/>
      <c r="B71" s="2"/>
      <c r="C71" s="3"/>
      <c r="D71" s="4"/>
      <c r="E71" s="38"/>
      <c r="H71" s="4"/>
      <c r="I71" s="4"/>
    </row>
    <row r="72" spans="1:9" ht="13.2" x14ac:dyDescent="0.25">
      <c r="A72" s="4"/>
      <c r="B72" s="2"/>
      <c r="C72" s="3"/>
      <c r="D72" s="4"/>
      <c r="E72" s="38"/>
      <c r="H72" s="4"/>
      <c r="I72" s="4"/>
    </row>
    <row r="73" spans="1:9" ht="13.2" x14ac:dyDescent="0.25">
      <c r="A73" s="4"/>
      <c r="B73" s="2"/>
      <c r="C73" s="3"/>
      <c r="D73" s="4"/>
      <c r="E73" s="38"/>
      <c r="H73" s="4"/>
      <c r="I73" s="4"/>
    </row>
    <row r="74" spans="1:9" ht="13.2" x14ac:dyDescent="0.25">
      <c r="A74" s="4"/>
      <c r="B74" s="2"/>
      <c r="C74" s="3"/>
      <c r="D74" s="4"/>
      <c r="E74" s="38"/>
      <c r="H74" s="4"/>
      <c r="I74" s="4"/>
    </row>
    <row r="75" spans="1:9" ht="13.2" x14ac:dyDescent="0.25">
      <c r="A75" s="4"/>
      <c r="B75" s="2"/>
      <c r="C75" s="3"/>
      <c r="D75" s="4"/>
      <c r="E75" s="38"/>
      <c r="H75" s="4"/>
      <c r="I75" s="4"/>
    </row>
    <row r="76" spans="1:9" ht="13.2" x14ac:dyDescent="0.25">
      <c r="A76" s="4"/>
      <c r="B76" s="2"/>
      <c r="C76" s="3"/>
      <c r="D76" s="4"/>
      <c r="E76" s="38"/>
      <c r="H76" s="4"/>
      <c r="I76" s="4"/>
    </row>
    <row r="77" spans="1:9" ht="13.2" x14ac:dyDescent="0.25">
      <c r="A77" s="4"/>
      <c r="B77" s="2"/>
      <c r="C77" s="3"/>
      <c r="D77" s="4"/>
      <c r="E77" s="38"/>
      <c r="H77" s="4"/>
      <c r="I77" s="4"/>
    </row>
    <row r="78" spans="1:9" ht="13.2" x14ac:dyDescent="0.25">
      <c r="A78" s="4"/>
      <c r="B78" s="2"/>
      <c r="C78" s="3"/>
      <c r="D78" s="4"/>
      <c r="E78" s="38"/>
      <c r="H78" s="4"/>
      <c r="I78" s="4"/>
    </row>
    <row r="79" spans="1:9" ht="13.2" x14ac:dyDescent="0.25">
      <c r="A79" s="4"/>
      <c r="B79" s="2"/>
      <c r="C79" s="3"/>
      <c r="D79" s="4"/>
      <c r="E79" s="38"/>
      <c r="H79" s="4"/>
      <c r="I79" s="4"/>
    </row>
    <row r="80" spans="1:9" ht="13.2" x14ac:dyDescent="0.25">
      <c r="A80" s="4"/>
      <c r="B80" s="2"/>
      <c r="C80" s="3"/>
      <c r="D80" s="4"/>
      <c r="E80" s="38"/>
      <c r="H80" s="4"/>
      <c r="I80" s="4"/>
    </row>
    <row r="81" spans="1:9" ht="13.2" x14ac:dyDescent="0.25">
      <c r="A81" s="4"/>
      <c r="B81" s="2"/>
      <c r="C81" s="3"/>
      <c r="D81" s="4"/>
      <c r="E81" s="38"/>
      <c r="H81" s="4"/>
      <c r="I81" s="4"/>
    </row>
    <row r="82" spans="1:9" ht="13.2" x14ac:dyDescent="0.25">
      <c r="A82" s="4"/>
      <c r="B82" s="2"/>
      <c r="C82" s="3"/>
      <c r="D82" s="4"/>
      <c r="E82" s="38"/>
      <c r="H82" s="4"/>
      <c r="I82" s="4"/>
    </row>
    <row r="83" spans="1:9" ht="13.2" x14ac:dyDescent="0.25">
      <c r="A83" s="4"/>
      <c r="B83" s="2"/>
      <c r="C83" s="3"/>
      <c r="D83" s="4"/>
      <c r="E83" s="38"/>
      <c r="H83" s="4"/>
      <c r="I83" s="4"/>
    </row>
    <row r="84" spans="1:9" ht="13.2" x14ac:dyDescent="0.25">
      <c r="A84" s="4"/>
      <c r="B84" s="2"/>
      <c r="C84" s="3"/>
      <c r="D84" s="4"/>
      <c r="E84" s="38"/>
      <c r="H84" s="4"/>
      <c r="I84" s="4"/>
    </row>
    <row r="85" spans="1:9" ht="13.2" x14ac:dyDescent="0.25">
      <c r="A85" s="4"/>
      <c r="B85" s="2"/>
      <c r="C85" s="3"/>
      <c r="D85" s="4"/>
      <c r="E85" s="38"/>
      <c r="H85" s="4"/>
      <c r="I85" s="4"/>
    </row>
    <row r="86" spans="1:9" ht="13.2" x14ac:dyDescent="0.25">
      <c r="A86" s="4"/>
      <c r="B86" s="2"/>
      <c r="C86" s="3"/>
      <c r="D86" s="4"/>
      <c r="E86" s="38"/>
      <c r="H86" s="4"/>
      <c r="I86" s="4"/>
    </row>
    <row r="87" spans="1:9" ht="13.2" x14ac:dyDescent="0.25">
      <c r="A87" s="4"/>
      <c r="B87" s="2"/>
      <c r="C87" s="3"/>
      <c r="D87" s="4"/>
      <c r="E87" s="38"/>
      <c r="H87" s="4"/>
      <c r="I87" s="4"/>
    </row>
    <row r="88" spans="1:9" ht="13.2" x14ac:dyDescent="0.25">
      <c r="A88" s="4"/>
      <c r="B88" s="2"/>
      <c r="C88" s="3"/>
      <c r="D88" s="4"/>
      <c r="E88" s="38"/>
      <c r="H88" s="4"/>
      <c r="I88" s="4"/>
    </row>
    <row r="89" spans="1:9" ht="13.2" x14ac:dyDescent="0.25">
      <c r="A89" s="4"/>
      <c r="B89" s="2"/>
      <c r="C89" s="3"/>
      <c r="D89" s="4"/>
      <c r="E89" s="38"/>
      <c r="H89" s="4"/>
      <c r="I89" s="4"/>
    </row>
    <row r="90" spans="1:9" ht="13.2" x14ac:dyDescent="0.25">
      <c r="A90" s="4"/>
      <c r="B90" s="2"/>
      <c r="C90" s="3"/>
      <c r="D90" s="4"/>
      <c r="E90" s="38"/>
      <c r="H90" s="4"/>
      <c r="I90" s="4"/>
    </row>
    <row r="91" spans="1:9" ht="13.2" x14ac:dyDescent="0.25">
      <c r="A91" s="4"/>
      <c r="B91" s="2"/>
      <c r="C91" s="3"/>
      <c r="D91" s="4"/>
      <c r="E91" s="38"/>
      <c r="H91" s="4"/>
      <c r="I91" s="4"/>
    </row>
    <row r="92" spans="1:9" ht="13.2" x14ac:dyDescent="0.25">
      <c r="A92" s="4"/>
      <c r="B92" s="2"/>
      <c r="C92" s="3"/>
      <c r="D92" s="4"/>
      <c r="E92" s="38"/>
      <c r="H92" s="4"/>
      <c r="I92" s="4"/>
    </row>
    <row r="93" spans="1:9" ht="13.2" x14ac:dyDescent="0.25">
      <c r="A93" s="4"/>
      <c r="B93" s="2"/>
      <c r="C93" s="3"/>
      <c r="D93" s="4"/>
      <c r="E93" s="38"/>
      <c r="H93" s="4"/>
      <c r="I93" s="4"/>
    </row>
    <row r="94" spans="1:9" ht="13.2" x14ac:dyDescent="0.25">
      <c r="A94" s="4"/>
      <c r="B94" s="2"/>
      <c r="C94" s="3"/>
      <c r="D94" s="4"/>
      <c r="E94" s="38"/>
      <c r="H94" s="4"/>
      <c r="I94" s="4"/>
    </row>
    <row r="95" spans="1:9" ht="13.2" x14ac:dyDescent="0.25">
      <c r="A95" s="4"/>
      <c r="B95" s="2"/>
      <c r="C95" s="3"/>
      <c r="D95" s="4"/>
      <c r="E95" s="38"/>
      <c r="H95" s="4"/>
      <c r="I95" s="4"/>
    </row>
    <row r="96" spans="1:9" ht="13.2" x14ac:dyDescent="0.25">
      <c r="A96" s="4"/>
      <c r="B96" s="2"/>
      <c r="C96" s="3"/>
      <c r="D96" s="4"/>
      <c r="E96" s="38"/>
      <c r="H96" s="4"/>
      <c r="I96" s="4"/>
    </row>
    <row r="97" spans="1:9" ht="13.2" x14ac:dyDescent="0.25">
      <c r="A97" s="4"/>
      <c r="B97" s="2"/>
      <c r="C97" s="3"/>
      <c r="D97" s="4"/>
      <c r="E97" s="38"/>
      <c r="H97" s="4"/>
      <c r="I97" s="4"/>
    </row>
    <row r="98" spans="1:9" ht="13.2" x14ac:dyDescent="0.25">
      <c r="A98" s="4"/>
      <c r="B98" s="2"/>
      <c r="C98" s="3"/>
      <c r="D98" s="4"/>
      <c r="E98" s="38"/>
      <c r="H98" s="4"/>
      <c r="I98" s="4"/>
    </row>
    <row r="99" spans="1:9" ht="13.2" x14ac:dyDescent="0.25">
      <c r="A99" s="4"/>
      <c r="B99" s="2"/>
      <c r="C99" s="3"/>
      <c r="D99" s="4"/>
      <c r="E99" s="38"/>
      <c r="H99" s="4"/>
      <c r="I99" s="4"/>
    </row>
    <row r="100" spans="1:9" ht="13.2" x14ac:dyDescent="0.25">
      <c r="A100" s="4"/>
      <c r="B100" s="2"/>
      <c r="C100" s="3"/>
      <c r="D100" s="4"/>
      <c r="E100" s="38"/>
      <c r="H100" s="4"/>
      <c r="I100" s="4"/>
    </row>
    <row r="101" spans="1:9" ht="13.2" x14ac:dyDescent="0.25">
      <c r="A101" s="4"/>
      <c r="B101" s="2"/>
      <c r="C101" s="3"/>
      <c r="D101" s="4"/>
      <c r="E101" s="38"/>
      <c r="H101" s="4"/>
      <c r="I101" s="4"/>
    </row>
    <row r="102" spans="1:9" ht="13.2" x14ac:dyDescent="0.25">
      <c r="A102" s="4"/>
      <c r="B102" s="2"/>
      <c r="C102" s="3"/>
      <c r="D102" s="4"/>
      <c r="E102" s="38"/>
      <c r="H102" s="4"/>
      <c r="I102" s="4"/>
    </row>
    <row r="103" spans="1:9" ht="13.2" x14ac:dyDescent="0.25">
      <c r="A103" s="4"/>
      <c r="B103" s="2"/>
      <c r="C103" s="3"/>
      <c r="D103" s="4"/>
      <c r="E103" s="38"/>
      <c r="H103" s="4"/>
      <c r="I103" s="4"/>
    </row>
    <row r="104" spans="1:9" ht="13.2" x14ac:dyDescent="0.25">
      <c r="A104" s="4"/>
      <c r="B104" s="2"/>
      <c r="C104" s="3"/>
      <c r="D104" s="4"/>
      <c r="E104" s="38"/>
      <c r="H104" s="4"/>
      <c r="I104" s="4"/>
    </row>
    <row r="105" spans="1:9" ht="13.2" x14ac:dyDescent="0.25">
      <c r="A105" s="4"/>
      <c r="B105" s="2"/>
      <c r="C105" s="3"/>
      <c r="D105" s="4"/>
      <c r="E105" s="38"/>
      <c r="H105" s="4"/>
      <c r="I105" s="4"/>
    </row>
    <row r="106" spans="1:9" ht="13.2" x14ac:dyDescent="0.25">
      <c r="A106" s="4"/>
      <c r="B106" s="2"/>
      <c r="C106" s="3"/>
      <c r="D106" s="4"/>
      <c r="E106" s="38"/>
      <c r="H106" s="4"/>
      <c r="I106" s="4"/>
    </row>
    <row r="107" spans="1:9" ht="13.2" x14ac:dyDescent="0.25">
      <c r="A107" s="4"/>
      <c r="B107" s="2"/>
      <c r="C107" s="3"/>
      <c r="D107" s="4"/>
      <c r="E107" s="38"/>
      <c r="H107" s="4"/>
      <c r="I107" s="4"/>
    </row>
    <row r="108" spans="1:9" ht="13.2" x14ac:dyDescent="0.25">
      <c r="A108" s="4"/>
      <c r="B108" s="2"/>
      <c r="C108" s="3"/>
      <c r="D108" s="4"/>
      <c r="E108" s="38"/>
      <c r="H108" s="4"/>
      <c r="I108" s="4"/>
    </row>
    <row r="109" spans="1:9" ht="13.2" x14ac:dyDescent="0.25">
      <c r="A109" s="4"/>
      <c r="B109" s="2"/>
      <c r="C109" s="3"/>
      <c r="D109" s="4"/>
      <c r="E109" s="38"/>
      <c r="H109" s="4"/>
      <c r="I109" s="4"/>
    </row>
    <row r="110" spans="1:9" ht="13.2" x14ac:dyDescent="0.25">
      <c r="A110" s="4"/>
      <c r="B110" s="2"/>
      <c r="C110" s="3"/>
      <c r="D110" s="4"/>
      <c r="E110" s="38"/>
      <c r="H110" s="4"/>
      <c r="I110" s="4"/>
    </row>
    <row r="111" spans="1:9" ht="13.2" x14ac:dyDescent="0.25">
      <c r="A111" s="4"/>
      <c r="B111" s="2"/>
      <c r="C111" s="3"/>
      <c r="D111" s="4"/>
      <c r="E111" s="38"/>
      <c r="H111" s="4"/>
      <c r="I111" s="4"/>
    </row>
    <row r="112" spans="1:9" ht="13.2" x14ac:dyDescent="0.25">
      <c r="A112" s="4"/>
      <c r="B112" s="2"/>
      <c r="C112" s="3"/>
      <c r="D112" s="4"/>
      <c r="E112" s="38"/>
      <c r="H112" s="4"/>
      <c r="I112" s="4"/>
    </row>
    <row r="113" spans="1:9" ht="13.2" x14ac:dyDescent="0.25">
      <c r="A113" s="4"/>
      <c r="B113" s="2"/>
      <c r="C113" s="3"/>
      <c r="D113" s="4"/>
      <c r="E113" s="38"/>
      <c r="H113" s="4"/>
      <c r="I113" s="4"/>
    </row>
    <row r="114" spans="1:9" ht="13.2" x14ac:dyDescent="0.25">
      <c r="A114" s="4"/>
      <c r="B114" s="2"/>
      <c r="C114" s="3"/>
      <c r="D114" s="4"/>
      <c r="E114" s="38"/>
      <c r="H114" s="4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2" x14ac:dyDescent="0.25">
      <c r="A117" s="4"/>
      <c r="B117" s="2"/>
      <c r="C117" s="3"/>
      <c r="D117" s="4"/>
      <c r="E117" s="38"/>
      <c r="H117" s="4"/>
      <c r="I117" s="4"/>
    </row>
    <row r="118" spans="1:9" ht="13.2" x14ac:dyDescent="0.25">
      <c r="A118" s="4"/>
      <c r="B118" s="2"/>
      <c r="C118" s="3"/>
      <c r="D118" s="4"/>
      <c r="E118" s="38"/>
      <c r="H118" s="4"/>
      <c r="I118" s="4"/>
    </row>
    <row r="119" spans="1:9" ht="13.2" x14ac:dyDescent="0.25">
      <c r="A119" s="4"/>
      <c r="B119" s="2"/>
      <c r="C119" s="3"/>
      <c r="D119" s="4"/>
      <c r="E119" s="38"/>
      <c r="H119" s="4"/>
      <c r="I119" s="4"/>
    </row>
    <row r="120" spans="1:9" ht="13.2" x14ac:dyDescent="0.25">
      <c r="A120" s="4"/>
      <c r="B120" s="2"/>
      <c r="C120" s="3"/>
      <c r="D120" s="4"/>
      <c r="E120" s="38"/>
      <c r="H120" s="4"/>
      <c r="I120" s="4"/>
    </row>
    <row r="121" spans="1:9" ht="13.2" x14ac:dyDescent="0.25">
      <c r="A121" s="4"/>
      <c r="B121" s="2"/>
      <c r="C121" s="3"/>
      <c r="D121" s="4"/>
      <c r="E121" s="38"/>
      <c r="H121" s="4"/>
      <c r="I121" s="4"/>
    </row>
    <row r="122" spans="1:9" ht="13.2" x14ac:dyDescent="0.25">
      <c r="A122" s="4"/>
      <c r="B122" s="2"/>
      <c r="C122" s="3"/>
      <c r="D122" s="4"/>
      <c r="E122" s="38"/>
      <c r="H122" s="4"/>
      <c r="I122" s="4"/>
    </row>
    <row r="123" spans="1:9" ht="13.2" x14ac:dyDescent="0.25">
      <c r="A123" s="4"/>
      <c r="B123" s="2"/>
      <c r="C123" s="3"/>
      <c r="D123" s="4"/>
      <c r="E123" s="38"/>
      <c r="H123" s="4"/>
      <c r="I123" s="4"/>
    </row>
    <row r="124" spans="1:9" ht="13.2" x14ac:dyDescent="0.25">
      <c r="A124" s="4"/>
      <c r="B124" s="2"/>
      <c r="C124" s="3"/>
      <c r="D124" s="4"/>
      <c r="E124" s="38"/>
      <c r="H124" s="4"/>
      <c r="I124" s="4"/>
    </row>
    <row r="125" spans="1:9" ht="13.2" x14ac:dyDescent="0.25">
      <c r="A125" s="4"/>
      <c r="B125" s="2"/>
      <c r="C125" s="3"/>
      <c r="D125" s="4"/>
      <c r="E125" s="38"/>
      <c r="H125" s="4"/>
      <c r="I125" s="4"/>
    </row>
    <row r="126" spans="1:9" ht="13.2" x14ac:dyDescent="0.25">
      <c r="A126" s="4"/>
      <c r="B126" s="2"/>
      <c r="C126" s="3"/>
      <c r="D126" s="4"/>
      <c r="E126" s="38"/>
      <c r="H126" s="4"/>
      <c r="I126" s="4"/>
    </row>
    <row r="127" spans="1:9" ht="13.2" x14ac:dyDescent="0.25">
      <c r="A127" s="4"/>
      <c r="B127" s="2"/>
      <c r="C127" s="3"/>
      <c r="D127" s="4"/>
      <c r="E127" s="38"/>
      <c r="H127" s="4"/>
      <c r="I127" s="4"/>
    </row>
    <row r="128" spans="1:9" ht="13.2" x14ac:dyDescent="0.25">
      <c r="A128" s="4"/>
      <c r="B128" s="2"/>
      <c r="C128" s="3"/>
      <c r="D128" s="4"/>
      <c r="E128" s="38"/>
      <c r="H128" s="4"/>
      <c r="I128" s="4"/>
    </row>
    <row r="129" spans="1:9" ht="13.2" x14ac:dyDescent="0.25">
      <c r="A129" s="4"/>
      <c r="B129" s="2"/>
      <c r="C129" s="3"/>
      <c r="D129" s="4"/>
      <c r="E129" s="38"/>
      <c r="H129" s="4"/>
      <c r="I129" s="4"/>
    </row>
    <row r="130" spans="1:9" ht="13.2" x14ac:dyDescent="0.25">
      <c r="A130" s="4"/>
      <c r="B130" s="2"/>
      <c r="C130" s="3"/>
      <c r="D130" s="4"/>
      <c r="E130" s="38"/>
      <c r="H130" s="4"/>
      <c r="I130" s="4"/>
    </row>
    <row r="131" spans="1:9" ht="13.2" x14ac:dyDescent="0.25">
      <c r="A131" s="4"/>
      <c r="B131" s="2"/>
      <c r="C131" s="3"/>
      <c r="D131" s="4"/>
      <c r="E131" s="38"/>
      <c r="H131" s="4"/>
      <c r="I131" s="4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  <row r="924" spans="1:9" ht="13.2" x14ac:dyDescent="0.25">
      <c r="A924" s="4"/>
      <c r="B924" s="2"/>
      <c r="C924" s="3"/>
      <c r="D924" s="4"/>
      <c r="E924" s="38"/>
      <c r="H924" s="4"/>
      <c r="I924" s="4"/>
    </row>
    <row r="925" spans="1:9" ht="13.2" x14ac:dyDescent="0.25">
      <c r="A925" s="4"/>
      <c r="B925" s="2"/>
      <c r="C925" s="3"/>
      <c r="D925" s="4"/>
      <c r="E925" s="38"/>
      <c r="H925" s="4"/>
      <c r="I925" s="4"/>
    </row>
    <row r="926" spans="1:9" ht="13.2" x14ac:dyDescent="0.25">
      <c r="A926" s="4"/>
      <c r="B926" s="2"/>
      <c r="C926" s="3"/>
      <c r="D926" s="4"/>
      <c r="E926" s="38"/>
      <c r="H926" s="4"/>
      <c r="I926" s="4"/>
    </row>
    <row r="927" spans="1:9" ht="13.2" x14ac:dyDescent="0.25">
      <c r="A927" s="4"/>
      <c r="B927" s="2"/>
      <c r="C927" s="3"/>
      <c r="D927" s="4"/>
      <c r="E927" s="38"/>
      <c r="H927" s="4"/>
      <c r="I927" s="4"/>
    </row>
    <row r="928" spans="1:9" ht="13.2" x14ac:dyDescent="0.25">
      <c r="A928" s="4"/>
      <c r="B928" s="2"/>
      <c r="C928" s="3"/>
      <c r="D928" s="4"/>
      <c r="E928" s="38"/>
      <c r="H928" s="4"/>
      <c r="I928" s="4"/>
    </row>
    <row r="929" spans="1:9" ht="13.2" x14ac:dyDescent="0.25">
      <c r="A929" s="4"/>
      <c r="B929" s="2"/>
      <c r="C929" s="3"/>
      <c r="D929" s="4"/>
      <c r="E929" s="38"/>
      <c r="H929" s="4"/>
      <c r="I929" s="4"/>
    </row>
    <row r="930" spans="1:9" ht="13.2" x14ac:dyDescent="0.25">
      <c r="A930" s="4"/>
      <c r="B930" s="2"/>
      <c r="C930" s="3"/>
      <c r="D930" s="4"/>
      <c r="E930" s="38"/>
      <c r="H930" s="4"/>
      <c r="I930" s="4"/>
    </row>
    <row r="931" spans="1:9" ht="13.2" x14ac:dyDescent="0.25">
      <c r="A931" s="4"/>
      <c r="B931" s="2"/>
      <c r="C931" s="3"/>
      <c r="D931" s="4"/>
      <c r="E931" s="38"/>
      <c r="H931" s="4"/>
      <c r="I931" s="4"/>
    </row>
    <row r="932" spans="1:9" ht="13.2" x14ac:dyDescent="0.25">
      <c r="A932" s="4"/>
      <c r="B932" s="2"/>
      <c r="C932" s="3"/>
      <c r="D932" s="4"/>
      <c r="E932" s="38"/>
      <c r="H932" s="4"/>
      <c r="I932" s="4"/>
    </row>
    <row r="933" spans="1:9" ht="13.2" x14ac:dyDescent="0.25">
      <c r="A933" s="4"/>
      <c r="B933" s="2"/>
      <c r="C933" s="3"/>
      <c r="D933" s="4"/>
      <c r="E933" s="38"/>
      <c r="H933" s="4"/>
      <c r="I933" s="4"/>
    </row>
    <row r="934" spans="1:9" ht="13.2" x14ac:dyDescent="0.25">
      <c r="A934" s="4"/>
      <c r="B934" s="2"/>
      <c r="C934" s="3"/>
      <c r="D934" s="4"/>
      <c r="E934" s="38"/>
      <c r="H934" s="4"/>
      <c r="I934" s="4"/>
    </row>
    <row r="935" spans="1:9" ht="13.2" x14ac:dyDescent="0.25">
      <c r="A935" s="4"/>
      <c r="B935" s="2"/>
      <c r="C935" s="3"/>
      <c r="D935" s="4"/>
      <c r="E935" s="38"/>
      <c r="H935" s="4"/>
      <c r="I935" s="4"/>
    </row>
    <row r="936" spans="1:9" ht="13.2" x14ac:dyDescent="0.25">
      <c r="A936" s="4"/>
      <c r="B936" s="2"/>
      <c r="C936" s="3"/>
      <c r="D936" s="4"/>
      <c r="E936" s="38"/>
      <c r="H936" s="4"/>
      <c r="I936" s="4"/>
    </row>
    <row r="937" spans="1:9" ht="13.2" x14ac:dyDescent="0.25">
      <c r="A937" s="4"/>
      <c r="B937" s="2"/>
      <c r="C937" s="3"/>
      <c r="D937" s="4"/>
      <c r="E937" s="38"/>
      <c r="H937" s="4"/>
      <c r="I937" s="4"/>
    </row>
    <row r="938" spans="1:9" ht="13.2" x14ac:dyDescent="0.25">
      <c r="A938" s="4"/>
      <c r="B938" s="2"/>
      <c r="C938" s="3"/>
      <c r="D938" s="4"/>
      <c r="E938" s="38"/>
      <c r="H938" s="4"/>
      <c r="I938" s="4"/>
    </row>
    <row r="939" spans="1:9" ht="13.2" x14ac:dyDescent="0.25">
      <c r="A939" s="4"/>
      <c r="B939" s="2"/>
      <c r="C939" s="3"/>
      <c r="D939" s="4"/>
      <c r="E939" s="38"/>
      <c r="H939" s="4"/>
      <c r="I939" s="4"/>
    </row>
    <row r="940" spans="1:9" ht="13.2" x14ac:dyDescent="0.25">
      <c r="A940" s="4"/>
      <c r="B940" s="2"/>
      <c r="C940" s="3"/>
      <c r="D940" s="4"/>
      <c r="E940" s="38"/>
      <c r="H940" s="4"/>
      <c r="I940" s="4"/>
    </row>
    <row r="941" spans="1:9" ht="13.2" x14ac:dyDescent="0.25">
      <c r="A941" s="4"/>
      <c r="B941" s="2"/>
      <c r="C941" s="3"/>
      <c r="D941" s="4"/>
      <c r="E941" s="38"/>
      <c r="H941" s="4"/>
      <c r="I941" s="4"/>
    </row>
    <row r="942" spans="1:9" ht="13.2" x14ac:dyDescent="0.25">
      <c r="A942" s="4"/>
      <c r="B942" s="2"/>
      <c r="C942" s="3"/>
      <c r="D942" s="4"/>
      <c r="E942" s="38"/>
      <c r="H942" s="4"/>
      <c r="I942" s="4"/>
    </row>
    <row r="943" spans="1:9" ht="13.2" x14ac:dyDescent="0.25">
      <c r="A943" s="4"/>
      <c r="B943" s="2"/>
      <c r="C943" s="3"/>
      <c r="D943" s="4"/>
      <c r="E943" s="38"/>
      <c r="H943" s="4"/>
      <c r="I943" s="4"/>
    </row>
    <row r="944" spans="1:9" ht="13.2" x14ac:dyDescent="0.25">
      <c r="A944" s="4"/>
      <c r="B944" s="2"/>
      <c r="C944" s="3"/>
      <c r="D944" s="4"/>
      <c r="E944" s="38"/>
      <c r="H944" s="4"/>
      <c r="I944" s="4"/>
    </row>
    <row r="945" spans="1:9" ht="13.2" x14ac:dyDescent="0.25">
      <c r="A945" s="4"/>
      <c r="B945" s="2"/>
      <c r="C945" s="3"/>
      <c r="D945" s="4"/>
      <c r="E945" s="38"/>
      <c r="H945" s="4"/>
      <c r="I945" s="4"/>
    </row>
    <row r="946" spans="1:9" ht="13.2" x14ac:dyDescent="0.25">
      <c r="A946" s="4"/>
      <c r="B946" s="2"/>
      <c r="C946" s="3"/>
      <c r="D946" s="4"/>
      <c r="E946" s="38"/>
      <c r="H946" s="4"/>
      <c r="I946" s="4"/>
    </row>
    <row r="947" spans="1:9" ht="13.2" x14ac:dyDescent="0.25">
      <c r="A947" s="4"/>
      <c r="B947" s="2"/>
      <c r="C947" s="3"/>
      <c r="D947" s="4"/>
      <c r="E947" s="38"/>
      <c r="H947" s="4"/>
      <c r="I947" s="4"/>
    </row>
    <row r="948" spans="1:9" ht="13.2" x14ac:dyDescent="0.25">
      <c r="A948" s="4"/>
      <c r="B948" s="2"/>
      <c r="C948" s="3"/>
      <c r="D948" s="4"/>
      <c r="E948" s="38"/>
      <c r="H948" s="4"/>
      <c r="I948" s="4"/>
    </row>
    <row r="949" spans="1:9" ht="13.2" x14ac:dyDescent="0.25">
      <c r="A949" s="4"/>
      <c r="B949" s="2"/>
      <c r="C949" s="3"/>
      <c r="D949" s="4"/>
      <c r="E949" s="38"/>
      <c r="H949" s="4"/>
      <c r="I949" s="4"/>
    </row>
    <row r="950" spans="1:9" ht="13.2" x14ac:dyDescent="0.25">
      <c r="A950" s="4"/>
      <c r="B950" s="2"/>
      <c r="C950" s="3"/>
      <c r="D950" s="4"/>
      <c r="E950" s="38"/>
      <c r="H950" s="4"/>
      <c r="I950" s="4"/>
    </row>
    <row r="951" spans="1:9" ht="13.2" x14ac:dyDescent="0.25">
      <c r="A951" s="4"/>
      <c r="B951" s="2"/>
      <c r="C951" s="3"/>
      <c r="D951" s="4"/>
      <c r="E951" s="38"/>
      <c r="H951" s="4"/>
      <c r="I951" s="4"/>
    </row>
    <row r="952" spans="1:9" ht="13.2" x14ac:dyDescent="0.25">
      <c r="A952" s="4"/>
      <c r="B952" s="2"/>
      <c r="C952" s="3"/>
      <c r="D952" s="4"/>
      <c r="E952" s="38"/>
      <c r="H952" s="4"/>
      <c r="I952" s="4"/>
    </row>
  </sheetData>
  <conditionalFormatting sqref="C4:C10 C12:C16">
    <cfRule type="containsText" dxfId="115" priority="1" operator="containsText" text="Y">
      <formula>NOT(ISERROR(SEARCH(("Y"),(C4))))</formula>
    </cfRule>
  </conditionalFormatting>
  <conditionalFormatting sqref="C4:C10 C12:C16">
    <cfRule type="containsText" dxfId="114" priority="2" operator="containsText" text="?">
      <formula>NOT(ISERROR(SEARCH(("?"),(C4))))</formula>
    </cfRule>
  </conditionalFormatting>
  <conditionalFormatting sqref="C4:C10 C12:C16">
    <cfRule type="containsBlanks" dxfId="113" priority="3">
      <formula>LEN(TRIM(C4))=0</formula>
    </cfRule>
  </conditionalFormatting>
  <conditionalFormatting sqref="C4:C10 C12:C16">
    <cfRule type="containsText" dxfId="11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topLeftCell="F1" workbookViewId="0">
      <pane ySplit="3" topLeftCell="A13" activePane="bottomLeft" state="frozen"/>
      <selection pane="bottomLeft" activeCell="AC14" sqref="J2:AC1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88671875" customWidth="1"/>
    <col min="4" max="5" width="9.664062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1110</v>
      </c>
      <c r="B1" s="2" t="s">
        <v>852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BEST","CollectionType":"HomeCollector.Models.BookBase,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27" x14ac:dyDescent="0.3">
      <c r="A4" s="14" t="s">
        <v>1111</v>
      </c>
      <c r="B4" s="15">
        <v>1978</v>
      </c>
      <c r="C4" s="17"/>
      <c r="D4" s="12"/>
      <c r="E4" s="38">
        <v>4</v>
      </c>
      <c r="F4" s="81" t="s">
        <v>1112</v>
      </c>
      <c r="G4" s="17" t="s">
        <v>1113</v>
      </c>
      <c r="H4" s="12" t="s">
        <v>1114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Best of Trek #1"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,"Title":"The Best of Trek #1" </v>
      </c>
      <c r="N4" t="str">
        <f>",""Author"":""" &amp; $H4 &amp; """ "</f>
        <v xml:space="preserve">,"Author":"ed. Walter Irwin &amp; G.B. Love" </v>
      </c>
      <c r="O4" t="str">
        <f>",""Publisher"":""" &amp; $G4 &amp; """ "</f>
        <v xml:space="preserve">,"Publisher":"Penguin Books - ROC" </v>
      </c>
      <c r="P4" t="str">
        <f>",""Year"":" &amp; $B4 &amp; " "</f>
        <v xml:space="preserve">,"Year":1978 </v>
      </c>
      <c r="Q4" t="str">
        <f>",""Month"":" &amp; IF($E4="",0,$E4)</f>
        <v>,"Month":4</v>
      </c>
      <c r="R4" t="str">
        <f>",""Series"":""" &amp; $B$1 &amp; """ "</f>
        <v xml:space="preserve">,"Series":"BEST" </v>
      </c>
      <c r="S4" t="str">
        <f>",""BookCode"":""" &amp; $F4 &amp; """ "</f>
        <v xml:space="preserve">,"BookCode":"BEST1"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/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Best of Trek #1" ,"Description":"" ,"Title":"The Best of Trek #1" ,"Author":"ed. Walter Irwin &amp; G.B. Love" ,"Publisher":"Penguin Books - ROC" ,"Year":1978 ,"Month":4,"Series":"BEST" ,"BookCode":"BEST1" ,"ISBN":"" ,"Edition":"" }</v>
      </c>
    </row>
    <row r="5" spans="1:39" ht="27" x14ac:dyDescent="0.3">
      <c r="A5" s="14" t="s">
        <v>1115</v>
      </c>
      <c r="B5" s="15">
        <v>1980</v>
      </c>
      <c r="C5" s="17"/>
      <c r="D5" s="12"/>
      <c r="E5" s="38">
        <v>3</v>
      </c>
      <c r="F5" s="81" t="s">
        <v>1116</v>
      </c>
      <c r="G5" s="17" t="s">
        <v>1113</v>
      </c>
      <c r="H5" s="12" t="s">
        <v>1114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4" si="0">",""DisplayName"":""" &amp; $A5 &amp; """ "</f>
        <v xml:space="preserve">,"DisplayName":"The Best of Trek #2" </v>
      </c>
      <c r="L5" t="str">
        <f t="shared" ref="L5:L14" si="1">",""Description"":""" &amp; $I5 &amp; """ "</f>
        <v xml:space="preserve">,"Description":"" </v>
      </c>
      <c r="M5" t="str">
        <f t="shared" ref="M5:M14" si="2">",""Title"":""" &amp; $A5 &amp; """ "</f>
        <v xml:space="preserve">,"Title":"The Best of Trek #2" </v>
      </c>
      <c r="N5" t="str">
        <f t="shared" ref="N5:N14" si="3">",""Author"":""" &amp; $H5 &amp; """ "</f>
        <v xml:space="preserve">,"Author":"ed. Walter Irwin &amp; G.B. Love" </v>
      </c>
      <c r="O5" t="str">
        <f t="shared" ref="O5:O14" si="4">",""Publisher"":""" &amp; $G5 &amp; """ "</f>
        <v xml:space="preserve">,"Publisher":"Penguin Books - ROC" </v>
      </c>
      <c r="P5" t="str">
        <f t="shared" ref="P5:P14" si="5">",""Year"":" &amp; $B5 &amp; " "</f>
        <v xml:space="preserve">,"Year":1980 </v>
      </c>
      <c r="Q5" t="str">
        <f t="shared" ref="Q5:Q14" si="6">",""Month"":" &amp; IF($E5="",0,$E5)</f>
        <v>,"Month":3</v>
      </c>
      <c r="R5" t="str">
        <f>",""Series"":""" &amp; $B$1 &amp; """ "</f>
        <v xml:space="preserve">,"Series":"BEST" </v>
      </c>
      <c r="S5" t="str">
        <f t="shared" ref="S5:S14" si="7">",""BookCode"":""" &amp; $F5 &amp; """ "</f>
        <v xml:space="preserve">,"BookCode":"BEST2" </v>
      </c>
      <c r="T5" t="str">
        <f t="shared" ref="T5:T14" si="8">",""ISBN"":""" &amp; "" &amp; """ "</f>
        <v xml:space="preserve">,"ISBN":"" </v>
      </c>
      <c r="U5" t="str">
        <f t="shared" ref="U5:U14" si="9">",""Edition"":""" &amp; "" &amp; """ "</f>
        <v xml:space="preserve">,"Edition":"" </v>
      </c>
      <c r="V5" t="str">
        <f t="shared" ref="V5:V14" si="10" xml:space="preserve"> IF($C5="Y",",""ItemInstances"":[","")</f>
        <v/>
      </c>
      <c r="W5" t="str">
        <f t="shared" ref="W5:W14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4" si="12">",""ItemDetails"":""" &amp; "Copies=" &amp; $D5 &amp; """ "</f>
        <v xml:space="preserve">,"ItemDetails":"Copies=" </v>
      </c>
      <c r="Y5" t="str">
        <f t="shared" ref="Y5:Y14" si="13">",""IsFavorite"":" &amp; "false" &amp; " "</f>
        <v xml:space="preserve">,"IsFavorite":false </v>
      </c>
      <c r="Z5" t="str">
        <f t="shared" ref="Z5:Z14" si="14">",""EstimatedValue"":" &amp; 0 &amp; " "</f>
        <v xml:space="preserve">,"EstimatedValue":0 </v>
      </c>
      <c r="AA5" t="str">
        <f t="shared" ref="AA5:AA14" si="15">",""Condition"":" &amp; """UNDEFINED""" &amp; " "</f>
        <v xml:space="preserve">,"Condition":"UNDEFINED" </v>
      </c>
      <c r="AB5" t="str">
        <f t="shared" ref="AB5:AB14" si="16" xml:space="preserve"> IF($C5="Y",  CONCATENATE($V5,$W5,$X5,$Y5,$Z5,$AA5) &amp; "} ]}","}")</f>
        <v>}</v>
      </c>
      <c r="AC5" t="str">
        <f t="shared" ref="AC5:AC14" si="17">CONCATENATE($J5,$K5, $L5, $M5, $N5,$O5,$P5,$Q5,$R5,$S5,$T5,$U5) &amp; $AB5</f>
        <v>,{"CollectableType":"HomeCollector.Models.BookBase, HomeCollector, Version=1.0.0.0, Culture=neutral, PublicKeyToken=null","DisplayName":"The Best of Trek #2" ,"Description":"" ,"Title":"The Best of Trek #2" ,"Author":"ed. Walter Irwin &amp; G.B. Love" ,"Publisher":"Penguin Books - ROC" ,"Year":1980 ,"Month":3,"Series":"BEST" ,"BookCode":"BEST2" ,"ISBN":"" ,"Edition":"" }</v>
      </c>
    </row>
    <row r="6" spans="1:39" ht="27" x14ac:dyDescent="0.3">
      <c r="A6" s="14" t="s">
        <v>1117</v>
      </c>
      <c r="B6" s="15">
        <v>1981</v>
      </c>
      <c r="C6" s="17"/>
      <c r="D6" s="4"/>
      <c r="E6" s="38">
        <v>1</v>
      </c>
      <c r="F6" s="81" t="s">
        <v>1118</v>
      </c>
      <c r="G6" s="17" t="s">
        <v>1113</v>
      </c>
      <c r="H6" s="12" t="s">
        <v>1114</v>
      </c>
      <c r="I6" s="12"/>
      <c r="J6" t="str">
        <f t="shared" ref="J6:J14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Best of Trek #3" </v>
      </c>
      <c r="L6" t="str">
        <f t="shared" si="1"/>
        <v xml:space="preserve">,"Description":"" </v>
      </c>
      <c r="M6" t="str">
        <f t="shared" si="2"/>
        <v xml:space="preserve">,"Title":"The Best of Trek #3" </v>
      </c>
      <c r="N6" t="str">
        <f t="shared" si="3"/>
        <v xml:space="preserve">,"Author":"ed. Walter Irwin &amp; G.B. Love" </v>
      </c>
      <c r="O6" t="str">
        <f t="shared" si="4"/>
        <v xml:space="preserve">,"Publisher":"Penguin Books - ROC" </v>
      </c>
      <c r="P6" t="str">
        <f t="shared" si="5"/>
        <v xml:space="preserve">,"Year":1981 </v>
      </c>
      <c r="Q6" t="str">
        <f t="shared" si="6"/>
        <v>,"Month":1</v>
      </c>
      <c r="R6" t="str">
        <f t="shared" ref="R6:R14" si="19">",""Series"":""" &amp; $B$1 &amp; """ "</f>
        <v xml:space="preserve">,"Series":"BEST" </v>
      </c>
      <c r="S6" t="str">
        <f t="shared" si="7"/>
        <v xml:space="preserve">,"BookCode":"BEST3"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PublicKeyToken=null","DisplayName":"The Best of Trek #3" ,"Description":"" ,"Title":"The Best of Trek #3" ,"Author":"ed. Walter Irwin &amp; G.B. Love" ,"Publisher":"Penguin Books - ROC" ,"Year":1981 ,"Month":1,"Series":"BEST" ,"BookCode":"BEST3" ,"ISBN":"" ,"Edition":"" }</v>
      </c>
    </row>
    <row r="7" spans="1:39" ht="27" x14ac:dyDescent="0.3">
      <c r="A7" s="14" t="s">
        <v>1119</v>
      </c>
      <c r="B7" s="15">
        <v>1981</v>
      </c>
      <c r="C7" s="17"/>
      <c r="D7" s="4"/>
      <c r="E7" s="38">
        <v>12</v>
      </c>
      <c r="F7" s="81" t="s">
        <v>1120</v>
      </c>
      <c r="G7" s="17" t="s">
        <v>1113</v>
      </c>
      <c r="H7" s="12" t="s">
        <v>1114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Best of Trek #4" </v>
      </c>
      <c r="L7" t="str">
        <f t="shared" si="1"/>
        <v xml:space="preserve">,"Description":"" </v>
      </c>
      <c r="M7" t="str">
        <f t="shared" si="2"/>
        <v xml:space="preserve">,"Title":"The Best of Trek #4" </v>
      </c>
      <c r="N7" t="str">
        <f t="shared" si="3"/>
        <v xml:space="preserve">,"Author":"ed. Walter Irwin &amp; G.B. Love" </v>
      </c>
      <c r="O7" t="str">
        <f t="shared" si="4"/>
        <v xml:space="preserve">,"Publisher":"Penguin Books - ROC" </v>
      </c>
      <c r="P7" t="str">
        <f t="shared" si="5"/>
        <v xml:space="preserve">,"Year":1981 </v>
      </c>
      <c r="Q7" t="str">
        <f t="shared" si="6"/>
        <v>,"Month":12</v>
      </c>
      <c r="R7" t="str">
        <f t="shared" si="19"/>
        <v xml:space="preserve">,"Series":"BEST" </v>
      </c>
      <c r="S7" t="str">
        <f t="shared" si="7"/>
        <v xml:space="preserve">,"BookCode":"BEST4"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PublicKeyToken=null","DisplayName":"The Best of Trek #4" ,"Description":"" ,"Title":"The Best of Trek #4" ,"Author":"ed. Walter Irwin &amp; G.B. Love" ,"Publisher":"Penguin Books - ROC" ,"Year":1981 ,"Month":12,"Series":"BEST" ,"BookCode":"BEST4" ,"ISBN":"" ,"Edition":"" }</v>
      </c>
    </row>
    <row r="8" spans="1:39" ht="27" x14ac:dyDescent="0.3">
      <c r="A8" s="14" t="s">
        <v>1121</v>
      </c>
      <c r="B8" s="15">
        <v>1982</v>
      </c>
      <c r="C8" s="17"/>
      <c r="D8" s="4"/>
      <c r="E8" s="38">
        <v>8</v>
      </c>
      <c r="F8" s="81" t="s">
        <v>1122</v>
      </c>
      <c r="G8" s="17" t="s">
        <v>1113</v>
      </c>
      <c r="H8" s="12" t="s">
        <v>1114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,"DisplayName":"The Best of Trek #5" </v>
      </c>
      <c r="L8" t="str">
        <f t="shared" si="1"/>
        <v xml:space="preserve">,"Description":"" </v>
      </c>
      <c r="M8" t="str">
        <f t="shared" si="2"/>
        <v xml:space="preserve">,"Title":"The Best of Trek #5" </v>
      </c>
      <c r="N8" t="str">
        <f t="shared" si="3"/>
        <v xml:space="preserve">,"Author":"ed. Walter Irwin &amp; G.B. Love" </v>
      </c>
      <c r="O8" t="str">
        <f t="shared" si="4"/>
        <v xml:space="preserve">,"Publisher":"Penguin Books - ROC" </v>
      </c>
      <c r="P8" t="str">
        <f t="shared" si="5"/>
        <v xml:space="preserve">,"Year":1982 </v>
      </c>
      <c r="Q8" t="str">
        <f t="shared" si="6"/>
        <v>,"Month":8</v>
      </c>
      <c r="R8" t="str">
        <f t="shared" si="19"/>
        <v xml:space="preserve">,"Series":"BEST" </v>
      </c>
      <c r="S8" t="str">
        <f t="shared" si="7"/>
        <v xml:space="preserve">,"BookCode":"BEST5"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PublicKeyToken=null","DisplayName":"The Best of Trek #5" ,"Description":"" ,"Title":"The Best of Trek #5" ,"Author":"ed. Walter Irwin &amp; G.B. Love" ,"Publisher":"Penguin Books - ROC" ,"Year":1982 ,"Month":8,"Series":"BEST" ,"BookCode":"BEST5" ,"ISBN":"" ,"Edition":"" }</v>
      </c>
    </row>
    <row r="9" spans="1:39" ht="27" x14ac:dyDescent="0.3">
      <c r="A9" s="14" t="s">
        <v>1123</v>
      </c>
      <c r="B9" s="15">
        <v>1983</v>
      </c>
      <c r="C9" s="17"/>
      <c r="D9" s="4"/>
      <c r="E9" s="38">
        <v>9</v>
      </c>
      <c r="F9" s="81" t="s">
        <v>1124</v>
      </c>
      <c r="G9" s="17" t="s">
        <v>1113</v>
      </c>
      <c r="H9" s="12" t="s">
        <v>1114</v>
      </c>
      <c r="I9" s="12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,"DisplayName":"The Best of Trek #6" </v>
      </c>
      <c r="L9" t="str">
        <f t="shared" si="1"/>
        <v xml:space="preserve">,"Description":"" </v>
      </c>
      <c r="M9" t="str">
        <f t="shared" si="2"/>
        <v xml:space="preserve">,"Title":"The Best of Trek #6" </v>
      </c>
      <c r="N9" t="str">
        <f t="shared" si="3"/>
        <v xml:space="preserve">,"Author":"ed. Walter Irwin &amp; G.B. Love" </v>
      </c>
      <c r="O9" t="str">
        <f t="shared" si="4"/>
        <v xml:space="preserve">,"Publisher":"Penguin Books - ROC" </v>
      </c>
      <c r="P9" t="str">
        <f t="shared" si="5"/>
        <v xml:space="preserve">,"Year":1983 </v>
      </c>
      <c r="Q9" t="str">
        <f t="shared" si="6"/>
        <v>,"Month":9</v>
      </c>
      <c r="R9" t="str">
        <f t="shared" si="19"/>
        <v xml:space="preserve">,"Series":"BEST" </v>
      </c>
      <c r="S9" t="str">
        <f t="shared" si="7"/>
        <v xml:space="preserve">,"BookCode":"BEST6"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/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}</v>
      </c>
      <c r="AC9" t="str">
        <f t="shared" si="17"/>
        <v>,{"CollectableType":"HomeCollector.Models.BookBase, HomeCollector, Version=1.0.0.0, Culture=neutral, PublicKeyToken=null","DisplayName":"The Best of Trek #6" ,"Description":"" ,"Title":"The Best of Trek #6" ,"Author":"ed. Walter Irwin &amp; G.B. Love" ,"Publisher":"Penguin Books - ROC" ,"Year":1983 ,"Month":9,"Series":"BEST" ,"BookCode":"BEST6" ,"ISBN":"" ,"Edition":"" }</v>
      </c>
    </row>
    <row r="10" spans="1:39" ht="27" x14ac:dyDescent="0.3">
      <c r="A10" s="14" t="s">
        <v>1125</v>
      </c>
      <c r="B10" s="15">
        <v>1984</v>
      </c>
      <c r="C10" s="17"/>
      <c r="D10" s="4"/>
      <c r="E10" s="38">
        <v>6</v>
      </c>
      <c r="F10" s="81" t="s">
        <v>1126</v>
      </c>
      <c r="G10" s="17" t="s">
        <v>1113</v>
      </c>
      <c r="H10" s="12" t="s">
        <v>1114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,"DisplayName":"The Best of Trek #7" </v>
      </c>
      <c r="L10" t="str">
        <f t="shared" si="1"/>
        <v xml:space="preserve">,"Description":"" </v>
      </c>
      <c r="M10" t="str">
        <f t="shared" si="2"/>
        <v xml:space="preserve">,"Title":"The Best of Trek #7" </v>
      </c>
      <c r="N10" t="str">
        <f t="shared" si="3"/>
        <v xml:space="preserve">,"Author":"ed. Walter Irwin &amp; G.B. Love" </v>
      </c>
      <c r="O10" t="str">
        <f t="shared" si="4"/>
        <v xml:space="preserve">,"Publisher":"Penguin Books - ROC" </v>
      </c>
      <c r="P10" t="str">
        <f t="shared" si="5"/>
        <v xml:space="preserve">,"Year":1984 </v>
      </c>
      <c r="Q10" t="str">
        <f t="shared" si="6"/>
        <v>,"Month":6</v>
      </c>
      <c r="R10" t="str">
        <f t="shared" si="19"/>
        <v xml:space="preserve">,"Series":"BEST" </v>
      </c>
      <c r="S10" t="str">
        <f t="shared" si="7"/>
        <v xml:space="preserve">,"BookCode":"BEST7"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/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}</v>
      </c>
      <c r="AC10" t="str">
        <f t="shared" si="17"/>
        <v>,{"CollectableType":"HomeCollector.Models.BookBase, HomeCollector, Version=1.0.0.0, Culture=neutral, PublicKeyToken=null","DisplayName":"The Best of Trek #7" ,"Description":"" ,"Title":"The Best of Trek #7" ,"Author":"ed. Walter Irwin &amp; G.B. Love" ,"Publisher":"Penguin Books - ROC" ,"Year":1984 ,"Month":6,"Series":"BEST" ,"BookCode":"BEST7" ,"ISBN":"" ,"Edition":"" }</v>
      </c>
    </row>
    <row r="11" spans="1:39" ht="27" x14ac:dyDescent="0.3">
      <c r="A11" s="14" t="s">
        <v>1127</v>
      </c>
      <c r="B11" s="15">
        <v>1985</v>
      </c>
      <c r="C11" s="17" t="s">
        <v>15</v>
      </c>
      <c r="D11" s="4"/>
      <c r="E11" s="38">
        <v>3</v>
      </c>
      <c r="F11" s="81" t="s">
        <v>1128</v>
      </c>
      <c r="G11" s="17" t="s">
        <v>1113</v>
      </c>
      <c r="H11" s="12" t="s">
        <v>1114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,"DisplayName":"The Best of Trek #8" </v>
      </c>
      <c r="L11" t="str">
        <f t="shared" si="1"/>
        <v xml:space="preserve">,"Description":"" </v>
      </c>
      <c r="M11" t="str">
        <f t="shared" si="2"/>
        <v xml:space="preserve">,"Title":"The Best of Trek #8" </v>
      </c>
      <c r="N11" t="str">
        <f t="shared" si="3"/>
        <v xml:space="preserve">,"Author":"ed. Walter Irwin &amp; G.B. Love" </v>
      </c>
      <c r="O11" t="str">
        <f t="shared" si="4"/>
        <v xml:space="preserve">,"Publisher":"Penguin Books - ROC" </v>
      </c>
      <c r="P11" t="str">
        <f t="shared" si="5"/>
        <v xml:space="preserve">,"Year":1985 </v>
      </c>
      <c r="Q11" t="str">
        <f t="shared" si="6"/>
        <v>,"Month":3</v>
      </c>
      <c r="R11" t="str">
        <f t="shared" si="19"/>
        <v xml:space="preserve">,"Series":"BEST" </v>
      </c>
      <c r="S11" t="str">
        <f t="shared" si="7"/>
        <v xml:space="preserve">,"BookCode":"BEST8"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PublicKeyToken=null","DisplayName":"The Best of Trek #8" ,"Description":"" ,"Title":"The Best of Trek #8" ,"Author":"ed. Walter Irwin &amp; G.B. Love" ,"Publisher":"Penguin Books - ROC" ,"Year":1985 ,"Month":3,"Series":"BEST" ,"BookCode":"BEST8"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27" x14ac:dyDescent="0.3">
      <c r="A12" s="14" t="s">
        <v>1129</v>
      </c>
      <c r="B12" s="15">
        <v>1985</v>
      </c>
      <c r="C12" s="17" t="s">
        <v>15</v>
      </c>
      <c r="D12" s="4"/>
      <c r="E12" s="38">
        <v>9</v>
      </c>
      <c r="F12" s="81" t="s">
        <v>1130</v>
      </c>
      <c r="G12" s="17" t="s">
        <v>1113</v>
      </c>
      <c r="H12" s="12" t="s">
        <v>1114</v>
      </c>
      <c r="I12" s="12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,"DisplayName":"The Best of Trek #9" </v>
      </c>
      <c r="L12" t="str">
        <f t="shared" si="1"/>
        <v xml:space="preserve">,"Description":"" </v>
      </c>
      <c r="M12" t="str">
        <f t="shared" si="2"/>
        <v xml:space="preserve">,"Title":"The Best of Trek #9" </v>
      </c>
      <c r="N12" t="str">
        <f t="shared" si="3"/>
        <v xml:space="preserve">,"Author":"ed. Walter Irwin &amp; G.B. Love" </v>
      </c>
      <c r="O12" t="str">
        <f t="shared" si="4"/>
        <v xml:space="preserve">,"Publisher":"Penguin Books - ROC" </v>
      </c>
      <c r="P12" t="str">
        <f t="shared" si="5"/>
        <v xml:space="preserve">,"Year":1985 </v>
      </c>
      <c r="Q12" t="str">
        <f t="shared" si="6"/>
        <v>,"Month":9</v>
      </c>
      <c r="R12" t="str">
        <f t="shared" si="19"/>
        <v xml:space="preserve">,"Series":"BEST" </v>
      </c>
      <c r="S12" t="str">
        <f t="shared" si="7"/>
        <v xml:space="preserve">,"BookCode":"BEST9"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PublicKeyToken=null","DisplayName":"The Best of Trek #9" ,"Description":"" ,"Title":"The Best of Trek #9" ,"Author":"ed. Walter Irwin &amp; G.B. Love" ,"Publisher":"Penguin Books - ROC" ,"Year":1985 ,"Month":9,"Series":"BEST" ,"BookCode":"BEST9"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27" x14ac:dyDescent="0.3">
      <c r="A13" s="14" t="s">
        <v>1131</v>
      </c>
      <c r="B13" s="15">
        <v>1986</v>
      </c>
      <c r="C13" s="17" t="s">
        <v>15</v>
      </c>
      <c r="D13" s="4"/>
      <c r="E13" s="38">
        <v>6</v>
      </c>
      <c r="F13" s="81" t="s">
        <v>1132</v>
      </c>
      <c r="G13" s="17" t="s">
        <v>1113</v>
      </c>
      <c r="H13" s="12" t="s">
        <v>1114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,"DisplayName":"The Best of Trek #10" </v>
      </c>
      <c r="L13" t="str">
        <f t="shared" si="1"/>
        <v xml:space="preserve">,"Description":"" </v>
      </c>
      <c r="M13" t="str">
        <f t="shared" si="2"/>
        <v xml:space="preserve">,"Title":"The Best of Trek #10" </v>
      </c>
      <c r="N13" t="str">
        <f t="shared" si="3"/>
        <v xml:space="preserve">,"Author":"ed. Walter Irwin &amp; G.B. Love" </v>
      </c>
      <c r="O13" t="str">
        <f t="shared" si="4"/>
        <v xml:space="preserve">,"Publisher":"Penguin Books - ROC" </v>
      </c>
      <c r="P13" t="str">
        <f t="shared" si="5"/>
        <v xml:space="preserve">,"Year":1986 </v>
      </c>
      <c r="Q13" t="str">
        <f t="shared" si="6"/>
        <v>,"Month":6</v>
      </c>
      <c r="R13" t="str">
        <f t="shared" si="19"/>
        <v xml:space="preserve">,"Series":"BEST" </v>
      </c>
      <c r="S13" t="str">
        <f t="shared" si="7"/>
        <v xml:space="preserve">,"BookCode":"BEST10"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PublicKeyToken=null","DisplayName":"The Best of Trek #10" ,"Description":"" ,"Title":"The Best of Trek #10" ,"Author":"ed. Walter Irwin &amp; G.B. Love" ,"Publisher":"Penguin Books - ROC" ,"Year":1986 ,"Month":6,"Series":"BEST" ,"BookCode":"BEST10"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27" x14ac:dyDescent="0.3">
      <c r="A14" s="14" t="s">
        <v>1133</v>
      </c>
      <c r="B14" s="15">
        <v>1986</v>
      </c>
      <c r="C14" s="17"/>
      <c r="D14" s="4"/>
      <c r="E14" s="38">
        <v>11</v>
      </c>
      <c r="F14" s="81" t="s">
        <v>1134</v>
      </c>
      <c r="G14" s="17" t="s">
        <v>1113</v>
      </c>
      <c r="H14" s="12" t="s">
        <v>1114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,"DisplayName":"The Best of Trek #11" </v>
      </c>
      <c r="L14" t="str">
        <f t="shared" si="1"/>
        <v xml:space="preserve">,"Description":"" </v>
      </c>
      <c r="M14" t="str">
        <f t="shared" si="2"/>
        <v xml:space="preserve">,"Title":"The Best of Trek #11" </v>
      </c>
      <c r="N14" t="str">
        <f t="shared" si="3"/>
        <v xml:space="preserve">,"Author":"ed. Walter Irwin &amp; G.B. Love" </v>
      </c>
      <c r="O14" t="str">
        <f t="shared" si="4"/>
        <v xml:space="preserve">,"Publisher":"Penguin Books - ROC" </v>
      </c>
      <c r="P14" t="str">
        <f t="shared" si="5"/>
        <v xml:space="preserve">,"Year":1986 </v>
      </c>
      <c r="Q14" t="str">
        <f t="shared" si="6"/>
        <v>,"Month":11</v>
      </c>
      <c r="R14" t="str">
        <f t="shared" si="19"/>
        <v xml:space="preserve">,"Series":"BEST" </v>
      </c>
      <c r="S14" t="str">
        <f t="shared" si="7"/>
        <v xml:space="preserve">,"BookCode":"BEST11"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PublicKeyToken=null","DisplayName":"The Best of Trek #11" ,"Description":"" ,"Title":"The Best of Trek #11" ,"Author":"ed. Walter Irwin &amp; G.B. Love" ,"Publisher":"Penguin Books - ROC" ,"Year":1986 ,"Month":11,"Series":"BEST" ,"BookCode":"BEST11" ,"ISBN":"" ,"Edition":"" }</v>
      </c>
    </row>
    <row r="15" spans="1:39" ht="27" x14ac:dyDescent="0.3">
      <c r="A15" s="14" t="s">
        <v>1135</v>
      </c>
      <c r="B15" s="15">
        <v>1987</v>
      </c>
      <c r="C15" s="17"/>
      <c r="D15" s="4"/>
      <c r="E15" s="38">
        <v>8</v>
      </c>
      <c r="F15" s="81" t="s">
        <v>1136</v>
      </c>
      <c r="G15" s="17" t="s">
        <v>1113</v>
      </c>
      <c r="H15" s="12" t="s">
        <v>1114</v>
      </c>
      <c r="I15" s="12"/>
    </row>
    <row r="16" spans="1:39" ht="27" x14ac:dyDescent="0.3">
      <c r="A16" s="14" t="s">
        <v>1137</v>
      </c>
      <c r="B16" s="15">
        <v>1988</v>
      </c>
      <c r="C16" s="17" t="s">
        <v>15</v>
      </c>
      <c r="D16" s="4"/>
      <c r="E16" s="38">
        <v>5</v>
      </c>
      <c r="F16" s="81" t="s">
        <v>1138</v>
      </c>
      <c r="G16" s="17" t="s">
        <v>1113</v>
      </c>
      <c r="H16" s="12" t="s">
        <v>1114</v>
      </c>
      <c r="I16" s="4"/>
    </row>
    <row r="17" spans="1:9" ht="27" x14ac:dyDescent="0.3">
      <c r="A17" s="14" t="s">
        <v>1139</v>
      </c>
      <c r="B17" s="15">
        <v>1988</v>
      </c>
      <c r="C17" s="17"/>
      <c r="D17" s="4"/>
      <c r="E17" s="38">
        <v>11</v>
      </c>
      <c r="F17" s="81" t="s">
        <v>1140</v>
      </c>
      <c r="G17" s="17" t="s">
        <v>1113</v>
      </c>
      <c r="H17" s="12" t="s">
        <v>1114</v>
      </c>
      <c r="I17" s="4"/>
    </row>
    <row r="18" spans="1:9" ht="27" x14ac:dyDescent="0.3">
      <c r="A18" s="14" t="s">
        <v>1141</v>
      </c>
      <c r="B18" s="15">
        <v>1990</v>
      </c>
      <c r="C18" s="17" t="s">
        <v>15</v>
      </c>
      <c r="D18" s="4"/>
      <c r="E18" s="38">
        <v>6</v>
      </c>
      <c r="F18" s="81" t="s">
        <v>1142</v>
      </c>
      <c r="G18" s="17" t="s">
        <v>1113</v>
      </c>
      <c r="H18" s="12" t="s">
        <v>1114</v>
      </c>
      <c r="I18" s="4"/>
    </row>
    <row r="19" spans="1:9" ht="27" x14ac:dyDescent="0.3">
      <c r="A19" s="14" t="s">
        <v>1143</v>
      </c>
      <c r="B19" s="15">
        <v>1991</v>
      </c>
      <c r="C19" s="17"/>
      <c r="D19" s="4"/>
      <c r="E19" s="38">
        <v>3</v>
      </c>
      <c r="F19" s="81" t="s">
        <v>1144</v>
      </c>
      <c r="G19" s="17" t="s">
        <v>1113</v>
      </c>
      <c r="H19" s="12" t="s">
        <v>1114</v>
      </c>
    </row>
    <row r="20" spans="1:9" ht="27" x14ac:dyDescent="0.3">
      <c r="A20" s="14" t="s">
        <v>1145</v>
      </c>
      <c r="B20" s="15">
        <v>1994</v>
      </c>
      <c r="C20" s="17"/>
      <c r="D20" s="4"/>
      <c r="E20" s="38">
        <v>12</v>
      </c>
      <c r="F20" s="81" t="s">
        <v>1146</v>
      </c>
      <c r="G20" s="17" t="s">
        <v>1113</v>
      </c>
      <c r="H20" s="12" t="s">
        <v>1114</v>
      </c>
      <c r="I20" s="4"/>
    </row>
    <row r="21" spans="1:9" ht="27" x14ac:dyDescent="0.3">
      <c r="A21" s="14" t="s">
        <v>1147</v>
      </c>
      <c r="B21" s="15">
        <v>1996</v>
      </c>
      <c r="C21" s="17"/>
      <c r="D21" s="4"/>
      <c r="E21" s="38">
        <v>2</v>
      </c>
      <c r="F21" s="81" t="s">
        <v>1148</v>
      </c>
      <c r="G21" s="17" t="s">
        <v>1113</v>
      </c>
      <c r="H21" s="12" t="s">
        <v>1114</v>
      </c>
      <c r="I21" s="12"/>
    </row>
    <row r="22" spans="1:9" ht="14.4" x14ac:dyDescent="0.3">
      <c r="A22" s="14" t="s">
        <v>1149</v>
      </c>
      <c r="B22" s="15">
        <v>1990</v>
      </c>
      <c r="C22" s="17" t="s">
        <v>15</v>
      </c>
      <c r="D22" s="4"/>
      <c r="E22" s="38">
        <v>7</v>
      </c>
      <c r="F22" s="81" t="s">
        <v>1150</v>
      </c>
      <c r="H22" s="12"/>
      <c r="I22" s="4"/>
    </row>
    <row r="23" spans="1:9" ht="14.4" x14ac:dyDescent="0.3">
      <c r="A23" s="14" t="s">
        <v>1151</v>
      </c>
      <c r="B23" s="15">
        <v>1992</v>
      </c>
      <c r="C23" s="17" t="s">
        <v>15</v>
      </c>
      <c r="D23" s="4"/>
      <c r="E23" s="38">
        <v>6</v>
      </c>
      <c r="F23" s="81" t="s">
        <v>1152</v>
      </c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</row>
    <row r="26" spans="1:9" ht="13.8" x14ac:dyDescent="0.25">
      <c r="A26" s="12"/>
      <c r="B26" s="2"/>
      <c r="C26" s="3"/>
      <c r="D26" s="4"/>
      <c r="E26" s="38"/>
      <c r="F26" s="81"/>
      <c r="H26" s="12"/>
      <c r="I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4"/>
    </row>
    <row r="28" spans="1:9" ht="13.8" x14ac:dyDescent="0.25">
      <c r="A28" s="12"/>
      <c r="B28" s="2"/>
      <c r="C28" s="3"/>
      <c r="D28" s="4"/>
      <c r="E28" s="38"/>
      <c r="F28" s="81"/>
      <c r="H28" s="12"/>
      <c r="I28" s="12"/>
    </row>
    <row r="29" spans="1:9" ht="13.8" x14ac:dyDescent="0.25">
      <c r="A29" s="12"/>
      <c r="B29" s="2"/>
      <c r="C29" s="3"/>
      <c r="D29" s="4"/>
      <c r="E29" s="38"/>
      <c r="F29" s="81"/>
      <c r="H29" s="12"/>
      <c r="I29" s="4"/>
    </row>
    <row r="30" spans="1:9" ht="13.8" x14ac:dyDescent="0.25">
      <c r="A30" s="12"/>
      <c r="B30" s="2"/>
      <c r="C30" s="3"/>
      <c r="D30" s="4"/>
      <c r="E30" s="38"/>
      <c r="F30" s="81"/>
      <c r="H30" s="12"/>
      <c r="I30" s="12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90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82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4"/>
    </row>
    <row r="36" spans="1:9" ht="13.8" x14ac:dyDescent="0.25">
      <c r="A36" s="12"/>
      <c r="B36" s="2"/>
      <c r="C36" s="3"/>
      <c r="D36" s="4"/>
      <c r="E36" s="38"/>
      <c r="F36" s="82"/>
      <c r="H36" s="12"/>
      <c r="I36" s="12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1"/>
      <c r="H38" s="12"/>
      <c r="I38" s="4"/>
    </row>
    <row r="39" spans="1:9" ht="13.2" x14ac:dyDescent="0.25">
      <c r="A39" s="12"/>
      <c r="B39" s="2"/>
      <c r="C39" s="3"/>
      <c r="D39" s="4"/>
      <c r="E39" s="38"/>
      <c r="F39" s="62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5"/>
      <c r="H41" s="12"/>
      <c r="I41" s="12"/>
    </row>
    <row r="42" spans="1:9" ht="13.2" x14ac:dyDescent="0.25">
      <c r="A42" s="12"/>
      <c r="B42" s="2"/>
      <c r="C42" s="3"/>
      <c r="D42" s="4"/>
      <c r="E42" s="38"/>
      <c r="F42" s="62"/>
      <c r="H42" s="12"/>
      <c r="I42" s="4"/>
    </row>
    <row r="43" spans="1:9" ht="13.2" x14ac:dyDescent="0.25">
      <c r="A43" s="12"/>
      <c r="B43" s="2"/>
      <c r="C43" s="3"/>
      <c r="D43" s="4"/>
      <c r="E43" s="38"/>
      <c r="F43" s="65"/>
      <c r="H43" s="12"/>
      <c r="I43" s="12"/>
    </row>
    <row r="44" spans="1:9" ht="13.2" x14ac:dyDescent="0.25">
      <c r="A44" s="12"/>
      <c r="B44" s="2"/>
      <c r="C44" s="3"/>
      <c r="D44" s="4"/>
      <c r="E44" s="38"/>
      <c r="F44" s="62"/>
      <c r="H44" s="12"/>
      <c r="I44" s="4"/>
    </row>
    <row r="45" spans="1:9" ht="13.2" x14ac:dyDescent="0.25">
      <c r="A45" s="12"/>
      <c r="B45" s="2"/>
      <c r="C45" s="3"/>
      <c r="D45" s="4"/>
      <c r="E45" s="38"/>
      <c r="F45" s="65"/>
      <c r="H45" s="12"/>
      <c r="I45" s="4"/>
    </row>
    <row r="46" spans="1:9" ht="13.2" x14ac:dyDescent="0.25">
      <c r="A46" s="12"/>
      <c r="B46" s="2"/>
      <c r="C46" s="3"/>
      <c r="D46" s="4"/>
      <c r="E46" s="38"/>
      <c r="F46" s="65"/>
      <c r="H46" s="12"/>
      <c r="I46" s="86"/>
    </row>
    <row r="47" spans="1:9" ht="13.2" x14ac:dyDescent="0.25">
      <c r="A47" s="12"/>
      <c r="B47" s="2"/>
      <c r="C47" s="3"/>
      <c r="D47" s="4"/>
      <c r="E47" s="38"/>
      <c r="F47" s="62"/>
      <c r="H47" s="12"/>
      <c r="I47" s="12"/>
    </row>
    <row r="48" spans="1:9" ht="13.2" x14ac:dyDescent="0.25">
      <c r="A48" s="12"/>
      <c r="B48" s="2"/>
      <c r="C48" s="3"/>
      <c r="D48" s="4"/>
      <c r="E48" s="38"/>
      <c r="F48" s="62"/>
      <c r="H48" s="12"/>
      <c r="I48" s="12"/>
    </row>
    <row r="49" spans="1:9" ht="13.2" x14ac:dyDescent="0.25">
      <c r="A49" s="12"/>
      <c r="B49" s="15"/>
      <c r="C49" s="3"/>
      <c r="D49" s="4"/>
      <c r="E49" s="38"/>
      <c r="F49" s="65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2"/>
      <c r="C51" s="3"/>
      <c r="D51" s="4"/>
      <c r="E51" s="38"/>
      <c r="F51" s="62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4"/>
    </row>
    <row r="57" spans="1:9" ht="13.2" x14ac:dyDescent="0.25">
      <c r="A57" s="12"/>
      <c r="B57" s="2"/>
      <c r="C57" s="3"/>
      <c r="D57" s="4"/>
      <c r="E57" s="38"/>
      <c r="F57" s="65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5"/>
      <c r="H61" s="12"/>
      <c r="I61" s="12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2"/>
      <c r="H63" s="12"/>
      <c r="I63" s="4"/>
    </row>
    <row r="64" spans="1:9" ht="13.2" x14ac:dyDescent="0.25">
      <c r="A64" s="12"/>
      <c r="B64" s="2"/>
      <c r="C64" s="3"/>
      <c r="D64" s="4"/>
      <c r="E64" s="38"/>
      <c r="F64" s="62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12"/>
    </row>
    <row r="66" spans="1:9" ht="13.2" x14ac:dyDescent="0.25">
      <c r="A66" s="12"/>
      <c r="B66" s="2"/>
      <c r="C66" s="3"/>
      <c r="D66" s="4"/>
      <c r="E66" s="38"/>
      <c r="F66" s="65"/>
      <c r="H66" s="12"/>
      <c r="I66" s="12"/>
    </row>
    <row r="67" spans="1:9" ht="13.2" x14ac:dyDescent="0.25">
      <c r="A67" s="12"/>
      <c r="B67" s="2"/>
      <c r="C67" s="3"/>
      <c r="D67" s="4"/>
      <c r="E67" s="38"/>
      <c r="F67" s="65"/>
      <c r="H67" s="12"/>
      <c r="I67" s="4"/>
    </row>
    <row r="68" spans="1:9" ht="13.2" x14ac:dyDescent="0.25">
      <c r="A68" s="12"/>
      <c r="B68" s="2"/>
      <c r="C68" s="3"/>
      <c r="D68" s="4"/>
      <c r="E68" s="38"/>
      <c r="F68" s="65"/>
      <c r="H68" s="12"/>
      <c r="I68" s="4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12"/>
    </row>
    <row r="73" spans="1:9" ht="13.2" x14ac:dyDescent="0.25">
      <c r="A73" s="12"/>
      <c r="B73" s="2"/>
      <c r="C73" s="3"/>
      <c r="D73" s="4"/>
      <c r="E73" s="38"/>
      <c r="F73" s="65"/>
      <c r="H73" s="12"/>
      <c r="I73" s="12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4"/>
    </row>
    <row r="76" spans="1:9" ht="13.2" x14ac:dyDescent="0.25">
      <c r="A76" s="12"/>
      <c r="B76" s="2"/>
      <c r="C76" s="3"/>
      <c r="D76" s="4"/>
      <c r="E76" s="38"/>
      <c r="F76" s="65"/>
      <c r="H76" s="4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4"/>
      <c r="B84" s="2"/>
      <c r="C84" s="3"/>
      <c r="D84" s="4"/>
      <c r="E84" s="38"/>
      <c r="F84" s="68"/>
      <c r="H84" s="4"/>
      <c r="I84" s="4"/>
    </row>
    <row r="85" spans="1:9" ht="13.2" x14ac:dyDescent="0.25">
      <c r="A85" s="12"/>
      <c r="B85" s="2"/>
      <c r="C85" s="3"/>
      <c r="D85" s="4"/>
      <c r="E85" s="38"/>
      <c r="F85" s="68"/>
      <c r="H85" s="12"/>
      <c r="I85" s="12"/>
    </row>
    <row r="86" spans="1:9" ht="13.2" x14ac:dyDescent="0.25">
      <c r="A86" s="12"/>
      <c r="B86" s="2"/>
      <c r="C86" s="3"/>
      <c r="D86" s="4"/>
      <c r="E86" s="38"/>
      <c r="F86" s="68"/>
      <c r="H86" s="12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38"/>
      <c r="H113" s="4"/>
      <c r="I113" s="4"/>
    </row>
    <row r="114" spans="1:9" ht="13.8" x14ac:dyDescent="0.25">
      <c r="A114" s="88"/>
      <c r="B114" s="2"/>
      <c r="C114" s="3"/>
      <c r="D114" s="4"/>
      <c r="E114" s="38"/>
      <c r="H114" s="75"/>
      <c r="I114" s="12"/>
    </row>
    <row r="115" spans="1:9" ht="13.8" x14ac:dyDescent="0.25">
      <c r="A115" s="89"/>
      <c r="B115" s="2"/>
      <c r="C115" s="3"/>
      <c r="D115" s="4"/>
      <c r="E115" s="38"/>
      <c r="H115" s="22"/>
      <c r="I115" s="12"/>
    </row>
    <row r="116" spans="1:9" ht="13.8" x14ac:dyDescent="0.25">
      <c r="A116" s="89"/>
      <c r="B116" s="2"/>
      <c r="C116" s="3"/>
      <c r="D116" s="4"/>
      <c r="E116" s="38"/>
      <c r="H116" s="22"/>
      <c r="I116" s="12"/>
    </row>
    <row r="117" spans="1:9" ht="13.8" x14ac:dyDescent="0.25">
      <c r="A117" s="89"/>
      <c r="B117" s="15"/>
      <c r="C117" s="3"/>
      <c r="D117" s="4"/>
      <c r="E117" s="38"/>
      <c r="H117" s="22"/>
      <c r="I117" s="12"/>
    </row>
    <row r="118" spans="1:9" ht="13.8" x14ac:dyDescent="0.25">
      <c r="A118" s="88"/>
      <c r="B118" s="15"/>
      <c r="C118" s="3"/>
      <c r="D118" s="4"/>
      <c r="E118" s="38"/>
      <c r="H118" s="43"/>
      <c r="I118" s="12"/>
    </row>
    <row r="119" spans="1:9" ht="13.8" x14ac:dyDescent="0.25">
      <c r="A119" s="88"/>
      <c r="B119" s="15"/>
      <c r="C119" s="3"/>
      <c r="D119" s="4"/>
      <c r="E119" s="38"/>
      <c r="H119" s="43"/>
      <c r="I119" s="12"/>
    </row>
    <row r="120" spans="1:9" ht="13.8" x14ac:dyDescent="0.25">
      <c r="A120" s="33"/>
      <c r="B120" s="2"/>
      <c r="C120" s="3"/>
      <c r="D120" s="4"/>
      <c r="E120" s="38"/>
      <c r="H120" s="12"/>
      <c r="I120" s="12"/>
    </row>
    <row r="121" spans="1:9" ht="13.8" x14ac:dyDescent="0.25">
      <c r="A121" s="33"/>
      <c r="B121" s="2"/>
      <c r="C121" s="3"/>
      <c r="D121" s="4"/>
      <c r="E121" s="38"/>
      <c r="H121" s="12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4.4" x14ac:dyDescent="0.3">
      <c r="A125" s="76"/>
      <c r="B125" s="2"/>
      <c r="C125" s="3"/>
      <c r="D125" s="4"/>
      <c r="E125" s="38"/>
      <c r="H125" s="12"/>
      <c r="I125" s="12"/>
    </row>
    <row r="126" spans="1:9" ht="14.4" x14ac:dyDescent="0.3">
      <c r="A126" s="76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3.2" x14ac:dyDescent="0.25">
      <c r="A130" s="4"/>
      <c r="B130" s="2"/>
      <c r="C130" s="3"/>
      <c r="D130" s="4"/>
      <c r="E130" s="38"/>
      <c r="H130" s="4"/>
      <c r="I130" s="4"/>
    </row>
    <row r="131" spans="1:9" ht="13.2" x14ac:dyDescent="0.25">
      <c r="A131" s="4"/>
      <c r="B131" s="2"/>
      <c r="C131" s="3"/>
      <c r="D131" s="4"/>
      <c r="E131" s="38"/>
      <c r="H131" s="4"/>
      <c r="I131" s="4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</sheetData>
  <autoFilter ref="A3:H26"/>
  <conditionalFormatting sqref="C4:C23">
    <cfRule type="containsText" dxfId="111" priority="1" operator="containsText" text="Y">
      <formula>NOT(ISERROR(SEARCH(("Y"),(C4))))</formula>
    </cfRule>
  </conditionalFormatting>
  <conditionalFormatting sqref="C4:C23">
    <cfRule type="containsText" dxfId="110" priority="2" operator="containsText" text="?">
      <formula>NOT(ISERROR(SEARCH(("?"),(C4))))</formula>
    </cfRule>
  </conditionalFormatting>
  <conditionalFormatting sqref="C4:C23">
    <cfRule type="containsBlanks" dxfId="109" priority="3">
      <formula>LEN(TRIM(C4))=0</formula>
    </cfRule>
  </conditionalFormatting>
  <conditionalFormatting sqref="C4:C23">
    <cfRule type="containsText" dxfId="108" priority="4" operator="containsText" text="N">
      <formula>NOT(ISERROR(SEARCH(("N"),(C4))))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topLeftCell="I1"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1153</v>
      </c>
      <c r="B1" s="2" t="s">
        <v>1752</v>
      </c>
      <c r="C1" s="4"/>
      <c r="D1" s="4"/>
      <c r="E1" s="5"/>
      <c r="H1" s="4"/>
      <c r="I1" s="4"/>
    </row>
    <row r="2" spans="1:39" ht="15.75" customHeight="1" x14ac:dyDescent="0.25">
      <c r="A2" s="4"/>
      <c r="B2" s="2"/>
      <c r="C2" s="4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BDL","CollectionType":"HomeCollector.Models.BookBase,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1154</v>
      </c>
      <c r="B4" s="15">
        <v>2000</v>
      </c>
      <c r="C4" s="17" t="s">
        <v>15</v>
      </c>
      <c r="D4" s="4"/>
      <c r="E4" s="85"/>
      <c r="F4" s="81" t="s">
        <v>1155</v>
      </c>
      <c r="G4" s="18"/>
      <c r="H4" s="12" t="s">
        <v>600</v>
      </c>
      <c r="I4" s="12" t="s">
        <v>1156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Badlands - Book 1" </v>
      </c>
      <c r="L4" t="str">
        <f>",""Description"":""" &amp; $I4 &amp; """ "</f>
        <v xml:space="preserve">,"Description":"TOS/TNG" </v>
      </c>
      <c r="M4" t="str">
        <f>",""Title"":""" &amp; $A4 &amp; """ "</f>
        <v xml:space="preserve">,"Title":"The Badlands - Book 1"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,"Year":2000 </v>
      </c>
      <c r="Q4" t="str">
        <f>",""Month"":" &amp; IF($E4="",0,$E4)</f>
        <v>,"Month":0</v>
      </c>
      <c r="R4" t="str">
        <f>",""Series"":""" &amp; $B$1 &amp; """ "</f>
        <v xml:space="preserve">,"Series":"BDL" </v>
      </c>
      <c r="S4" t="str">
        <f>",""BookCode"":""" &amp; $F4 &amp; """ "</f>
        <v xml:space="preserve">,"BookCode":"BDL1"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Badlands - Book 1" ,"Description":"TOS/TNG" ,"Title":"The Badlands - Book 1" ,"Author":"Susan Wright" ,"Publisher":"" ,"Year":2000 ,"Month":0,"Series":"BDL" ,"BookCode":"BDL1"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1157</v>
      </c>
      <c r="B5" s="15">
        <v>2000</v>
      </c>
      <c r="C5" s="17" t="s">
        <v>15</v>
      </c>
      <c r="D5" s="4"/>
      <c r="E5" s="85"/>
      <c r="F5" s="81" t="s">
        <v>1158</v>
      </c>
      <c r="G5" s="18"/>
      <c r="H5" s="12" t="s">
        <v>600</v>
      </c>
      <c r="I5" s="18" t="s">
        <v>1159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,"DisplayName":"The Badlands - Book 2" </v>
      </c>
      <c r="L5" t="str">
        <f t="shared" ref="L5" si="1">",""Description"":""" &amp; $I5 &amp; """ "</f>
        <v xml:space="preserve">,"Description":"DS9/VOY" </v>
      </c>
      <c r="M5" t="str">
        <f t="shared" ref="M5" si="2">",""Title"":""" &amp; $A5 &amp; """ "</f>
        <v xml:space="preserve">,"Title":"The Badlands - Book 2" </v>
      </c>
      <c r="N5" t="str">
        <f t="shared" ref="N5" si="3">",""Author"":""" &amp; $H5 &amp; """ "</f>
        <v xml:space="preserve">,"Author":"Susan Wright"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,"Year":2000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,"Series":"BDL" </v>
      </c>
      <c r="S5" t="str">
        <f t="shared" ref="S5" si="7">",""BookCode"":""" &amp; $F5 &amp; """ "</f>
        <v xml:space="preserve">,"BookCode":"BDL2"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PublicKeyToken=null","DisplayName":"The Badlands - Book 2" ,"Description":"DS9/VOY" ,"Title":"The Badlands - Book 2" ,"Author":"Susan Wright" ,"Publisher":"" ,"Year":2000 ,"Month":0,"Series":"BDL" ,"BookCode":"BDL2"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/>
      <c r="B6" s="15"/>
      <c r="C6" s="4"/>
      <c r="D6" s="4"/>
      <c r="E6" s="85"/>
      <c r="F6" s="81"/>
      <c r="G6" s="18"/>
      <c r="H6" s="12"/>
      <c r="I6" s="18"/>
    </row>
    <row r="7" spans="1:39" ht="14.4" x14ac:dyDescent="0.3">
      <c r="A7" s="14"/>
      <c r="B7" s="15"/>
      <c r="C7" s="4"/>
      <c r="D7" s="4"/>
      <c r="E7" s="85"/>
      <c r="F7" s="81"/>
      <c r="G7" s="18"/>
      <c r="H7" s="12"/>
      <c r="I7" s="18"/>
    </row>
    <row r="8" spans="1:39" ht="14.4" x14ac:dyDescent="0.3">
      <c r="A8" s="14"/>
      <c r="B8" s="15"/>
      <c r="C8" s="4"/>
      <c r="D8" s="4"/>
      <c r="E8" s="85"/>
      <c r="F8" s="81"/>
      <c r="G8" s="18"/>
      <c r="H8" s="18"/>
      <c r="I8" s="18"/>
    </row>
    <row r="9" spans="1:39" ht="14.4" x14ac:dyDescent="0.3">
      <c r="A9" s="14"/>
      <c r="B9" s="15"/>
      <c r="C9" s="4"/>
      <c r="D9" s="4"/>
      <c r="E9" s="85"/>
      <c r="F9" s="81"/>
      <c r="G9" s="18"/>
      <c r="H9" s="18"/>
      <c r="I9" s="18"/>
    </row>
    <row r="10" spans="1:39" ht="14.4" x14ac:dyDescent="0.3">
      <c r="A10" s="14"/>
      <c r="B10" s="15"/>
      <c r="C10" s="4"/>
      <c r="D10" s="4"/>
      <c r="E10" s="85"/>
      <c r="F10" s="81"/>
      <c r="G10" s="18"/>
      <c r="H10" s="18"/>
      <c r="I10" s="18"/>
    </row>
    <row r="11" spans="1:39" ht="14.4" x14ac:dyDescent="0.3">
      <c r="A11" s="14"/>
      <c r="B11" s="15"/>
      <c r="C11" s="4"/>
      <c r="D11" s="4"/>
      <c r="E11" s="85"/>
      <c r="F11" s="81"/>
      <c r="G11" s="18"/>
    </row>
    <row r="12" spans="1:39" ht="14.4" x14ac:dyDescent="0.3">
      <c r="A12" s="14"/>
      <c r="B12" s="15"/>
      <c r="C12" s="4"/>
      <c r="D12" s="4"/>
      <c r="E12" s="85"/>
      <c r="F12" s="81"/>
      <c r="G12" s="18"/>
    </row>
    <row r="13" spans="1:39" ht="14.4" x14ac:dyDescent="0.3">
      <c r="A13" s="14"/>
      <c r="B13" s="15"/>
      <c r="C13" s="4"/>
      <c r="D13" s="4"/>
      <c r="E13" s="85"/>
      <c r="F13" s="81"/>
      <c r="G13" s="18"/>
      <c r="H13" s="12"/>
    </row>
    <row r="14" spans="1:39" ht="14.4" x14ac:dyDescent="0.3">
      <c r="A14" s="14"/>
      <c r="B14" s="15"/>
      <c r="C14" s="4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4"/>
      <c r="D15" s="4"/>
      <c r="E15" s="85"/>
      <c r="F15" s="81"/>
      <c r="I15" s="12"/>
    </row>
    <row r="16" spans="1:39" ht="15.75" customHeight="1" x14ac:dyDescent="0.25">
      <c r="A16" s="12"/>
      <c r="B16" s="2"/>
      <c r="C16" s="4"/>
      <c r="D16" s="4"/>
      <c r="E16" s="85"/>
      <c r="F16" s="81"/>
      <c r="I16" s="12"/>
    </row>
    <row r="17" spans="1:9" ht="15.75" customHeight="1" x14ac:dyDescent="0.25">
      <c r="A17" s="12"/>
      <c r="B17" s="2"/>
      <c r="C17" s="4"/>
      <c r="D17" s="4"/>
      <c r="E17" s="85"/>
      <c r="F17" s="81"/>
    </row>
    <row r="18" spans="1:9" ht="15.75" customHeight="1" x14ac:dyDescent="0.25">
      <c r="A18" s="12"/>
      <c r="B18" s="2"/>
      <c r="C18" s="4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4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4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4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4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4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4"/>
      <c r="D24" s="4"/>
      <c r="E24" s="85"/>
      <c r="F24" s="81"/>
      <c r="H24" s="12"/>
      <c r="I24" s="4"/>
    </row>
    <row r="25" spans="1:9" ht="13.8" x14ac:dyDescent="0.25">
      <c r="A25" s="12"/>
      <c r="B25" s="2"/>
      <c r="C25" s="4"/>
      <c r="D25" s="4"/>
      <c r="E25" s="85"/>
      <c r="F25" s="81"/>
      <c r="H25" s="12"/>
      <c r="I25" s="4"/>
    </row>
    <row r="26" spans="1:9" ht="13.8" x14ac:dyDescent="0.25">
      <c r="A26" s="12"/>
      <c r="B26" s="2"/>
      <c r="C26" s="4"/>
      <c r="D26" s="4"/>
      <c r="E26" s="85"/>
      <c r="F26" s="81"/>
      <c r="H26" s="12"/>
    </row>
    <row r="27" spans="1:9" ht="13.8" x14ac:dyDescent="0.25">
      <c r="A27" s="12"/>
      <c r="B27" s="2"/>
      <c r="C27" s="4"/>
      <c r="D27" s="4"/>
      <c r="E27" s="85"/>
      <c r="F27" s="81"/>
      <c r="H27" s="12"/>
      <c r="I27" s="12"/>
    </row>
    <row r="28" spans="1:9" ht="13.8" x14ac:dyDescent="0.25">
      <c r="A28" s="12"/>
      <c r="B28" s="2"/>
      <c r="C28" s="4"/>
      <c r="D28" s="4"/>
      <c r="E28" s="85"/>
      <c r="F28" s="81"/>
      <c r="H28" s="12"/>
      <c r="I28" s="4"/>
    </row>
    <row r="29" spans="1:9" ht="13.8" x14ac:dyDescent="0.25">
      <c r="A29" s="12"/>
      <c r="B29" s="2"/>
      <c r="C29" s="4"/>
      <c r="D29" s="4"/>
      <c r="E29" s="85"/>
      <c r="F29" s="81"/>
      <c r="H29" s="12"/>
      <c r="I29" s="12"/>
    </row>
    <row r="30" spans="1:9" ht="13.8" x14ac:dyDescent="0.25">
      <c r="A30" s="12"/>
      <c r="B30" s="2"/>
      <c r="C30" s="4"/>
      <c r="D30" s="4"/>
      <c r="E30" s="85"/>
      <c r="F30" s="81"/>
      <c r="H30" s="12"/>
      <c r="I30" s="4"/>
    </row>
    <row r="31" spans="1:9" ht="13.8" x14ac:dyDescent="0.25">
      <c r="A31" s="12"/>
      <c r="B31" s="2"/>
      <c r="C31" s="4"/>
      <c r="D31" s="4"/>
      <c r="E31" s="85"/>
      <c r="F31" s="81"/>
      <c r="H31" s="12"/>
      <c r="I31" s="12"/>
    </row>
    <row r="32" spans="1:9" ht="13.8" x14ac:dyDescent="0.25">
      <c r="A32" s="12"/>
      <c r="B32" s="2"/>
      <c r="C32" s="4"/>
      <c r="D32" s="4"/>
      <c r="E32" s="85"/>
      <c r="F32" s="81"/>
      <c r="H32" s="12"/>
      <c r="I32" s="12"/>
    </row>
    <row r="33" spans="1:9" ht="13.8" x14ac:dyDescent="0.25">
      <c r="A33" s="12"/>
      <c r="B33" s="2"/>
      <c r="C33" s="4"/>
      <c r="D33" s="4"/>
      <c r="E33" s="85"/>
      <c r="F33" s="90"/>
      <c r="H33" s="12"/>
      <c r="I33" s="12"/>
    </row>
    <row r="34" spans="1:9" ht="13.8" x14ac:dyDescent="0.25">
      <c r="A34" s="12"/>
      <c r="B34" s="2"/>
      <c r="C34" s="4"/>
      <c r="D34" s="4"/>
      <c r="E34" s="85"/>
      <c r="F34" s="90"/>
      <c r="H34" s="12"/>
      <c r="I34" s="12"/>
    </row>
    <row r="35" spans="1:9" ht="13.8" x14ac:dyDescent="0.25">
      <c r="A35" s="12"/>
      <c r="B35" s="2"/>
      <c r="C35" s="4"/>
      <c r="D35" s="4"/>
      <c r="E35" s="85"/>
      <c r="F35" s="82"/>
      <c r="H35" s="12"/>
      <c r="I35" s="12"/>
    </row>
    <row r="36" spans="1:9" ht="13.8" x14ac:dyDescent="0.25">
      <c r="A36" s="12"/>
      <c r="B36" s="2"/>
      <c r="C36" s="4"/>
      <c r="D36" s="4"/>
      <c r="E36" s="85"/>
      <c r="F36" s="82"/>
      <c r="H36" s="12"/>
      <c r="I36" s="4"/>
    </row>
    <row r="37" spans="1:9" ht="13.8" x14ac:dyDescent="0.25">
      <c r="A37" s="12"/>
      <c r="B37" s="2"/>
      <c r="C37" s="4"/>
      <c r="D37" s="4"/>
      <c r="E37" s="85"/>
      <c r="F37" s="82"/>
      <c r="H37" s="12"/>
      <c r="I37" s="12"/>
    </row>
    <row r="38" spans="1:9" ht="13.8" x14ac:dyDescent="0.25">
      <c r="A38" s="12"/>
      <c r="B38" s="2"/>
      <c r="C38" s="4"/>
      <c r="D38" s="4"/>
      <c r="E38" s="85"/>
      <c r="F38" s="82"/>
      <c r="H38" s="12"/>
      <c r="I38" s="12"/>
    </row>
    <row r="39" spans="1:9" ht="13.8" x14ac:dyDescent="0.25">
      <c r="A39" s="12"/>
      <c r="B39" s="2"/>
      <c r="C39" s="4"/>
      <c r="D39" s="4"/>
      <c r="E39" s="85"/>
      <c r="F39" s="81"/>
      <c r="H39" s="12"/>
      <c r="I39" s="4"/>
    </row>
    <row r="40" spans="1:9" ht="13.2" x14ac:dyDescent="0.25">
      <c r="A40" s="12"/>
      <c r="B40" s="2"/>
      <c r="C40" s="4"/>
      <c r="D40" s="4"/>
      <c r="E40" s="85"/>
      <c r="F40" s="62"/>
      <c r="H40" s="12"/>
      <c r="I40" s="4"/>
    </row>
    <row r="41" spans="1:9" ht="13.2" x14ac:dyDescent="0.25">
      <c r="A41" s="12"/>
      <c r="B41" s="2"/>
      <c r="C41" s="4"/>
      <c r="D41" s="4"/>
      <c r="E41" s="85"/>
      <c r="F41" s="62"/>
      <c r="H41" s="12"/>
      <c r="I41" s="4"/>
    </row>
    <row r="42" spans="1:9" ht="13.2" x14ac:dyDescent="0.25">
      <c r="A42" s="12"/>
      <c r="B42" s="2"/>
      <c r="C42" s="4"/>
      <c r="D42" s="4"/>
      <c r="E42" s="85"/>
      <c r="F42" s="65"/>
      <c r="H42" s="12"/>
      <c r="I42" s="12"/>
    </row>
    <row r="43" spans="1:9" ht="13.2" x14ac:dyDescent="0.25">
      <c r="A43" s="12"/>
      <c r="B43" s="2"/>
      <c r="C43" s="4"/>
      <c r="D43" s="4"/>
      <c r="E43" s="85"/>
      <c r="F43" s="62"/>
      <c r="H43" s="12"/>
      <c r="I43" s="4"/>
    </row>
    <row r="44" spans="1:9" ht="13.2" x14ac:dyDescent="0.25">
      <c r="A44" s="12"/>
      <c r="B44" s="2"/>
      <c r="C44" s="4"/>
      <c r="D44" s="4"/>
      <c r="E44" s="85"/>
      <c r="F44" s="62"/>
      <c r="H44" s="12"/>
      <c r="I44" s="12"/>
    </row>
    <row r="45" spans="1:9" ht="13.2" x14ac:dyDescent="0.25">
      <c r="A45" s="12"/>
      <c r="B45" s="2"/>
      <c r="C45" s="4"/>
      <c r="D45" s="4"/>
      <c r="E45" s="85"/>
      <c r="F45" s="65"/>
      <c r="H45" s="12"/>
      <c r="I45" s="12"/>
    </row>
    <row r="46" spans="1:9" ht="13.2" x14ac:dyDescent="0.25">
      <c r="A46" s="12"/>
      <c r="B46" s="2"/>
      <c r="C46" s="4"/>
      <c r="D46" s="4"/>
      <c r="E46" s="85"/>
      <c r="F46" s="62"/>
      <c r="H46" s="12"/>
      <c r="I46" s="4"/>
    </row>
    <row r="47" spans="1:9" ht="13.2" x14ac:dyDescent="0.25">
      <c r="A47" s="12"/>
      <c r="B47" s="2"/>
      <c r="C47" s="4"/>
      <c r="D47" s="4"/>
      <c r="E47" s="85"/>
      <c r="F47" s="65"/>
      <c r="H47" s="12"/>
      <c r="I47" s="4"/>
    </row>
    <row r="48" spans="1:9" ht="13.2" x14ac:dyDescent="0.25">
      <c r="A48" s="12"/>
      <c r="B48" s="2"/>
      <c r="C48" s="4"/>
      <c r="D48" s="4"/>
      <c r="E48" s="85"/>
      <c r="F48" s="65"/>
      <c r="H48" s="12"/>
      <c r="I48" s="86"/>
    </row>
    <row r="49" spans="1:9" ht="13.2" x14ac:dyDescent="0.25">
      <c r="A49" s="12"/>
      <c r="B49" s="2"/>
      <c r="C49" s="4"/>
      <c r="D49" s="4"/>
      <c r="E49" s="85"/>
      <c r="F49" s="62"/>
      <c r="H49" s="12"/>
      <c r="I49" s="12"/>
    </row>
    <row r="50" spans="1:9" ht="13.2" x14ac:dyDescent="0.25">
      <c r="A50" s="12"/>
      <c r="B50" s="2"/>
      <c r="C50" s="4"/>
      <c r="D50" s="4"/>
      <c r="E50" s="85"/>
      <c r="F50" s="62"/>
      <c r="H50" s="12"/>
      <c r="I50" s="12"/>
    </row>
    <row r="51" spans="1:9" ht="13.2" x14ac:dyDescent="0.25">
      <c r="A51" s="12"/>
      <c r="B51" s="15"/>
      <c r="C51" s="4"/>
      <c r="D51" s="4"/>
      <c r="E51" s="85"/>
      <c r="F51" s="65"/>
      <c r="H51" s="12"/>
      <c r="I51" s="12"/>
    </row>
    <row r="52" spans="1:9" ht="13.2" x14ac:dyDescent="0.25">
      <c r="A52" s="12"/>
      <c r="B52" s="2"/>
      <c r="C52" s="4"/>
      <c r="D52" s="4"/>
      <c r="E52" s="85"/>
      <c r="F52" s="62"/>
      <c r="H52" s="12"/>
      <c r="I52" s="12"/>
    </row>
    <row r="53" spans="1:9" ht="13.2" x14ac:dyDescent="0.25">
      <c r="A53" s="12"/>
      <c r="B53" s="2"/>
      <c r="C53" s="4"/>
      <c r="D53" s="4"/>
      <c r="E53" s="85"/>
      <c r="F53" s="62"/>
      <c r="H53" s="12"/>
      <c r="I53" s="12"/>
    </row>
    <row r="54" spans="1:9" ht="13.2" x14ac:dyDescent="0.25">
      <c r="A54" s="12"/>
      <c r="B54" s="2"/>
      <c r="C54" s="4"/>
      <c r="D54" s="4"/>
      <c r="E54" s="85"/>
      <c r="F54" s="62"/>
      <c r="H54" s="12"/>
      <c r="I54" s="12"/>
    </row>
    <row r="55" spans="1:9" ht="13.2" x14ac:dyDescent="0.25">
      <c r="A55" s="12"/>
      <c r="B55" s="2"/>
      <c r="C55" s="4"/>
      <c r="D55" s="4"/>
      <c r="E55" s="85"/>
      <c r="F55" s="62"/>
      <c r="H55" s="12"/>
      <c r="I55" s="12"/>
    </row>
    <row r="56" spans="1:9" ht="13.2" x14ac:dyDescent="0.25">
      <c r="A56" s="12"/>
      <c r="B56" s="2"/>
      <c r="C56" s="4"/>
      <c r="D56" s="4"/>
      <c r="E56" s="85"/>
      <c r="F56" s="62"/>
      <c r="H56" s="12"/>
      <c r="I56" s="12"/>
    </row>
    <row r="57" spans="1:9" ht="13.2" x14ac:dyDescent="0.25">
      <c r="A57" s="12"/>
      <c r="B57" s="2"/>
      <c r="C57" s="4"/>
      <c r="D57" s="4"/>
      <c r="E57" s="85"/>
      <c r="F57" s="62"/>
      <c r="H57" s="12"/>
      <c r="I57" s="12"/>
    </row>
    <row r="58" spans="1:9" ht="13.2" x14ac:dyDescent="0.25">
      <c r="A58" s="12"/>
      <c r="B58" s="2"/>
      <c r="C58" s="4"/>
      <c r="D58" s="4"/>
      <c r="E58" s="85"/>
      <c r="F58" s="62"/>
      <c r="H58" s="12"/>
      <c r="I58" s="4"/>
    </row>
    <row r="59" spans="1:9" ht="13.2" x14ac:dyDescent="0.25">
      <c r="A59" s="12"/>
      <c r="B59" s="2"/>
      <c r="C59" s="4"/>
      <c r="D59" s="4"/>
      <c r="E59" s="85"/>
      <c r="F59" s="65"/>
      <c r="H59" s="12"/>
      <c r="I59" s="12"/>
    </row>
    <row r="60" spans="1:9" ht="13.2" x14ac:dyDescent="0.25">
      <c r="A60" s="12"/>
      <c r="B60" s="2"/>
      <c r="C60" s="4"/>
      <c r="D60" s="4"/>
      <c r="E60" s="85"/>
      <c r="F60" s="62"/>
      <c r="H60" s="12"/>
      <c r="I60" s="4"/>
    </row>
    <row r="61" spans="1:9" ht="13.2" x14ac:dyDescent="0.25">
      <c r="A61" s="12"/>
      <c r="B61" s="2"/>
      <c r="C61" s="4"/>
      <c r="D61" s="4"/>
      <c r="E61" s="85"/>
      <c r="F61" s="62"/>
      <c r="H61" s="12"/>
      <c r="I61" s="4"/>
    </row>
    <row r="62" spans="1:9" ht="13.2" x14ac:dyDescent="0.25">
      <c r="A62" s="12"/>
      <c r="B62" s="2"/>
      <c r="C62" s="4"/>
      <c r="D62" s="4"/>
      <c r="E62" s="85"/>
      <c r="F62" s="65"/>
      <c r="H62" s="12"/>
      <c r="I62" s="12"/>
    </row>
    <row r="63" spans="1:9" ht="13.2" x14ac:dyDescent="0.25">
      <c r="A63" s="12"/>
      <c r="B63" s="2"/>
      <c r="C63" s="4"/>
      <c r="D63" s="4"/>
      <c r="E63" s="85"/>
      <c r="F63" s="65"/>
      <c r="H63" s="12"/>
      <c r="I63" s="12"/>
    </row>
    <row r="64" spans="1:9" ht="13.2" x14ac:dyDescent="0.25">
      <c r="A64" s="12"/>
      <c r="B64" s="2"/>
      <c r="C64" s="4"/>
      <c r="D64" s="4"/>
      <c r="E64" s="85"/>
      <c r="F64" s="62"/>
      <c r="H64" s="12"/>
      <c r="I64" s="4"/>
    </row>
    <row r="65" spans="1:9" ht="13.2" x14ac:dyDescent="0.25">
      <c r="A65" s="12"/>
      <c r="B65" s="2"/>
      <c r="C65" s="4"/>
      <c r="D65" s="4"/>
      <c r="E65" s="85"/>
      <c r="F65" s="62"/>
      <c r="H65" s="12"/>
      <c r="I65" s="4"/>
    </row>
    <row r="66" spans="1:9" ht="13.2" x14ac:dyDescent="0.25">
      <c r="A66" s="12"/>
      <c r="B66" s="2"/>
      <c r="C66" s="4"/>
      <c r="D66" s="4"/>
      <c r="E66" s="85"/>
      <c r="F66" s="62"/>
      <c r="H66" s="12"/>
      <c r="I66" s="12"/>
    </row>
    <row r="67" spans="1:9" ht="13.2" x14ac:dyDescent="0.25">
      <c r="A67" s="12"/>
      <c r="B67" s="2"/>
      <c r="C67" s="4"/>
      <c r="D67" s="4"/>
      <c r="E67" s="85"/>
      <c r="F67" s="62"/>
      <c r="H67" s="12"/>
      <c r="I67" s="12"/>
    </row>
    <row r="68" spans="1:9" ht="13.2" x14ac:dyDescent="0.25">
      <c r="A68" s="12"/>
      <c r="B68" s="2"/>
      <c r="C68" s="4"/>
      <c r="D68" s="4"/>
      <c r="E68" s="85"/>
      <c r="F68" s="65"/>
      <c r="H68" s="12"/>
      <c r="I68" s="12"/>
    </row>
    <row r="69" spans="1:9" ht="13.2" x14ac:dyDescent="0.25">
      <c r="A69" s="12"/>
      <c r="B69" s="2"/>
      <c r="C69" s="4"/>
      <c r="D69" s="4"/>
      <c r="E69" s="85"/>
      <c r="F69" s="65"/>
      <c r="H69" s="12"/>
      <c r="I69" s="4"/>
    </row>
    <row r="70" spans="1:9" ht="13.2" x14ac:dyDescent="0.25">
      <c r="A70" s="12"/>
      <c r="B70" s="2"/>
      <c r="C70" s="4"/>
      <c r="D70" s="4"/>
      <c r="E70" s="85"/>
      <c r="F70" s="65"/>
      <c r="H70" s="12"/>
      <c r="I70" s="4"/>
    </row>
    <row r="71" spans="1:9" ht="13.2" x14ac:dyDescent="0.25">
      <c r="A71" s="12"/>
      <c r="B71" s="2"/>
      <c r="C71" s="4"/>
      <c r="D71" s="4"/>
      <c r="E71" s="85"/>
      <c r="F71" s="65"/>
      <c r="H71" s="12"/>
      <c r="I71" s="4"/>
    </row>
    <row r="72" spans="1:9" ht="13.2" x14ac:dyDescent="0.25">
      <c r="A72" s="12"/>
      <c r="B72" s="2"/>
      <c r="C72" s="4"/>
      <c r="D72" s="4"/>
      <c r="E72" s="85"/>
      <c r="F72" s="65"/>
      <c r="H72" s="12"/>
      <c r="I72" s="4"/>
    </row>
    <row r="73" spans="1:9" ht="13.2" x14ac:dyDescent="0.25">
      <c r="A73" s="12"/>
      <c r="B73" s="2"/>
      <c r="C73" s="4"/>
      <c r="D73" s="4"/>
      <c r="E73" s="85"/>
      <c r="F73" s="65"/>
      <c r="H73" s="12"/>
      <c r="I73" s="4"/>
    </row>
    <row r="74" spans="1:9" ht="13.2" x14ac:dyDescent="0.25">
      <c r="A74" s="12"/>
      <c r="B74" s="2"/>
      <c r="C74" s="4"/>
      <c r="D74" s="4"/>
      <c r="E74" s="85"/>
      <c r="F74" s="65"/>
      <c r="H74" s="12"/>
      <c r="I74" s="12"/>
    </row>
    <row r="75" spans="1:9" ht="13.2" x14ac:dyDescent="0.25">
      <c r="A75" s="12"/>
      <c r="B75" s="2"/>
      <c r="C75" s="4"/>
      <c r="D75" s="4"/>
      <c r="E75" s="85"/>
      <c r="F75" s="65"/>
      <c r="H75" s="12"/>
      <c r="I75" s="12"/>
    </row>
    <row r="76" spans="1:9" ht="13.2" x14ac:dyDescent="0.25">
      <c r="A76" s="12"/>
      <c r="B76" s="2"/>
      <c r="C76" s="4"/>
      <c r="D76" s="4"/>
      <c r="E76" s="85"/>
      <c r="F76" s="65"/>
      <c r="H76" s="12"/>
      <c r="I76" s="4"/>
    </row>
    <row r="77" spans="1:9" ht="13.2" x14ac:dyDescent="0.25">
      <c r="A77" s="12"/>
      <c r="B77" s="2"/>
      <c r="C77" s="4"/>
      <c r="D77" s="4"/>
      <c r="E77" s="85"/>
      <c r="F77" s="65"/>
      <c r="H77" s="12"/>
      <c r="I77" s="4"/>
    </row>
    <row r="78" spans="1:9" ht="13.2" x14ac:dyDescent="0.25">
      <c r="A78" s="12"/>
      <c r="B78" s="2"/>
      <c r="C78" s="4"/>
      <c r="D78" s="4"/>
      <c r="E78" s="85"/>
      <c r="F78" s="65"/>
      <c r="H78" s="4"/>
      <c r="I78" s="4"/>
    </row>
    <row r="79" spans="1:9" ht="13.2" x14ac:dyDescent="0.25">
      <c r="A79" s="12"/>
      <c r="B79" s="2"/>
      <c r="C79" s="4"/>
      <c r="D79" s="4"/>
      <c r="E79" s="85"/>
      <c r="F79" s="65"/>
      <c r="H79" s="12"/>
      <c r="I79" s="4"/>
    </row>
    <row r="80" spans="1:9" ht="13.2" x14ac:dyDescent="0.25">
      <c r="A80" s="12"/>
      <c r="B80" s="2"/>
      <c r="C80" s="4"/>
      <c r="D80" s="4"/>
      <c r="E80" s="85"/>
      <c r="F80" s="65"/>
      <c r="H80" s="4"/>
      <c r="I80" s="4"/>
    </row>
    <row r="81" spans="1:9" ht="13.2" x14ac:dyDescent="0.25">
      <c r="A81" s="12"/>
      <c r="B81" s="2"/>
      <c r="C81" s="4"/>
      <c r="D81" s="4"/>
      <c r="E81" s="85"/>
      <c r="F81" s="65"/>
      <c r="H81" s="12"/>
      <c r="I81" s="4"/>
    </row>
    <row r="82" spans="1:9" ht="13.2" x14ac:dyDescent="0.25">
      <c r="A82" s="12"/>
      <c r="B82" s="2"/>
      <c r="C82" s="4"/>
      <c r="D82" s="4"/>
      <c r="E82" s="85"/>
      <c r="F82" s="65"/>
      <c r="H82" s="4"/>
      <c r="I82" s="4"/>
    </row>
    <row r="83" spans="1:9" ht="13.2" x14ac:dyDescent="0.25">
      <c r="A83" s="12"/>
      <c r="B83" s="2"/>
      <c r="C83" s="4"/>
      <c r="D83" s="4"/>
      <c r="E83" s="85"/>
      <c r="F83" s="65"/>
      <c r="H83" s="12"/>
      <c r="I83" s="4"/>
    </row>
    <row r="84" spans="1:9" ht="13.2" x14ac:dyDescent="0.25">
      <c r="A84" s="12"/>
      <c r="B84" s="2"/>
      <c r="C84" s="4"/>
      <c r="D84" s="4"/>
      <c r="E84" s="85"/>
      <c r="F84" s="65"/>
      <c r="H84" s="4"/>
      <c r="I84" s="4"/>
    </row>
    <row r="85" spans="1:9" ht="13.2" x14ac:dyDescent="0.25">
      <c r="A85" s="12"/>
      <c r="B85" s="2"/>
      <c r="C85" s="4"/>
      <c r="D85" s="4"/>
      <c r="E85" s="85"/>
      <c r="F85" s="65"/>
      <c r="H85" s="12"/>
      <c r="I85" s="4"/>
    </row>
    <row r="86" spans="1:9" ht="13.2" x14ac:dyDescent="0.25">
      <c r="A86" s="4"/>
      <c r="B86" s="2"/>
      <c r="C86" s="4"/>
      <c r="D86" s="4"/>
      <c r="E86" s="85"/>
      <c r="F86" s="68"/>
      <c r="H86" s="4"/>
      <c r="I86" s="4"/>
    </row>
    <row r="87" spans="1:9" ht="13.2" x14ac:dyDescent="0.25">
      <c r="A87" s="12"/>
      <c r="B87" s="2"/>
      <c r="C87" s="4"/>
      <c r="D87" s="4"/>
      <c r="E87" s="73"/>
      <c r="F87" s="68"/>
      <c r="H87" s="12"/>
      <c r="I87" s="12"/>
    </row>
    <row r="88" spans="1:9" ht="13.2" x14ac:dyDescent="0.25">
      <c r="A88" s="12"/>
      <c r="B88" s="2"/>
      <c r="C88" s="4"/>
      <c r="D88" s="4"/>
      <c r="E88" s="73"/>
      <c r="F88" s="68"/>
      <c r="H88" s="12"/>
      <c r="I88" s="4"/>
    </row>
    <row r="89" spans="1:9" ht="13.2" x14ac:dyDescent="0.25">
      <c r="A89" s="12"/>
      <c r="B89" s="2"/>
      <c r="C89" s="4"/>
      <c r="D89" s="4"/>
      <c r="E89" s="73"/>
      <c r="F89" s="68"/>
      <c r="H89" s="12"/>
      <c r="I89" s="4"/>
    </row>
    <row r="90" spans="1:9" ht="13.2" x14ac:dyDescent="0.25">
      <c r="A90" s="12"/>
      <c r="B90" s="2"/>
      <c r="C90" s="4"/>
      <c r="D90" s="4"/>
      <c r="E90" s="73"/>
      <c r="F90" s="68"/>
      <c r="H90" s="12"/>
      <c r="I90" s="4"/>
    </row>
    <row r="91" spans="1:9" ht="13.2" x14ac:dyDescent="0.25">
      <c r="A91" s="12"/>
      <c r="B91" s="2"/>
      <c r="C91" s="4"/>
      <c r="D91" s="4"/>
      <c r="E91" s="73"/>
      <c r="F91" s="68"/>
      <c r="H91" s="12"/>
      <c r="I91" s="4"/>
    </row>
    <row r="92" spans="1:9" ht="13.2" x14ac:dyDescent="0.25">
      <c r="A92" s="12"/>
      <c r="B92" s="2"/>
      <c r="C92" s="4"/>
      <c r="D92" s="4"/>
      <c r="E92" s="73"/>
      <c r="F92" s="68"/>
      <c r="H92" s="12"/>
      <c r="I92" s="4"/>
    </row>
    <row r="93" spans="1:9" ht="13.2" x14ac:dyDescent="0.25">
      <c r="A93" s="12"/>
      <c r="B93" s="2"/>
      <c r="C93" s="4"/>
      <c r="D93" s="4"/>
      <c r="E93" s="73"/>
      <c r="F93" s="68"/>
      <c r="H93" s="12"/>
      <c r="I93" s="4"/>
    </row>
    <row r="94" spans="1:9" ht="13.2" x14ac:dyDescent="0.25">
      <c r="A94" s="12"/>
      <c r="B94" s="2"/>
      <c r="C94" s="4"/>
      <c r="D94" s="4"/>
      <c r="E94" s="73"/>
      <c r="F94" s="68"/>
      <c r="H94" s="12"/>
      <c r="I94" s="4"/>
    </row>
    <row r="95" spans="1:9" ht="13.2" x14ac:dyDescent="0.25">
      <c r="A95" s="12"/>
      <c r="B95" s="2"/>
      <c r="C95" s="4"/>
      <c r="D95" s="4"/>
      <c r="E95" s="73"/>
      <c r="F95" s="68"/>
      <c r="H95" s="12"/>
      <c r="I95" s="4"/>
    </row>
    <row r="96" spans="1:9" ht="13.2" x14ac:dyDescent="0.25">
      <c r="A96" s="12"/>
      <c r="B96" s="2"/>
      <c r="C96" s="4"/>
      <c r="D96" s="4"/>
      <c r="E96" s="73"/>
      <c r="F96" s="68"/>
      <c r="H96" s="12"/>
      <c r="I96" s="4"/>
    </row>
    <row r="97" spans="1:9" ht="13.2" x14ac:dyDescent="0.25">
      <c r="A97" s="12"/>
      <c r="B97" s="2"/>
      <c r="C97" s="4"/>
      <c r="D97" s="4"/>
      <c r="E97" s="73"/>
      <c r="F97" s="68"/>
      <c r="H97" s="12"/>
      <c r="I97" s="4"/>
    </row>
    <row r="98" spans="1:9" ht="13.2" x14ac:dyDescent="0.25">
      <c r="A98" s="12"/>
      <c r="B98" s="2"/>
      <c r="C98" s="4"/>
      <c r="D98" s="4"/>
      <c r="E98" s="73"/>
      <c r="F98" s="68"/>
      <c r="H98" s="12"/>
      <c r="I98" s="4"/>
    </row>
    <row r="99" spans="1:9" ht="13.2" x14ac:dyDescent="0.25">
      <c r="A99" s="12"/>
      <c r="B99" s="2"/>
      <c r="C99" s="4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4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4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4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4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4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4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4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4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4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4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4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4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4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4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4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4"/>
      <c r="D115" s="4"/>
      <c r="E115" s="18"/>
      <c r="H115" s="4"/>
      <c r="I115" s="4"/>
    </row>
    <row r="116" spans="1:9" ht="13.8" x14ac:dyDescent="0.25">
      <c r="A116" s="88"/>
      <c r="B116" s="2"/>
      <c r="C116" s="4"/>
      <c r="D116" s="4"/>
      <c r="E116" s="26"/>
      <c r="H116" s="75"/>
      <c r="I116" s="12"/>
    </row>
    <row r="117" spans="1:9" ht="13.8" x14ac:dyDescent="0.25">
      <c r="A117" s="89"/>
      <c r="B117" s="2"/>
      <c r="C117" s="4"/>
      <c r="D117" s="4"/>
      <c r="E117" s="26"/>
      <c r="H117" s="22"/>
      <c r="I117" s="12"/>
    </row>
    <row r="118" spans="1:9" ht="13.8" x14ac:dyDescent="0.25">
      <c r="A118" s="89"/>
      <c r="B118" s="2"/>
      <c r="C118" s="4"/>
      <c r="D118" s="4"/>
      <c r="E118" s="26"/>
      <c r="H118" s="22"/>
      <c r="I118" s="12"/>
    </row>
    <row r="119" spans="1:9" ht="13.8" x14ac:dyDescent="0.25">
      <c r="A119" s="89"/>
      <c r="B119" s="15"/>
      <c r="C119" s="4"/>
      <c r="D119" s="4"/>
      <c r="E119" s="5"/>
      <c r="H119" s="22"/>
      <c r="I119" s="12"/>
    </row>
    <row r="120" spans="1:9" ht="13.8" x14ac:dyDescent="0.25">
      <c r="A120" s="88"/>
      <c r="B120" s="15"/>
      <c r="C120" s="4"/>
      <c r="D120" s="4"/>
      <c r="E120" s="5"/>
      <c r="H120" s="43"/>
      <c r="I120" s="12"/>
    </row>
    <row r="121" spans="1:9" ht="13.8" x14ac:dyDescent="0.25">
      <c r="A121" s="88"/>
      <c r="B121" s="15"/>
      <c r="C121" s="4"/>
      <c r="D121" s="4"/>
      <c r="E121" s="5"/>
      <c r="H121" s="43"/>
      <c r="I121" s="12"/>
    </row>
    <row r="122" spans="1:9" ht="13.8" x14ac:dyDescent="0.25">
      <c r="A122" s="33"/>
      <c r="B122" s="2"/>
      <c r="C122" s="4"/>
      <c r="D122" s="4"/>
      <c r="E122" s="26"/>
      <c r="H122" s="12"/>
      <c r="I122" s="12"/>
    </row>
    <row r="123" spans="1:9" ht="13.8" x14ac:dyDescent="0.25">
      <c r="A123" s="33"/>
      <c r="B123" s="2"/>
      <c r="C123" s="4"/>
      <c r="D123" s="4"/>
      <c r="E123" s="26"/>
      <c r="H123" s="12"/>
      <c r="I123" s="12"/>
    </row>
    <row r="124" spans="1:9" ht="13.8" x14ac:dyDescent="0.25">
      <c r="A124" s="33"/>
      <c r="B124" s="2"/>
      <c r="C124" s="4"/>
      <c r="D124" s="4"/>
      <c r="E124" s="26"/>
      <c r="H124" s="12"/>
      <c r="I124" s="12"/>
    </row>
    <row r="125" spans="1:9" ht="13.8" x14ac:dyDescent="0.25">
      <c r="A125" s="33"/>
      <c r="B125" s="2"/>
      <c r="C125" s="4"/>
      <c r="D125" s="4"/>
      <c r="E125" s="26"/>
      <c r="H125" s="12"/>
      <c r="I125" s="12"/>
    </row>
    <row r="126" spans="1:9" ht="13.8" x14ac:dyDescent="0.25">
      <c r="A126" s="33"/>
      <c r="B126" s="2"/>
      <c r="C126" s="4"/>
      <c r="D126" s="4"/>
      <c r="E126" s="26"/>
      <c r="H126" s="12"/>
      <c r="I126" s="12"/>
    </row>
    <row r="127" spans="1:9" ht="14.4" x14ac:dyDescent="0.3">
      <c r="A127" s="76"/>
      <c r="B127" s="2"/>
      <c r="C127" s="4"/>
      <c r="D127" s="4"/>
      <c r="E127" s="26"/>
      <c r="H127" s="12"/>
      <c r="I127" s="12"/>
    </row>
    <row r="128" spans="1:9" ht="14.4" x14ac:dyDescent="0.3">
      <c r="A128" s="76"/>
      <c r="B128" s="2"/>
      <c r="C128" s="4"/>
      <c r="D128" s="4"/>
      <c r="E128" s="26"/>
      <c r="H128" s="12"/>
      <c r="I128" s="12"/>
    </row>
    <row r="129" spans="1:9" ht="14.4" x14ac:dyDescent="0.3">
      <c r="A129" s="76"/>
      <c r="B129" s="2"/>
      <c r="C129" s="4"/>
      <c r="D129" s="4"/>
      <c r="E129" s="26"/>
      <c r="H129" s="12"/>
      <c r="I129" s="12"/>
    </row>
    <row r="130" spans="1:9" ht="14.4" x14ac:dyDescent="0.3">
      <c r="A130" s="76"/>
      <c r="B130" s="2"/>
      <c r="C130" s="4"/>
      <c r="D130" s="4"/>
      <c r="E130" s="26"/>
      <c r="H130" s="12"/>
      <c r="I130" s="12"/>
    </row>
    <row r="131" spans="1:9" ht="14.4" x14ac:dyDescent="0.3">
      <c r="A131" s="76"/>
      <c r="B131" s="2"/>
      <c r="C131" s="4"/>
      <c r="D131" s="4"/>
      <c r="E131" s="26"/>
      <c r="H131" s="12"/>
      <c r="I131" s="12"/>
    </row>
    <row r="132" spans="1:9" ht="13.2" x14ac:dyDescent="0.25">
      <c r="A132" s="4"/>
      <c r="B132" s="2"/>
      <c r="C132" s="4"/>
      <c r="D132" s="4"/>
      <c r="E132" s="5"/>
      <c r="H132" s="4"/>
      <c r="I132" s="4"/>
    </row>
    <row r="133" spans="1:9" ht="13.2" x14ac:dyDescent="0.25">
      <c r="A133" s="4"/>
      <c r="B133" s="2"/>
      <c r="C133" s="4"/>
      <c r="D133" s="4"/>
      <c r="E133" s="5"/>
      <c r="H133" s="4"/>
      <c r="I133" s="4"/>
    </row>
    <row r="134" spans="1:9" ht="13.2" x14ac:dyDescent="0.25">
      <c r="A134" s="4"/>
      <c r="B134" s="2"/>
      <c r="C134" s="4"/>
      <c r="D134" s="4"/>
      <c r="E134" s="5"/>
      <c r="H134" s="4"/>
      <c r="I134" s="4"/>
    </row>
    <row r="135" spans="1:9" ht="13.2" x14ac:dyDescent="0.25">
      <c r="A135" s="4"/>
      <c r="B135" s="2"/>
      <c r="C135" s="4"/>
      <c r="D135" s="4"/>
      <c r="E135" s="5"/>
      <c r="H135" s="4"/>
      <c r="I135" s="4"/>
    </row>
    <row r="136" spans="1:9" ht="13.2" x14ac:dyDescent="0.25">
      <c r="A136" s="4"/>
      <c r="B136" s="2"/>
      <c r="C136" s="4"/>
      <c r="D136" s="4"/>
      <c r="E136" s="5"/>
      <c r="H136" s="4"/>
      <c r="I136" s="4"/>
    </row>
    <row r="137" spans="1:9" ht="13.2" x14ac:dyDescent="0.25">
      <c r="A137" s="4"/>
      <c r="B137" s="2"/>
      <c r="C137" s="4"/>
      <c r="D137" s="4"/>
      <c r="E137" s="5"/>
      <c r="H137" s="4"/>
      <c r="I137" s="4"/>
    </row>
    <row r="138" spans="1:9" ht="13.2" x14ac:dyDescent="0.25">
      <c r="A138" s="4"/>
      <c r="B138" s="2"/>
      <c r="C138" s="4"/>
      <c r="D138" s="4"/>
      <c r="E138" s="5"/>
      <c r="H138" s="4"/>
      <c r="I138" s="4"/>
    </row>
    <row r="139" spans="1:9" ht="13.2" x14ac:dyDescent="0.25">
      <c r="A139" s="4"/>
      <c r="B139" s="2"/>
      <c r="C139" s="4"/>
      <c r="D139" s="4"/>
      <c r="E139" s="5"/>
      <c r="H139" s="4"/>
      <c r="I139" s="4"/>
    </row>
    <row r="140" spans="1:9" ht="13.2" x14ac:dyDescent="0.25">
      <c r="A140" s="4"/>
      <c r="B140" s="2"/>
      <c r="C140" s="4"/>
      <c r="D140" s="4"/>
      <c r="E140" s="5"/>
      <c r="H140" s="4"/>
      <c r="I140" s="4"/>
    </row>
    <row r="141" spans="1:9" ht="13.2" x14ac:dyDescent="0.25">
      <c r="A141" s="4"/>
      <c r="B141" s="2"/>
      <c r="C141" s="4"/>
      <c r="D141" s="4"/>
      <c r="E141" s="5"/>
      <c r="H141" s="4"/>
      <c r="I141" s="4"/>
    </row>
    <row r="142" spans="1:9" ht="13.2" x14ac:dyDescent="0.25">
      <c r="A142" s="4"/>
      <c r="B142" s="2"/>
      <c r="C142" s="4"/>
      <c r="D142" s="4"/>
      <c r="E142" s="5"/>
      <c r="H142" s="4"/>
      <c r="I142" s="4"/>
    </row>
    <row r="143" spans="1:9" ht="13.2" x14ac:dyDescent="0.25">
      <c r="A143" s="4"/>
      <c r="B143" s="2"/>
      <c r="C143" s="4"/>
      <c r="D143" s="4"/>
      <c r="E143" s="5"/>
      <c r="H143" s="4"/>
      <c r="I143" s="4"/>
    </row>
    <row r="144" spans="1:9" ht="13.2" x14ac:dyDescent="0.25">
      <c r="A144" s="4"/>
      <c r="B144" s="2"/>
      <c r="C144" s="4"/>
      <c r="D144" s="4"/>
      <c r="E144" s="5"/>
      <c r="H144" s="4"/>
      <c r="I144" s="4"/>
    </row>
    <row r="145" spans="1:9" ht="13.2" x14ac:dyDescent="0.25">
      <c r="A145" s="4"/>
      <c r="B145" s="2"/>
      <c r="C145" s="4"/>
      <c r="D145" s="4"/>
      <c r="E145" s="5"/>
      <c r="H145" s="4"/>
      <c r="I145" s="4"/>
    </row>
    <row r="146" spans="1:9" ht="13.2" x14ac:dyDescent="0.25">
      <c r="A146" s="4"/>
      <c r="B146" s="2"/>
      <c r="C146" s="4"/>
      <c r="D146" s="4"/>
      <c r="E146" s="5"/>
      <c r="H146" s="4"/>
      <c r="I146" s="4"/>
    </row>
    <row r="147" spans="1:9" ht="13.2" x14ac:dyDescent="0.25">
      <c r="A147" s="4"/>
      <c r="B147" s="2"/>
      <c r="C147" s="4"/>
      <c r="D147" s="4"/>
      <c r="E147" s="5"/>
      <c r="H147" s="4"/>
      <c r="I147" s="4"/>
    </row>
    <row r="148" spans="1:9" ht="13.2" x14ac:dyDescent="0.25">
      <c r="A148" s="4"/>
      <c r="B148" s="2"/>
      <c r="C148" s="4"/>
      <c r="D148" s="4"/>
      <c r="E148" s="5"/>
      <c r="H148" s="4"/>
      <c r="I148" s="4"/>
    </row>
    <row r="149" spans="1:9" ht="13.2" x14ac:dyDescent="0.25">
      <c r="A149" s="4"/>
      <c r="B149" s="2"/>
      <c r="C149" s="4"/>
      <c r="D149" s="4"/>
      <c r="E149" s="5"/>
      <c r="H149" s="4"/>
      <c r="I149" s="4"/>
    </row>
    <row r="150" spans="1:9" ht="13.2" x14ac:dyDescent="0.25">
      <c r="A150" s="4"/>
      <c r="B150" s="2"/>
      <c r="C150" s="4"/>
      <c r="D150" s="4"/>
      <c r="E150" s="5"/>
      <c r="H150" s="4"/>
      <c r="I150" s="4"/>
    </row>
    <row r="151" spans="1:9" ht="13.2" x14ac:dyDescent="0.25">
      <c r="A151" s="4"/>
      <c r="B151" s="2"/>
      <c r="C151" s="4"/>
      <c r="D151" s="4"/>
      <c r="E151" s="5"/>
      <c r="H151" s="4"/>
      <c r="I151" s="4"/>
    </row>
    <row r="152" spans="1:9" ht="13.2" x14ac:dyDescent="0.25">
      <c r="A152" s="4"/>
      <c r="B152" s="2"/>
      <c r="C152" s="4"/>
      <c r="D152" s="4"/>
      <c r="E152" s="5"/>
      <c r="H152" s="4"/>
      <c r="I152" s="4"/>
    </row>
    <row r="153" spans="1:9" ht="13.2" x14ac:dyDescent="0.25">
      <c r="A153" s="4"/>
      <c r="B153" s="2"/>
      <c r="C153" s="4"/>
      <c r="D153" s="4"/>
      <c r="E153" s="5"/>
      <c r="H153" s="4"/>
      <c r="I153" s="4"/>
    </row>
    <row r="154" spans="1:9" ht="13.2" x14ac:dyDescent="0.25">
      <c r="A154" s="4"/>
      <c r="B154" s="2"/>
      <c r="C154" s="4"/>
      <c r="D154" s="4"/>
      <c r="E154" s="5"/>
      <c r="H154" s="4"/>
      <c r="I154" s="4"/>
    </row>
    <row r="155" spans="1:9" ht="13.2" x14ac:dyDescent="0.25">
      <c r="A155" s="4"/>
      <c r="B155" s="2"/>
      <c r="C155" s="4"/>
      <c r="D155" s="4"/>
      <c r="E155" s="5"/>
      <c r="H155" s="4"/>
      <c r="I155" s="4"/>
    </row>
    <row r="156" spans="1:9" ht="13.2" x14ac:dyDescent="0.25">
      <c r="A156" s="4"/>
      <c r="B156" s="2"/>
      <c r="C156" s="4"/>
      <c r="D156" s="4"/>
      <c r="E156" s="5"/>
      <c r="H156" s="4"/>
      <c r="I156" s="4"/>
    </row>
    <row r="157" spans="1:9" ht="13.2" x14ac:dyDescent="0.25">
      <c r="A157" s="4"/>
      <c r="B157" s="2"/>
      <c r="C157" s="4"/>
      <c r="D157" s="4"/>
      <c r="E157" s="5"/>
      <c r="H157" s="4"/>
      <c r="I157" s="4"/>
    </row>
    <row r="158" spans="1:9" ht="13.2" x14ac:dyDescent="0.25">
      <c r="A158" s="4"/>
      <c r="B158" s="2"/>
      <c r="C158" s="4"/>
      <c r="D158" s="4"/>
      <c r="E158" s="5"/>
      <c r="H158" s="4"/>
      <c r="I158" s="4"/>
    </row>
    <row r="159" spans="1:9" ht="13.2" x14ac:dyDescent="0.25">
      <c r="A159" s="4"/>
      <c r="B159" s="2"/>
      <c r="C159" s="4"/>
      <c r="D159" s="4"/>
      <c r="E159" s="5"/>
      <c r="H159" s="4"/>
      <c r="I159" s="4"/>
    </row>
    <row r="160" spans="1:9" ht="13.2" x14ac:dyDescent="0.25">
      <c r="A160" s="4"/>
      <c r="B160" s="2"/>
      <c r="C160" s="4"/>
      <c r="D160" s="4"/>
      <c r="E160" s="5"/>
      <c r="H160" s="4"/>
      <c r="I160" s="4"/>
    </row>
    <row r="161" spans="1:9" ht="13.2" x14ac:dyDescent="0.25">
      <c r="A161" s="4"/>
      <c r="B161" s="2"/>
      <c r="C161" s="4"/>
      <c r="D161" s="4"/>
      <c r="E161" s="5"/>
      <c r="H161" s="4"/>
      <c r="I161" s="4"/>
    </row>
    <row r="162" spans="1:9" ht="13.2" x14ac:dyDescent="0.25">
      <c r="A162" s="4"/>
      <c r="B162" s="2"/>
      <c r="C162" s="4"/>
      <c r="D162" s="4"/>
      <c r="E162" s="5"/>
      <c r="H162" s="4"/>
      <c r="I162" s="4"/>
    </row>
    <row r="163" spans="1:9" ht="13.2" x14ac:dyDescent="0.25">
      <c r="A163" s="4"/>
      <c r="B163" s="2"/>
      <c r="C163" s="4"/>
      <c r="D163" s="4"/>
      <c r="E163" s="5"/>
      <c r="H163" s="4"/>
      <c r="I163" s="4"/>
    </row>
    <row r="164" spans="1:9" ht="13.2" x14ac:dyDescent="0.25">
      <c r="A164" s="4"/>
      <c r="B164" s="2"/>
      <c r="C164" s="4"/>
      <c r="D164" s="4"/>
      <c r="E164" s="5"/>
      <c r="H164" s="4"/>
      <c r="I164" s="4"/>
    </row>
    <row r="165" spans="1:9" ht="13.2" x14ac:dyDescent="0.25">
      <c r="A165" s="4"/>
      <c r="B165" s="2"/>
      <c r="C165" s="4"/>
      <c r="D165" s="4"/>
      <c r="E165" s="5"/>
      <c r="H165" s="4"/>
      <c r="I165" s="4"/>
    </row>
    <row r="166" spans="1:9" ht="13.2" x14ac:dyDescent="0.25">
      <c r="A166" s="4"/>
      <c r="B166" s="2"/>
      <c r="C166" s="4"/>
      <c r="D166" s="4"/>
      <c r="E166" s="5"/>
      <c r="H166" s="4"/>
      <c r="I166" s="4"/>
    </row>
    <row r="167" spans="1:9" ht="13.2" x14ac:dyDescent="0.25">
      <c r="A167" s="4"/>
      <c r="B167" s="2"/>
      <c r="C167" s="4"/>
      <c r="D167" s="4"/>
      <c r="E167" s="5"/>
      <c r="H167" s="4"/>
      <c r="I167" s="4"/>
    </row>
    <row r="168" spans="1:9" ht="13.2" x14ac:dyDescent="0.25">
      <c r="A168" s="4"/>
      <c r="B168" s="2"/>
      <c r="C168" s="4"/>
      <c r="D168" s="4"/>
      <c r="E168" s="5"/>
      <c r="H168" s="4"/>
      <c r="I168" s="4"/>
    </row>
    <row r="169" spans="1:9" ht="13.2" x14ac:dyDescent="0.25">
      <c r="A169" s="4"/>
      <c r="B169" s="2"/>
      <c r="C169" s="4"/>
      <c r="D169" s="4"/>
      <c r="E169" s="5"/>
      <c r="H169" s="4"/>
      <c r="I169" s="4"/>
    </row>
    <row r="170" spans="1:9" ht="13.2" x14ac:dyDescent="0.25">
      <c r="A170" s="4"/>
      <c r="B170" s="2"/>
      <c r="C170" s="4"/>
      <c r="D170" s="4"/>
      <c r="E170" s="5"/>
      <c r="H170" s="4"/>
      <c r="I170" s="4"/>
    </row>
    <row r="171" spans="1:9" ht="13.2" x14ac:dyDescent="0.25">
      <c r="A171" s="4"/>
      <c r="B171" s="2"/>
      <c r="C171" s="4"/>
      <c r="D171" s="4"/>
      <c r="E171" s="5"/>
      <c r="H171" s="4"/>
      <c r="I171" s="4"/>
    </row>
    <row r="172" spans="1:9" ht="13.2" x14ac:dyDescent="0.25">
      <c r="A172" s="4"/>
      <c r="B172" s="2"/>
      <c r="C172" s="4"/>
      <c r="D172" s="4"/>
      <c r="E172" s="5"/>
      <c r="H172" s="4"/>
      <c r="I172" s="4"/>
    </row>
    <row r="173" spans="1:9" ht="13.2" x14ac:dyDescent="0.25">
      <c r="A173" s="4"/>
      <c r="B173" s="2"/>
      <c r="C173" s="4"/>
      <c r="D173" s="4"/>
      <c r="E173" s="5"/>
      <c r="H173" s="4"/>
      <c r="I173" s="4"/>
    </row>
    <row r="174" spans="1:9" ht="13.2" x14ac:dyDescent="0.25">
      <c r="A174" s="4"/>
      <c r="B174" s="2"/>
      <c r="C174" s="4"/>
      <c r="D174" s="4"/>
      <c r="E174" s="5"/>
      <c r="H174" s="4"/>
      <c r="I174" s="4"/>
    </row>
    <row r="175" spans="1:9" ht="13.2" x14ac:dyDescent="0.25">
      <c r="A175" s="4"/>
      <c r="B175" s="2"/>
      <c r="C175" s="4"/>
      <c r="D175" s="4"/>
      <c r="E175" s="5"/>
      <c r="H175" s="4"/>
      <c r="I175" s="4"/>
    </row>
    <row r="176" spans="1:9" ht="13.2" x14ac:dyDescent="0.25">
      <c r="A176" s="4"/>
      <c r="B176" s="2"/>
      <c r="C176" s="4"/>
      <c r="D176" s="4"/>
      <c r="E176" s="5"/>
      <c r="H176" s="4"/>
      <c r="I176" s="4"/>
    </row>
    <row r="177" spans="1:9" ht="13.2" x14ac:dyDescent="0.25">
      <c r="A177" s="4"/>
      <c r="B177" s="2"/>
      <c r="C177" s="4"/>
      <c r="D177" s="4"/>
      <c r="E177" s="5"/>
      <c r="H177" s="4"/>
      <c r="I177" s="4"/>
    </row>
    <row r="178" spans="1:9" ht="13.2" x14ac:dyDescent="0.25">
      <c r="A178" s="4"/>
      <c r="B178" s="2"/>
      <c r="C178" s="4"/>
      <c r="D178" s="4"/>
      <c r="E178" s="5"/>
      <c r="H178" s="4"/>
      <c r="I178" s="4"/>
    </row>
    <row r="179" spans="1:9" ht="13.2" x14ac:dyDescent="0.25">
      <c r="A179" s="4"/>
      <c r="B179" s="2"/>
      <c r="C179" s="4"/>
      <c r="D179" s="4"/>
      <c r="E179" s="5"/>
      <c r="H179" s="4"/>
      <c r="I179" s="4"/>
    </row>
    <row r="180" spans="1:9" ht="13.2" x14ac:dyDescent="0.25">
      <c r="A180" s="4"/>
      <c r="B180" s="2"/>
      <c r="C180" s="4"/>
      <c r="D180" s="4"/>
      <c r="E180" s="5"/>
      <c r="H180" s="4"/>
      <c r="I180" s="4"/>
    </row>
    <row r="181" spans="1:9" ht="13.2" x14ac:dyDescent="0.25">
      <c r="A181" s="4"/>
      <c r="B181" s="2"/>
      <c r="C181" s="4"/>
      <c r="D181" s="4"/>
      <c r="E181" s="5"/>
      <c r="H181" s="4"/>
      <c r="I181" s="4"/>
    </row>
    <row r="182" spans="1:9" ht="13.2" x14ac:dyDescent="0.25">
      <c r="A182" s="4"/>
      <c r="B182" s="2"/>
      <c r="C182" s="4"/>
      <c r="D182" s="4"/>
      <c r="E182" s="5"/>
      <c r="H182" s="4"/>
      <c r="I182" s="4"/>
    </row>
    <row r="183" spans="1:9" ht="13.2" x14ac:dyDescent="0.25">
      <c r="A183" s="4"/>
      <c r="B183" s="2"/>
      <c r="C183" s="4"/>
      <c r="D183" s="4"/>
      <c r="E183" s="5"/>
      <c r="H183" s="4"/>
      <c r="I183" s="4"/>
    </row>
    <row r="184" spans="1:9" ht="13.2" x14ac:dyDescent="0.25">
      <c r="A184" s="4"/>
      <c r="B184" s="2"/>
      <c r="C184" s="4"/>
      <c r="D184" s="4"/>
      <c r="E184" s="5"/>
      <c r="H184" s="4"/>
      <c r="I184" s="4"/>
    </row>
    <row r="185" spans="1:9" ht="13.2" x14ac:dyDescent="0.25">
      <c r="A185" s="4"/>
      <c r="B185" s="2"/>
      <c r="C185" s="4"/>
      <c r="D185" s="4"/>
      <c r="E185" s="5"/>
      <c r="H185" s="4"/>
      <c r="I185" s="4"/>
    </row>
    <row r="186" spans="1:9" ht="13.2" x14ac:dyDescent="0.25">
      <c r="A186" s="4"/>
      <c r="B186" s="2"/>
      <c r="C186" s="4"/>
      <c r="D186" s="4"/>
      <c r="E186" s="5"/>
      <c r="H186" s="4"/>
      <c r="I186" s="4"/>
    </row>
    <row r="187" spans="1:9" ht="13.2" x14ac:dyDescent="0.25">
      <c r="A187" s="4"/>
      <c r="B187" s="2"/>
      <c r="C187" s="4"/>
      <c r="D187" s="4"/>
      <c r="E187" s="5"/>
      <c r="H187" s="4"/>
      <c r="I187" s="4"/>
    </row>
    <row r="188" spans="1:9" ht="13.2" x14ac:dyDescent="0.25">
      <c r="A188" s="4"/>
      <c r="B188" s="2"/>
      <c r="C188" s="4"/>
      <c r="D188" s="4"/>
      <c r="E188" s="5"/>
      <c r="H188" s="4"/>
      <c r="I188" s="4"/>
    </row>
    <row r="189" spans="1:9" ht="13.2" x14ac:dyDescent="0.25">
      <c r="A189" s="4"/>
      <c r="B189" s="2"/>
      <c r="C189" s="4"/>
      <c r="D189" s="4"/>
      <c r="E189" s="5"/>
      <c r="H189" s="4"/>
      <c r="I189" s="4"/>
    </row>
    <row r="190" spans="1:9" ht="13.2" x14ac:dyDescent="0.25">
      <c r="A190" s="4"/>
      <c r="B190" s="2"/>
      <c r="C190" s="4"/>
      <c r="D190" s="4"/>
      <c r="E190" s="5"/>
      <c r="H190" s="4"/>
      <c r="I190" s="4"/>
    </row>
    <row r="191" spans="1:9" ht="13.2" x14ac:dyDescent="0.25">
      <c r="A191" s="4"/>
      <c r="B191" s="2"/>
      <c r="C191" s="4"/>
      <c r="D191" s="4"/>
      <c r="E191" s="5"/>
      <c r="H191" s="4"/>
      <c r="I191" s="4"/>
    </row>
    <row r="192" spans="1:9" ht="13.2" x14ac:dyDescent="0.25">
      <c r="A192" s="4"/>
      <c r="B192" s="2"/>
      <c r="C192" s="4"/>
      <c r="D192" s="4"/>
      <c r="E192" s="5"/>
      <c r="H192" s="4"/>
      <c r="I192" s="4"/>
    </row>
    <row r="193" spans="1:9" ht="13.2" x14ac:dyDescent="0.25">
      <c r="A193" s="4"/>
      <c r="B193" s="2"/>
      <c r="C193" s="4"/>
      <c r="D193" s="4"/>
      <c r="E193" s="5"/>
      <c r="H193" s="4"/>
      <c r="I193" s="4"/>
    </row>
    <row r="194" spans="1:9" ht="13.2" x14ac:dyDescent="0.25">
      <c r="A194" s="4"/>
      <c r="B194" s="2"/>
      <c r="C194" s="4"/>
      <c r="D194" s="4"/>
      <c r="E194" s="5"/>
      <c r="H194" s="4"/>
      <c r="I194" s="4"/>
    </row>
    <row r="195" spans="1:9" ht="13.2" x14ac:dyDescent="0.25">
      <c r="A195" s="4"/>
      <c r="B195" s="2"/>
      <c r="C195" s="4"/>
      <c r="D195" s="4"/>
      <c r="E195" s="5"/>
      <c r="H195" s="4"/>
      <c r="I195" s="4"/>
    </row>
    <row r="196" spans="1:9" ht="13.2" x14ac:dyDescent="0.25">
      <c r="A196" s="4"/>
      <c r="B196" s="2"/>
      <c r="C196" s="4"/>
      <c r="D196" s="4"/>
      <c r="E196" s="5"/>
      <c r="H196" s="4"/>
      <c r="I196" s="4"/>
    </row>
    <row r="197" spans="1:9" ht="13.2" x14ac:dyDescent="0.25">
      <c r="A197" s="4"/>
      <c r="B197" s="2"/>
      <c r="C197" s="4"/>
      <c r="D197" s="4"/>
      <c r="E197" s="5"/>
      <c r="H197" s="4"/>
      <c r="I197" s="4"/>
    </row>
    <row r="198" spans="1:9" ht="13.2" x14ac:dyDescent="0.25">
      <c r="A198" s="4"/>
      <c r="B198" s="2"/>
      <c r="C198" s="4"/>
      <c r="D198" s="4"/>
      <c r="E198" s="5"/>
      <c r="H198" s="4"/>
      <c r="I198" s="4"/>
    </row>
    <row r="199" spans="1:9" ht="13.2" x14ac:dyDescent="0.25">
      <c r="A199" s="4"/>
      <c r="B199" s="2"/>
      <c r="C199" s="4"/>
      <c r="D199" s="4"/>
      <c r="E199" s="5"/>
      <c r="H199" s="4"/>
      <c r="I199" s="4"/>
    </row>
    <row r="200" spans="1:9" ht="13.2" x14ac:dyDescent="0.25">
      <c r="A200" s="4"/>
      <c r="B200" s="2"/>
      <c r="C200" s="4"/>
      <c r="D200" s="4"/>
      <c r="E200" s="5"/>
      <c r="H200" s="4"/>
      <c r="I200" s="4"/>
    </row>
    <row r="201" spans="1:9" ht="13.2" x14ac:dyDescent="0.25">
      <c r="A201" s="4"/>
      <c r="B201" s="2"/>
      <c r="C201" s="4"/>
      <c r="D201" s="4"/>
      <c r="E201" s="5"/>
      <c r="H201" s="4"/>
      <c r="I201" s="4"/>
    </row>
    <row r="202" spans="1:9" ht="13.2" x14ac:dyDescent="0.25">
      <c r="A202" s="4"/>
      <c r="B202" s="2"/>
      <c r="C202" s="4"/>
      <c r="D202" s="4"/>
      <c r="E202" s="5"/>
      <c r="H202" s="4"/>
      <c r="I202" s="4"/>
    </row>
    <row r="203" spans="1:9" ht="13.2" x14ac:dyDescent="0.25">
      <c r="A203" s="4"/>
      <c r="B203" s="2"/>
      <c r="C203" s="4"/>
      <c r="D203" s="4"/>
      <c r="E203" s="5"/>
      <c r="H203" s="4"/>
      <c r="I203" s="4"/>
    </row>
    <row r="204" spans="1:9" ht="13.2" x14ac:dyDescent="0.25">
      <c r="A204" s="4"/>
      <c r="B204" s="2"/>
      <c r="C204" s="4"/>
      <c r="D204" s="4"/>
      <c r="E204" s="5"/>
      <c r="H204" s="4"/>
      <c r="I204" s="4"/>
    </row>
    <row r="205" spans="1:9" ht="13.2" x14ac:dyDescent="0.25">
      <c r="A205" s="4"/>
      <c r="B205" s="2"/>
      <c r="C205" s="4"/>
      <c r="D205" s="4"/>
      <c r="E205" s="5"/>
      <c r="H205" s="4"/>
      <c r="I205" s="4"/>
    </row>
    <row r="206" spans="1:9" ht="13.2" x14ac:dyDescent="0.25">
      <c r="A206" s="4"/>
      <c r="B206" s="2"/>
      <c r="C206" s="4"/>
      <c r="D206" s="4"/>
      <c r="E206" s="5"/>
      <c r="H206" s="4"/>
      <c r="I206" s="4"/>
    </row>
    <row r="207" spans="1:9" ht="13.2" x14ac:dyDescent="0.25">
      <c r="A207" s="4"/>
      <c r="B207" s="2"/>
      <c r="C207" s="4"/>
      <c r="D207" s="4"/>
      <c r="E207" s="5"/>
      <c r="H207" s="4"/>
      <c r="I207" s="4"/>
    </row>
    <row r="208" spans="1:9" ht="13.2" x14ac:dyDescent="0.25">
      <c r="A208" s="4"/>
      <c r="B208" s="2"/>
      <c r="C208" s="4"/>
      <c r="D208" s="4"/>
      <c r="E208" s="5"/>
      <c r="H208" s="4"/>
      <c r="I208" s="4"/>
    </row>
    <row r="209" spans="1:9" ht="13.2" x14ac:dyDescent="0.25">
      <c r="A209" s="4"/>
      <c r="B209" s="2"/>
      <c r="C209" s="4"/>
      <c r="D209" s="4"/>
      <c r="E209" s="5"/>
      <c r="H209" s="4"/>
      <c r="I209" s="4"/>
    </row>
    <row r="210" spans="1:9" ht="13.2" x14ac:dyDescent="0.25">
      <c r="A210" s="4"/>
      <c r="B210" s="2"/>
      <c r="C210" s="4"/>
      <c r="D210" s="4"/>
      <c r="E210" s="5"/>
      <c r="H210" s="4"/>
      <c r="I210" s="4"/>
    </row>
    <row r="211" spans="1:9" ht="13.2" x14ac:dyDescent="0.25">
      <c r="A211" s="4"/>
      <c r="B211" s="2"/>
      <c r="C211" s="4"/>
      <c r="D211" s="4"/>
      <c r="E211" s="5"/>
      <c r="H211" s="4"/>
      <c r="I211" s="4"/>
    </row>
    <row r="212" spans="1:9" ht="13.2" x14ac:dyDescent="0.25">
      <c r="A212" s="4"/>
      <c r="B212" s="2"/>
      <c r="C212" s="4"/>
      <c r="D212" s="4"/>
      <c r="E212" s="5"/>
      <c r="H212" s="4"/>
      <c r="I212" s="4"/>
    </row>
    <row r="213" spans="1:9" ht="13.2" x14ac:dyDescent="0.25">
      <c r="A213" s="4"/>
      <c r="B213" s="2"/>
      <c r="C213" s="4"/>
      <c r="D213" s="4"/>
      <c r="E213" s="5"/>
      <c r="H213" s="4"/>
      <c r="I213" s="4"/>
    </row>
    <row r="214" spans="1:9" ht="13.2" x14ac:dyDescent="0.25">
      <c r="A214" s="4"/>
      <c r="B214" s="2"/>
      <c r="C214" s="4"/>
      <c r="D214" s="4"/>
      <c r="E214" s="5"/>
      <c r="H214" s="4"/>
      <c r="I214" s="4"/>
    </row>
    <row r="215" spans="1:9" ht="13.2" x14ac:dyDescent="0.25">
      <c r="A215" s="4"/>
      <c r="B215" s="2"/>
      <c r="C215" s="4"/>
      <c r="D215" s="4"/>
      <c r="E215" s="5"/>
      <c r="H215" s="4"/>
      <c r="I215" s="4"/>
    </row>
    <row r="216" spans="1:9" ht="13.2" x14ac:dyDescent="0.25">
      <c r="A216" s="4"/>
      <c r="B216" s="2"/>
      <c r="C216" s="4"/>
      <c r="D216" s="4"/>
      <c r="E216" s="5"/>
      <c r="H216" s="4"/>
      <c r="I216" s="4"/>
    </row>
    <row r="217" spans="1:9" ht="13.2" x14ac:dyDescent="0.25">
      <c r="A217" s="4"/>
      <c r="B217" s="2"/>
      <c r="C217" s="4"/>
      <c r="D217" s="4"/>
      <c r="E217" s="5"/>
      <c r="H217" s="4"/>
      <c r="I217" s="4"/>
    </row>
    <row r="218" spans="1:9" ht="13.2" x14ac:dyDescent="0.25">
      <c r="A218" s="4"/>
      <c r="B218" s="2"/>
      <c r="C218" s="4"/>
      <c r="D218" s="4"/>
      <c r="E218" s="5"/>
      <c r="H218" s="4"/>
      <c r="I218" s="4"/>
    </row>
    <row r="219" spans="1:9" ht="13.2" x14ac:dyDescent="0.25">
      <c r="A219" s="4"/>
      <c r="B219" s="2"/>
      <c r="C219" s="4"/>
      <c r="D219" s="4"/>
      <c r="E219" s="5"/>
      <c r="H219" s="4"/>
      <c r="I219" s="4"/>
    </row>
    <row r="220" spans="1:9" ht="13.2" x14ac:dyDescent="0.25">
      <c r="A220" s="4"/>
      <c r="B220" s="2"/>
      <c r="C220" s="4"/>
      <c r="D220" s="4"/>
      <c r="E220" s="5"/>
      <c r="H220" s="4"/>
      <c r="I220" s="4"/>
    </row>
    <row r="221" spans="1:9" ht="13.2" x14ac:dyDescent="0.25">
      <c r="A221" s="4"/>
      <c r="B221" s="2"/>
      <c r="C221" s="4"/>
      <c r="D221" s="4"/>
      <c r="E221" s="5"/>
      <c r="H221" s="4"/>
      <c r="I221" s="4"/>
    </row>
    <row r="222" spans="1:9" ht="13.2" x14ac:dyDescent="0.25">
      <c r="A222" s="4"/>
      <c r="B222" s="2"/>
      <c r="C222" s="4"/>
      <c r="D222" s="4"/>
      <c r="E222" s="5"/>
      <c r="H222" s="4"/>
      <c r="I222" s="4"/>
    </row>
    <row r="223" spans="1:9" ht="13.2" x14ac:dyDescent="0.25">
      <c r="A223" s="4"/>
      <c r="B223" s="2"/>
      <c r="C223" s="4"/>
      <c r="D223" s="4"/>
      <c r="E223" s="5"/>
      <c r="H223" s="4"/>
      <c r="I223" s="4"/>
    </row>
    <row r="224" spans="1:9" ht="13.2" x14ac:dyDescent="0.25">
      <c r="A224" s="4"/>
      <c r="B224" s="2"/>
      <c r="C224" s="4"/>
      <c r="D224" s="4"/>
      <c r="E224" s="5"/>
      <c r="H224" s="4"/>
      <c r="I224" s="4"/>
    </row>
    <row r="225" spans="1:9" ht="13.2" x14ac:dyDescent="0.25">
      <c r="A225" s="4"/>
      <c r="B225" s="2"/>
      <c r="C225" s="4"/>
      <c r="D225" s="4"/>
      <c r="E225" s="5"/>
      <c r="H225" s="4"/>
      <c r="I225" s="4"/>
    </row>
    <row r="226" spans="1:9" ht="13.2" x14ac:dyDescent="0.25">
      <c r="A226" s="4"/>
      <c r="B226" s="2"/>
      <c r="C226" s="4"/>
      <c r="D226" s="4"/>
      <c r="E226" s="5"/>
      <c r="H226" s="4"/>
      <c r="I226" s="4"/>
    </row>
    <row r="227" spans="1:9" ht="13.2" x14ac:dyDescent="0.25">
      <c r="A227" s="4"/>
      <c r="B227" s="2"/>
      <c r="C227" s="4"/>
      <c r="D227" s="4"/>
      <c r="E227" s="5"/>
      <c r="H227" s="4"/>
      <c r="I227" s="4"/>
    </row>
    <row r="228" spans="1:9" ht="13.2" x14ac:dyDescent="0.25">
      <c r="A228" s="4"/>
      <c r="B228" s="2"/>
      <c r="C228" s="4"/>
      <c r="D228" s="4"/>
      <c r="E228" s="5"/>
      <c r="H228" s="4"/>
      <c r="I228" s="4"/>
    </row>
    <row r="229" spans="1:9" ht="13.2" x14ac:dyDescent="0.25">
      <c r="A229" s="4"/>
      <c r="B229" s="2"/>
      <c r="C229" s="4"/>
      <c r="D229" s="4"/>
      <c r="E229" s="5"/>
      <c r="H229" s="4"/>
      <c r="I229" s="4"/>
    </row>
    <row r="230" spans="1:9" ht="13.2" x14ac:dyDescent="0.25">
      <c r="A230" s="4"/>
      <c r="B230" s="2"/>
      <c r="C230" s="4"/>
      <c r="D230" s="4"/>
      <c r="E230" s="5"/>
      <c r="H230" s="4"/>
      <c r="I230" s="4"/>
    </row>
    <row r="231" spans="1:9" ht="13.2" x14ac:dyDescent="0.25">
      <c r="A231" s="4"/>
      <c r="B231" s="2"/>
      <c r="C231" s="4"/>
      <c r="D231" s="4"/>
      <c r="E231" s="5"/>
      <c r="H231" s="4"/>
      <c r="I231" s="4"/>
    </row>
    <row r="232" spans="1:9" ht="13.2" x14ac:dyDescent="0.25">
      <c r="A232" s="4"/>
      <c r="B232" s="2"/>
      <c r="C232" s="4"/>
      <c r="D232" s="4"/>
      <c r="E232" s="5"/>
      <c r="H232" s="4"/>
      <c r="I232" s="4"/>
    </row>
    <row r="233" spans="1:9" ht="13.2" x14ac:dyDescent="0.25">
      <c r="A233" s="4"/>
      <c r="B233" s="2"/>
      <c r="C233" s="4"/>
      <c r="D233" s="4"/>
      <c r="E233" s="5"/>
      <c r="H233" s="4"/>
      <c r="I233" s="4"/>
    </row>
    <row r="234" spans="1:9" ht="13.2" x14ac:dyDescent="0.25">
      <c r="A234" s="4"/>
      <c r="B234" s="2"/>
      <c r="C234" s="4"/>
      <c r="D234" s="4"/>
      <c r="E234" s="5"/>
      <c r="H234" s="4"/>
      <c r="I234" s="4"/>
    </row>
    <row r="235" spans="1:9" ht="13.2" x14ac:dyDescent="0.25">
      <c r="A235" s="4"/>
      <c r="B235" s="2"/>
      <c r="C235" s="4"/>
      <c r="D235" s="4"/>
      <c r="E235" s="5"/>
      <c r="H235" s="4"/>
      <c r="I235" s="4"/>
    </row>
    <row r="236" spans="1:9" ht="13.2" x14ac:dyDescent="0.25">
      <c r="A236" s="4"/>
      <c r="B236" s="2"/>
      <c r="C236" s="4"/>
      <c r="D236" s="4"/>
      <c r="E236" s="5"/>
      <c r="H236" s="4"/>
      <c r="I236" s="4"/>
    </row>
    <row r="237" spans="1:9" ht="13.2" x14ac:dyDescent="0.25">
      <c r="A237" s="4"/>
      <c r="B237" s="2"/>
      <c r="C237" s="4"/>
      <c r="D237" s="4"/>
      <c r="E237" s="5"/>
      <c r="H237" s="4"/>
      <c r="I237" s="4"/>
    </row>
    <row r="238" spans="1:9" ht="13.2" x14ac:dyDescent="0.25">
      <c r="A238" s="4"/>
      <c r="B238" s="2"/>
      <c r="C238" s="4"/>
      <c r="D238" s="4"/>
      <c r="E238" s="5"/>
      <c r="H238" s="4"/>
      <c r="I238" s="4"/>
    </row>
    <row r="239" spans="1:9" ht="13.2" x14ac:dyDescent="0.25">
      <c r="A239" s="4"/>
      <c r="B239" s="2"/>
      <c r="C239" s="4"/>
      <c r="D239" s="4"/>
      <c r="E239" s="5"/>
      <c r="H239" s="4"/>
      <c r="I239" s="4"/>
    </row>
    <row r="240" spans="1:9" ht="13.2" x14ac:dyDescent="0.25">
      <c r="A240" s="4"/>
      <c r="B240" s="2"/>
      <c r="C240" s="4"/>
      <c r="D240" s="4"/>
      <c r="E240" s="5"/>
      <c r="H240" s="4"/>
      <c r="I240" s="4"/>
    </row>
    <row r="241" spans="1:9" ht="13.2" x14ac:dyDescent="0.25">
      <c r="A241" s="4"/>
      <c r="B241" s="2"/>
      <c r="C241" s="4"/>
      <c r="D241" s="4"/>
      <c r="E241" s="5"/>
      <c r="H241" s="4"/>
      <c r="I241" s="4"/>
    </row>
    <row r="242" spans="1:9" ht="13.2" x14ac:dyDescent="0.25">
      <c r="A242" s="4"/>
      <c r="B242" s="2"/>
      <c r="C242" s="4"/>
      <c r="D242" s="4"/>
      <c r="E242" s="5"/>
      <c r="H242" s="4"/>
      <c r="I242" s="4"/>
    </row>
    <row r="243" spans="1:9" ht="13.2" x14ac:dyDescent="0.25">
      <c r="A243" s="4"/>
      <c r="B243" s="2"/>
      <c r="C243" s="4"/>
      <c r="D243" s="4"/>
      <c r="E243" s="5"/>
      <c r="H243" s="4"/>
      <c r="I243" s="4"/>
    </row>
    <row r="244" spans="1:9" ht="13.2" x14ac:dyDescent="0.25">
      <c r="A244" s="4"/>
      <c r="B244" s="2"/>
      <c r="C244" s="4"/>
      <c r="D244" s="4"/>
      <c r="E244" s="5"/>
      <c r="H244" s="4"/>
      <c r="I244" s="4"/>
    </row>
    <row r="245" spans="1:9" ht="13.2" x14ac:dyDescent="0.25">
      <c r="A245" s="4"/>
      <c r="B245" s="2"/>
      <c r="C245" s="4"/>
      <c r="D245" s="4"/>
      <c r="E245" s="5"/>
      <c r="H245" s="4"/>
      <c r="I245" s="4"/>
    </row>
    <row r="246" spans="1:9" ht="13.2" x14ac:dyDescent="0.25">
      <c r="A246" s="4"/>
      <c r="B246" s="2"/>
      <c r="C246" s="4"/>
      <c r="D246" s="4"/>
      <c r="E246" s="5"/>
      <c r="H246" s="4"/>
      <c r="I246" s="4"/>
    </row>
    <row r="247" spans="1:9" ht="13.2" x14ac:dyDescent="0.25">
      <c r="A247" s="4"/>
      <c r="B247" s="2"/>
      <c r="C247" s="4"/>
      <c r="D247" s="4"/>
      <c r="E247" s="5"/>
      <c r="H247" s="4"/>
      <c r="I247" s="4"/>
    </row>
    <row r="248" spans="1:9" ht="13.2" x14ac:dyDescent="0.25">
      <c r="A248" s="4"/>
      <c r="B248" s="2"/>
      <c r="C248" s="4"/>
      <c r="D248" s="4"/>
      <c r="E248" s="5"/>
      <c r="H248" s="4"/>
      <c r="I248" s="4"/>
    </row>
    <row r="249" spans="1:9" ht="13.2" x14ac:dyDescent="0.25">
      <c r="A249" s="4"/>
      <c r="B249" s="2"/>
      <c r="C249" s="4"/>
      <c r="D249" s="4"/>
      <c r="E249" s="5"/>
      <c r="H249" s="4"/>
      <c r="I249" s="4"/>
    </row>
    <row r="250" spans="1:9" ht="13.2" x14ac:dyDescent="0.25">
      <c r="A250" s="4"/>
      <c r="B250" s="2"/>
      <c r="C250" s="4"/>
      <c r="D250" s="4"/>
      <c r="E250" s="5"/>
      <c r="H250" s="4"/>
      <c r="I250" s="4"/>
    </row>
    <row r="251" spans="1:9" ht="13.2" x14ac:dyDescent="0.25">
      <c r="A251" s="4"/>
      <c r="B251" s="2"/>
      <c r="C251" s="4"/>
      <c r="D251" s="4"/>
      <c r="E251" s="5"/>
      <c r="H251" s="4"/>
      <c r="I251" s="4"/>
    </row>
    <row r="252" spans="1:9" ht="13.2" x14ac:dyDescent="0.25">
      <c r="A252" s="4"/>
      <c r="B252" s="2"/>
      <c r="C252" s="4"/>
      <c r="D252" s="4"/>
      <c r="E252" s="5"/>
      <c r="H252" s="4"/>
      <c r="I252" s="4"/>
    </row>
    <row r="253" spans="1:9" ht="13.2" x14ac:dyDescent="0.25">
      <c r="A253" s="4"/>
      <c r="B253" s="2"/>
      <c r="C253" s="4"/>
      <c r="D253" s="4"/>
      <c r="E253" s="5"/>
      <c r="H253" s="4"/>
      <c r="I253" s="4"/>
    </row>
    <row r="254" spans="1:9" ht="13.2" x14ac:dyDescent="0.25">
      <c r="A254" s="4"/>
      <c r="B254" s="2"/>
      <c r="C254" s="4"/>
      <c r="D254" s="4"/>
      <c r="E254" s="5"/>
      <c r="H254" s="4"/>
      <c r="I254" s="4"/>
    </row>
    <row r="255" spans="1:9" ht="13.2" x14ac:dyDescent="0.25">
      <c r="A255" s="4"/>
      <c r="B255" s="2"/>
      <c r="C255" s="4"/>
      <c r="D255" s="4"/>
      <c r="E255" s="5"/>
      <c r="H255" s="4"/>
      <c r="I255" s="4"/>
    </row>
    <row r="256" spans="1:9" ht="13.2" x14ac:dyDescent="0.25">
      <c r="A256" s="4"/>
      <c r="B256" s="2"/>
      <c r="C256" s="4"/>
      <c r="D256" s="4"/>
      <c r="E256" s="5"/>
      <c r="H256" s="4"/>
      <c r="I256" s="4"/>
    </row>
    <row r="257" spans="1:9" ht="13.2" x14ac:dyDescent="0.25">
      <c r="A257" s="4"/>
      <c r="B257" s="2"/>
      <c r="C257" s="4"/>
      <c r="D257" s="4"/>
      <c r="E257" s="5"/>
      <c r="H257" s="4"/>
      <c r="I257" s="4"/>
    </row>
    <row r="258" spans="1:9" ht="13.2" x14ac:dyDescent="0.25">
      <c r="A258" s="4"/>
      <c r="B258" s="2"/>
      <c r="C258" s="4"/>
      <c r="D258" s="4"/>
      <c r="E258" s="5"/>
      <c r="H258" s="4"/>
      <c r="I258" s="4"/>
    </row>
    <row r="259" spans="1:9" ht="13.2" x14ac:dyDescent="0.25">
      <c r="A259" s="4"/>
      <c r="B259" s="2"/>
      <c r="C259" s="4"/>
      <c r="D259" s="4"/>
      <c r="E259" s="5"/>
      <c r="H259" s="4"/>
      <c r="I259" s="4"/>
    </row>
    <row r="260" spans="1:9" ht="13.2" x14ac:dyDescent="0.25">
      <c r="A260" s="4"/>
      <c r="B260" s="2"/>
      <c r="C260" s="4"/>
      <c r="D260" s="4"/>
      <c r="E260" s="5"/>
      <c r="H260" s="4"/>
      <c r="I260" s="4"/>
    </row>
    <row r="261" spans="1:9" ht="13.2" x14ac:dyDescent="0.25">
      <c r="A261" s="4"/>
      <c r="B261" s="2"/>
      <c r="C261" s="4"/>
      <c r="D261" s="4"/>
      <c r="E261" s="5"/>
      <c r="H261" s="4"/>
      <c r="I261" s="4"/>
    </row>
    <row r="262" spans="1:9" ht="13.2" x14ac:dyDescent="0.25">
      <c r="A262" s="4"/>
      <c r="B262" s="2"/>
      <c r="C262" s="4"/>
      <c r="D262" s="4"/>
      <c r="E262" s="5"/>
      <c r="H262" s="4"/>
      <c r="I262" s="4"/>
    </row>
    <row r="263" spans="1:9" ht="13.2" x14ac:dyDescent="0.25">
      <c r="A263" s="4"/>
      <c r="B263" s="2"/>
      <c r="C263" s="4"/>
      <c r="D263" s="4"/>
      <c r="E263" s="5"/>
      <c r="H263" s="4"/>
      <c r="I263" s="4"/>
    </row>
    <row r="264" spans="1:9" ht="13.2" x14ac:dyDescent="0.25">
      <c r="A264" s="4"/>
      <c r="B264" s="2"/>
      <c r="C264" s="4"/>
      <c r="D264" s="4"/>
      <c r="E264" s="5"/>
      <c r="H264" s="4"/>
      <c r="I264" s="4"/>
    </row>
    <row r="265" spans="1:9" ht="13.2" x14ac:dyDescent="0.25">
      <c r="A265" s="4"/>
      <c r="B265" s="2"/>
      <c r="C265" s="4"/>
      <c r="D265" s="4"/>
      <c r="E265" s="5"/>
      <c r="H265" s="4"/>
      <c r="I265" s="4"/>
    </row>
    <row r="266" spans="1:9" ht="13.2" x14ac:dyDescent="0.25">
      <c r="A266" s="4"/>
      <c r="B266" s="2"/>
      <c r="C266" s="4"/>
      <c r="D266" s="4"/>
      <c r="E266" s="5"/>
      <c r="H266" s="4"/>
      <c r="I266" s="4"/>
    </row>
    <row r="267" spans="1:9" ht="13.2" x14ac:dyDescent="0.25">
      <c r="A267" s="4"/>
      <c r="B267" s="2"/>
      <c r="C267" s="4"/>
      <c r="D267" s="4"/>
      <c r="E267" s="5"/>
      <c r="H267" s="4"/>
      <c r="I267" s="4"/>
    </row>
    <row r="268" spans="1:9" ht="13.2" x14ac:dyDescent="0.25">
      <c r="A268" s="4"/>
      <c r="B268" s="2"/>
      <c r="C268" s="4"/>
      <c r="D268" s="4"/>
      <c r="E268" s="5"/>
      <c r="H268" s="4"/>
      <c r="I268" s="4"/>
    </row>
    <row r="269" spans="1:9" ht="13.2" x14ac:dyDescent="0.25">
      <c r="A269" s="4"/>
      <c r="B269" s="2"/>
      <c r="C269" s="4"/>
      <c r="D269" s="4"/>
      <c r="E269" s="5"/>
      <c r="H269" s="4"/>
      <c r="I269" s="4"/>
    </row>
    <row r="270" spans="1:9" ht="13.2" x14ac:dyDescent="0.25">
      <c r="A270" s="4"/>
      <c r="B270" s="2"/>
      <c r="C270" s="4"/>
      <c r="D270" s="4"/>
      <c r="E270" s="5"/>
      <c r="H270" s="4"/>
      <c r="I270" s="4"/>
    </row>
    <row r="271" spans="1:9" ht="13.2" x14ac:dyDescent="0.25">
      <c r="A271" s="4"/>
      <c r="B271" s="2"/>
      <c r="C271" s="4"/>
      <c r="D271" s="4"/>
      <c r="E271" s="5"/>
      <c r="H271" s="4"/>
      <c r="I271" s="4"/>
    </row>
    <row r="272" spans="1:9" ht="13.2" x14ac:dyDescent="0.25">
      <c r="A272" s="4"/>
      <c r="B272" s="2"/>
      <c r="C272" s="4"/>
      <c r="D272" s="4"/>
      <c r="E272" s="5"/>
      <c r="H272" s="4"/>
      <c r="I272" s="4"/>
    </row>
    <row r="273" spans="1:9" ht="13.2" x14ac:dyDescent="0.25">
      <c r="A273" s="4"/>
      <c r="B273" s="2"/>
      <c r="C273" s="4"/>
      <c r="D273" s="4"/>
      <c r="E273" s="5"/>
      <c r="H273" s="4"/>
      <c r="I273" s="4"/>
    </row>
    <row r="274" spans="1:9" ht="13.2" x14ac:dyDescent="0.25">
      <c r="A274" s="4"/>
      <c r="B274" s="2"/>
      <c r="C274" s="4"/>
      <c r="D274" s="4"/>
      <c r="E274" s="5"/>
      <c r="H274" s="4"/>
      <c r="I274" s="4"/>
    </row>
    <row r="275" spans="1:9" ht="13.2" x14ac:dyDescent="0.25">
      <c r="A275" s="4"/>
      <c r="B275" s="2"/>
      <c r="C275" s="4"/>
      <c r="D275" s="4"/>
      <c r="E275" s="5"/>
      <c r="H275" s="4"/>
      <c r="I275" s="4"/>
    </row>
    <row r="276" spans="1:9" ht="13.2" x14ac:dyDescent="0.25">
      <c r="A276" s="4"/>
      <c r="B276" s="2"/>
      <c r="C276" s="4"/>
      <c r="D276" s="4"/>
      <c r="E276" s="5"/>
      <c r="H276" s="4"/>
      <c r="I276" s="4"/>
    </row>
    <row r="277" spans="1:9" ht="13.2" x14ac:dyDescent="0.25">
      <c r="A277" s="4"/>
      <c r="B277" s="2"/>
      <c r="C277" s="4"/>
      <c r="D277" s="4"/>
      <c r="E277" s="5"/>
      <c r="H277" s="4"/>
      <c r="I277" s="4"/>
    </row>
    <row r="278" spans="1:9" ht="13.2" x14ac:dyDescent="0.25">
      <c r="A278" s="4"/>
      <c r="B278" s="2"/>
      <c r="C278" s="4"/>
      <c r="D278" s="4"/>
      <c r="E278" s="5"/>
      <c r="H278" s="4"/>
      <c r="I278" s="4"/>
    </row>
    <row r="279" spans="1:9" ht="13.2" x14ac:dyDescent="0.25">
      <c r="A279" s="4"/>
      <c r="B279" s="2"/>
      <c r="C279" s="4"/>
      <c r="D279" s="4"/>
      <c r="E279" s="5"/>
      <c r="H279" s="4"/>
      <c r="I279" s="4"/>
    </row>
    <row r="280" spans="1:9" ht="13.2" x14ac:dyDescent="0.25">
      <c r="A280" s="4"/>
      <c r="B280" s="2"/>
      <c r="C280" s="4"/>
      <c r="D280" s="4"/>
      <c r="E280" s="5"/>
      <c r="H280" s="4"/>
      <c r="I280" s="4"/>
    </row>
    <row r="281" spans="1:9" ht="13.2" x14ac:dyDescent="0.25">
      <c r="A281" s="4"/>
      <c r="B281" s="2"/>
      <c r="C281" s="4"/>
      <c r="D281" s="4"/>
      <c r="E281" s="5"/>
      <c r="H281" s="4"/>
      <c r="I281" s="4"/>
    </row>
    <row r="282" spans="1:9" ht="13.2" x14ac:dyDescent="0.25">
      <c r="A282" s="4"/>
      <c r="B282" s="2"/>
      <c r="C282" s="4"/>
      <c r="D282" s="4"/>
      <c r="E282" s="5"/>
      <c r="H282" s="4"/>
      <c r="I282" s="4"/>
    </row>
    <row r="283" spans="1:9" ht="13.2" x14ac:dyDescent="0.25">
      <c r="A283" s="4"/>
      <c r="B283" s="2"/>
      <c r="C283" s="4"/>
      <c r="D283" s="4"/>
      <c r="E283" s="5"/>
      <c r="H283" s="4"/>
      <c r="I283" s="4"/>
    </row>
    <row r="284" spans="1:9" ht="13.2" x14ac:dyDescent="0.25">
      <c r="A284" s="4"/>
      <c r="B284" s="2"/>
      <c r="C284" s="4"/>
      <c r="D284" s="4"/>
      <c r="E284" s="5"/>
      <c r="H284" s="4"/>
      <c r="I284" s="4"/>
    </row>
    <row r="285" spans="1:9" ht="13.2" x14ac:dyDescent="0.25">
      <c r="A285" s="4"/>
      <c r="B285" s="2"/>
      <c r="C285" s="4"/>
      <c r="D285" s="4"/>
      <c r="E285" s="5"/>
      <c r="H285" s="4"/>
      <c r="I285" s="4"/>
    </row>
    <row r="286" spans="1:9" ht="13.2" x14ac:dyDescent="0.25">
      <c r="A286" s="4"/>
      <c r="B286" s="2"/>
      <c r="C286" s="4"/>
      <c r="D286" s="4"/>
      <c r="E286" s="5"/>
      <c r="H286" s="4"/>
      <c r="I286" s="4"/>
    </row>
    <row r="287" spans="1:9" ht="13.2" x14ac:dyDescent="0.25">
      <c r="A287" s="4"/>
      <c r="B287" s="2"/>
      <c r="C287" s="4"/>
      <c r="D287" s="4"/>
      <c r="E287" s="5"/>
      <c r="H287" s="4"/>
      <c r="I287" s="4"/>
    </row>
    <row r="288" spans="1:9" ht="13.2" x14ac:dyDescent="0.25">
      <c r="A288" s="4"/>
      <c r="B288" s="2"/>
      <c r="C288" s="4"/>
      <c r="D288" s="4"/>
      <c r="E288" s="5"/>
      <c r="H288" s="4"/>
      <c r="I288" s="4"/>
    </row>
    <row r="289" spans="1:9" ht="13.2" x14ac:dyDescent="0.25">
      <c r="A289" s="4"/>
      <c r="B289" s="2"/>
      <c r="C289" s="4"/>
      <c r="D289" s="4"/>
      <c r="E289" s="5"/>
      <c r="H289" s="4"/>
      <c r="I289" s="4"/>
    </row>
    <row r="290" spans="1:9" ht="13.2" x14ac:dyDescent="0.25">
      <c r="A290" s="4"/>
      <c r="B290" s="2"/>
      <c r="C290" s="4"/>
      <c r="D290" s="4"/>
      <c r="E290" s="5"/>
      <c r="H290" s="4"/>
      <c r="I290" s="4"/>
    </row>
    <row r="291" spans="1:9" ht="13.2" x14ac:dyDescent="0.25">
      <c r="A291" s="4"/>
      <c r="B291" s="2"/>
      <c r="C291" s="4"/>
      <c r="D291" s="4"/>
      <c r="E291" s="5"/>
      <c r="H291" s="4"/>
      <c r="I291" s="4"/>
    </row>
    <row r="292" spans="1:9" ht="13.2" x14ac:dyDescent="0.25">
      <c r="A292" s="4"/>
      <c r="B292" s="2"/>
      <c r="C292" s="4"/>
      <c r="D292" s="4"/>
      <c r="E292" s="5"/>
      <c r="H292" s="4"/>
      <c r="I292" s="4"/>
    </row>
    <row r="293" spans="1:9" ht="13.2" x14ac:dyDescent="0.25">
      <c r="A293" s="4"/>
      <c r="B293" s="2"/>
      <c r="C293" s="4"/>
      <c r="D293" s="4"/>
      <c r="E293" s="5"/>
      <c r="H293" s="4"/>
      <c r="I293" s="4"/>
    </row>
    <row r="294" spans="1:9" ht="13.2" x14ac:dyDescent="0.25">
      <c r="A294" s="4"/>
      <c r="B294" s="2"/>
      <c r="C294" s="4"/>
      <c r="D294" s="4"/>
      <c r="E294" s="5"/>
      <c r="H294" s="4"/>
      <c r="I294" s="4"/>
    </row>
    <row r="295" spans="1:9" ht="13.2" x14ac:dyDescent="0.25">
      <c r="A295" s="4"/>
      <c r="B295" s="2"/>
      <c r="C295" s="4"/>
      <c r="D295" s="4"/>
      <c r="E295" s="5"/>
      <c r="H295" s="4"/>
      <c r="I295" s="4"/>
    </row>
    <row r="296" spans="1:9" ht="13.2" x14ac:dyDescent="0.25">
      <c r="A296" s="4"/>
      <c r="B296" s="2"/>
      <c r="C296" s="4"/>
      <c r="D296" s="4"/>
      <c r="E296" s="5"/>
      <c r="H296" s="4"/>
      <c r="I296" s="4"/>
    </row>
    <row r="297" spans="1:9" ht="13.2" x14ac:dyDescent="0.25">
      <c r="A297" s="4"/>
      <c r="B297" s="2"/>
      <c r="C297" s="4"/>
      <c r="D297" s="4"/>
      <c r="E297" s="5"/>
      <c r="H297" s="4"/>
      <c r="I297" s="4"/>
    </row>
    <row r="298" spans="1:9" ht="13.2" x14ac:dyDescent="0.25">
      <c r="A298" s="4"/>
      <c r="B298" s="2"/>
      <c r="C298" s="4"/>
      <c r="D298" s="4"/>
      <c r="E298" s="5"/>
      <c r="H298" s="4"/>
      <c r="I298" s="4"/>
    </row>
    <row r="299" spans="1:9" ht="13.2" x14ac:dyDescent="0.25">
      <c r="A299" s="4"/>
      <c r="B299" s="2"/>
      <c r="C299" s="4"/>
      <c r="D299" s="4"/>
      <c r="E299" s="5"/>
      <c r="H299" s="4"/>
      <c r="I299" s="4"/>
    </row>
    <row r="300" spans="1:9" ht="13.2" x14ac:dyDescent="0.25">
      <c r="A300" s="4"/>
      <c r="B300" s="2"/>
      <c r="C300" s="4"/>
      <c r="D300" s="4"/>
      <c r="E300" s="5"/>
      <c r="H300" s="4"/>
      <c r="I300" s="4"/>
    </row>
    <row r="301" spans="1:9" ht="13.2" x14ac:dyDescent="0.25">
      <c r="A301" s="4"/>
      <c r="B301" s="2"/>
      <c r="C301" s="4"/>
      <c r="D301" s="4"/>
      <c r="E301" s="5"/>
      <c r="H301" s="4"/>
      <c r="I301" s="4"/>
    </row>
    <row r="302" spans="1:9" ht="13.2" x14ac:dyDescent="0.25">
      <c r="A302" s="4"/>
      <c r="B302" s="2"/>
      <c r="C302" s="4"/>
      <c r="D302" s="4"/>
      <c r="E302" s="5"/>
      <c r="H302" s="4"/>
      <c r="I302" s="4"/>
    </row>
    <row r="303" spans="1:9" ht="13.2" x14ac:dyDescent="0.25">
      <c r="A303" s="4"/>
      <c r="B303" s="2"/>
      <c r="C303" s="4"/>
      <c r="D303" s="4"/>
      <c r="E303" s="5"/>
      <c r="H303" s="4"/>
      <c r="I303" s="4"/>
    </row>
    <row r="304" spans="1:9" ht="13.2" x14ac:dyDescent="0.25">
      <c r="A304" s="4"/>
      <c r="B304" s="2"/>
      <c r="C304" s="4"/>
      <c r="D304" s="4"/>
      <c r="E304" s="5"/>
      <c r="H304" s="4"/>
      <c r="I304" s="4"/>
    </row>
    <row r="305" spans="1:9" ht="13.2" x14ac:dyDescent="0.25">
      <c r="A305" s="4"/>
      <c r="B305" s="2"/>
      <c r="C305" s="4"/>
      <c r="D305" s="4"/>
      <c r="E305" s="5"/>
      <c r="H305" s="4"/>
      <c r="I305" s="4"/>
    </row>
    <row r="306" spans="1:9" ht="13.2" x14ac:dyDescent="0.25">
      <c r="A306" s="4"/>
      <c r="B306" s="2"/>
      <c r="C306" s="4"/>
      <c r="D306" s="4"/>
      <c r="E306" s="5"/>
      <c r="H306" s="4"/>
      <c r="I306" s="4"/>
    </row>
    <row r="307" spans="1:9" ht="13.2" x14ac:dyDescent="0.25">
      <c r="A307" s="4"/>
      <c r="B307" s="2"/>
      <c r="C307" s="4"/>
      <c r="D307" s="4"/>
      <c r="E307" s="5"/>
      <c r="H307" s="4"/>
      <c r="I307" s="4"/>
    </row>
    <row r="308" spans="1:9" ht="13.2" x14ac:dyDescent="0.25">
      <c r="A308" s="4"/>
      <c r="B308" s="2"/>
      <c r="C308" s="4"/>
      <c r="D308" s="4"/>
      <c r="E308" s="5"/>
      <c r="H308" s="4"/>
      <c r="I308" s="4"/>
    </row>
    <row r="309" spans="1:9" ht="13.2" x14ac:dyDescent="0.25">
      <c r="A309" s="4"/>
      <c r="B309" s="2"/>
      <c r="C309" s="4"/>
      <c r="D309" s="4"/>
      <c r="E309" s="5"/>
      <c r="H309" s="4"/>
      <c r="I309" s="4"/>
    </row>
    <row r="310" spans="1:9" ht="13.2" x14ac:dyDescent="0.25">
      <c r="A310" s="4"/>
      <c r="B310" s="2"/>
      <c r="C310" s="4"/>
      <c r="D310" s="4"/>
      <c r="E310" s="5"/>
      <c r="H310" s="4"/>
      <c r="I310" s="4"/>
    </row>
    <row r="311" spans="1:9" ht="13.2" x14ac:dyDescent="0.25">
      <c r="A311" s="4"/>
      <c r="B311" s="2"/>
      <c r="C311" s="4"/>
      <c r="D311" s="4"/>
      <c r="E311" s="5"/>
      <c r="H311" s="4"/>
      <c r="I311" s="4"/>
    </row>
    <row r="312" spans="1:9" ht="13.2" x14ac:dyDescent="0.25">
      <c r="A312" s="4"/>
      <c r="B312" s="2"/>
      <c r="C312" s="4"/>
      <c r="D312" s="4"/>
      <c r="E312" s="5"/>
      <c r="H312" s="4"/>
      <c r="I312" s="4"/>
    </row>
    <row r="313" spans="1:9" ht="13.2" x14ac:dyDescent="0.25">
      <c r="A313" s="4"/>
      <c r="B313" s="2"/>
      <c r="C313" s="4"/>
      <c r="D313" s="4"/>
      <c r="E313" s="5"/>
      <c r="H313" s="4"/>
      <c r="I313" s="4"/>
    </row>
    <row r="314" spans="1:9" ht="13.2" x14ac:dyDescent="0.25">
      <c r="A314" s="4"/>
      <c r="B314" s="2"/>
      <c r="C314" s="4"/>
      <c r="D314" s="4"/>
      <c r="E314" s="5"/>
      <c r="H314" s="4"/>
      <c r="I314" s="4"/>
    </row>
    <row r="315" spans="1:9" ht="13.2" x14ac:dyDescent="0.25">
      <c r="A315" s="4"/>
      <c r="B315" s="2"/>
      <c r="C315" s="4"/>
      <c r="D315" s="4"/>
      <c r="E315" s="5"/>
      <c r="H315" s="4"/>
      <c r="I315" s="4"/>
    </row>
    <row r="316" spans="1:9" ht="13.2" x14ac:dyDescent="0.25">
      <c r="A316" s="4"/>
      <c r="B316" s="2"/>
      <c r="C316" s="4"/>
      <c r="D316" s="4"/>
      <c r="E316" s="5"/>
      <c r="H316" s="4"/>
      <c r="I316" s="4"/>
    </row>
    <row r="317" spans="1:9" ht="13.2" x14ac:dyDescent="0.25">
      <c r="A317" s="4"/>
      <c r="B317" s="2"/>
      <c r="C317" s="4"/>
      <c r="D317" s="4"/>
      <c r="E317" s="5"/>
      <c r="H317" s="4"/>
      <c r="I317" s="4"/>
    </row>
    <row r="318" spans="1:9" ht="13.2" x14ac:dyDescent="0.25">
      <c r="A318" s="4"/>
      <c r="B318" s="2"/>
      <c r="C318" s="4"/>
      <c r="D318" s="4"/>
      <c r="E318" s="5"/>
      <c r="H318" s="4"/>
      <c r="I318" s="4"/>
    </row>
    <row r="319" spans="1:9" ht="13.2" x14ac:dyDescent="0.25">
      <c r="A319" s="4"/>
      <c r="B319" s="2"/>
      <c r="C319" s="4"/>
      <c r="D319" s="4"/>
      <c r="E319" s="5"/>
      <c r="H319" s="4"/>
      <c r="I319" s="4"/>
    </row>
    <row r="320" spans="1:9" ht="13.2" x14ac:dyDescent="0.25">
      <c r="A320" s="4"/>
      <c r="B320" s="2"/>
      <c r="C320" s="4"/>
      <c r="D320" s="4"/>
      <c r="E320" s="5"/>
      <c r="H320" s="4"/>
      <c r="I320" s="4"/>
    </row>
    <row r="321" spans="1:9" ht="13.2" x14ac:dyDescent="0.25">
      <c r="A321" s="4"/>
      <c r="B321" s="2"/>
      <c r="C321" s="4"/>
      <c r="D321" s="4"/>
      <c r="E321" s="5"/>
      <c r="H321" s="4"/>
      <c r="I321" s="4"/>
    </row>
    <row r="322" spans="1:9" ht="13.2" x14ac:dyDescent="0.25">
      <c r="A322" s="4"/>
      <c r="B322" s="2"/>
      <c r="C322" s="4"/>
      <c r="D322" s="4"/>
      <c r="E322" s="5"/>
      <c r="H322" s="4"/>
      <c r="I322" s="4"/>
    </row>
    <row r="323" spans="1:9" ht="13.2" x14ac:dyDescent="0.25">
      <c r="A323" s="4"/>
      <c r="B323" s="2"/>
      <c r="C323" s="4"/>
      <c r="D323" s="4"/>
      <c r="E323" s="5"/>
      <c r="H323" s="4"/>
      <c r="I323" s="4"/>
    </row>
    <row r="324" spans="1:9" ht="13.2" x14ac:dyDescent="0.25">
      <c r="A324" s="4"/>
      <c r="B324" s="2"/>
      <c r="C324" s="4"/>
      <c r="D324" s="4"/>
      <c r="E324" s="5"/>
      <c r="H324" s="4"/>
      <c r="I324" s="4"/>
    </row>
    <row r="325" spans="1:9" ht="13.2" x14ac:dyDescent="0.25">
      <c r="A325" s="4"/>
      <c r="B325" s="2"/>
      <c r="C325" s="4"/>
      <c r="D325" s="4"/>
      <c r="E325" s="5"/>
      <c r="H325" s="4"/>
      <c r="I325" s="4"/>
    </row>
    <row r="326" spans="1:9" ht="13.2" x14ac:dyDescent="0.25">
      <c r="A326" s="4"/>
      <c r="B326" s="2"/>
      <c r="C326" s="4"/>
      <c r="D326" s="4"/>
      <c r="E326" s="5"/>
      <c r="H326" s="4"/>
      <c r="I326" s="4"/>
    </row>
    <row r="327" spans="1:9" ht="13.2" x14ac:dyDescent="0.25">
      <c r="A327" s="4"/>
      <c r="B327" s="2"/>
      <c r="C327" s="4"/>
      <c r="D327" s="4"/>
      <c r="E327" s="5"/>
      <c r="H327" s="4"/>
      <c r="I327" s="4"/>
    </row>
    <row r="328" spans="1:9" ht="13.2" x14ac:dyDescent="0.25">
      <c r="A328" s="4"/>
      <c r="B328" s="2"/>
      <c r="C328" s="4"/>
      <c r="D328" s="4"/>
      <c r="E328" s="5"/>
      <c r="H328" s="4"/>
      <c r="I328" s="4"/>
    </row>
    <row r="329" spans="1:9" ht="13.2" x14ac:dyDescent="0.25">
      <c r="A329" s="4"/>
      <c r="B329" s="2"/>
      <c r="C329" s="4"/>
      <c r="D329" s="4"/>
      <c r="E329" s="5"/>
      <c r="H329" s="4"/>
      <c r="I329" s="4"/>
    </row>
    <row r="330" spans="1:9" ht="13.2" x14ac:dyDescent="0.25">
      <c r="A330" s="4"/>
      <c r="B330" s="2"/>
      <c r="C330" s="4"/>
      <c r="D330" s="4"/>
      <c r="E330" s="5"/>
      <c r="H330" s="4"/>
      <c r="I330" s="4"/>
    </row>
    <row r="331" spans="1:9" ht="13.2" x14ac:dyDescent="0.25">
      <c r="A331" s="4"/>
      <c r="B331" s="2"/>
      <c r="C331" s="4"/>
      <c r="D331" s="4"/>
      <c r="E331" s="5"/>
      <c r="H331" s="4"/>
      <c r="I331" s="4"/>
    </row>
    <row r="332" spans="1:9" ht="13.2" x14ac:dyDescent="0.25">
      <c r="A332" s="4"/>
      <c r="B332" s="2"/>
      <c r="C332" s="4"/>
      <c r="D332" s="4"/>
      <c r="E332" s="5"/>
      <c r="H332" s="4"/>
      <c r="I332" s="4"/>
    </row>
    <row r="333" spans="1:9" ht="13.2" x14ac:dyDescent="0.25">
      <c r="A333" s="4"/>
      <c r="B333" s="2"/>
      <c r="C333" s="4"/>
      <c r="D333" s="4"/>
      <c r="E333" s="5"/>
      <c r="H333" s="4"/>
      <c r="I333" s="4"/>
    </row>
    <row r="334" spans="1:9" ht="13.2" x14ac:dyDescent="0.25">
      <c r="A334" s="4"/>
      <c r="B334" s="2"/>
      <c r="C334" s="4"/>
      <c r="D334" s="4"/>
      <c r="E334" s="5"/>
      <c r="H334" s="4"/>
      <c r="I334" s="4"/>
    </row>
    <row r="335" spans="1:9" ht="13.2" x14ac:dyDescent="0.25">
      <c r="A335" s="4"/>
      <c r="B335" s="2"/>
      <c r="C335" s="4"/>
      <c r="D335" s="4"/>
      <c r="E335" s="5"/>
      <c r="H335" s="4"/>
      <c r="I335" s="4"/>
    </row>
    <row r="336" spans="1:9" ht="13.2" x14ac:dyDescent="0.25">
      <c r="A336" s="4"/>
      <c r="B336" s="2"/>
      <c r="C336" s="4"/>
      <c r="D336" s="4"/>
      <c r="E336" s="5"/>
      <c r="H336" s="4"/>
      <c r="I336" s="4"/>
    </row>
    <row r="337" spans="1:9" ht="13.2" x14ac:dyDescent="0.25">
      <c r="A337" s="4"/>
      <c r="B337" s="2"/>
      <c r="C337" s="4"/>
      <c r="D337" s="4"/>
      <c r="E337" s="5"/>
      <c r="H337" s="4"/>
      <c r="I337" s="4"/>
    </row>
    <row r="338" spans="1:9" ht="13.2" x14ac:dyDescent="0.25">
      <c r="A338" s="4"/>
      <c r="B338" s="2"/>
      <c r="C338" s="4"/>
      <c r="D338" s="4"/>
      <c r="E338" s="5"/>
      <c r="H338" s="4"/>
      <c r="I338" s="4"/>
    </row>
    <row r="339" spans="1:9" ht="13.2" x14ac:dyDescent="0.25">
      <c r="A339" s="4"/>
      <c r="B339" s="2"/>
      <c r="C339" s="4"/>
      <c r="D339" s="4"/>
      <c r="E339" s="5"/>
      <c r="H339" s="4"/>
      <c r="I339" s="4"/>
    </row>
    <row r="340" spans="1:9" ht="13.2" x14ac:dyDescent="0.25">
      <c r="A340" s="4"/>
      <c r="B340" s="2"/>
      <c r="C340" s="4"/>
      <c r="D340" s="4"/>
      <c r="E340" s="5"/>
      <c r="H340" s="4"/>
      <c r="I340" s="4"/>
    </row>
    <row r="341" spans="1:9" ht="13.2" x14ac:dyDescent="0.25">
      <c r="A341" s="4"/>
      <c r="B341" s="2"/>
      <c r="C341" s="4"/>
      <c r="D341" s="4"/>
      <c r="E341" s="5"/>
      <c r="H341" s="4"/>
      <c r="I341" s="4"/>
    </row>
    <row r="342" spans="1:9" ht="13.2" x14ac:dyDescent="0.25">
      <c r="A342" s="4"/>
      <c r="B342" s="2"/>
      <c r="C342" s="4"/>
      <c r="D342" s="4"/>
      <c r="E342" s="5"/>
      <c r="H342" s="4"/>
      <c r="I342" s="4"/>
    </row>
    <row r="343" spans="1:9" ht="13.2" x14ac:dyDescent="0.25">
      <c r="A343" s="4"/>
      <c r="B343" s="2"/>
      <c r="C343" s="4"/>
      <c r="D343" s="4"/>
      <c r="E343" s="5"/>
      <c r="H343" s="4"/>
      <c r="I343" s="4"/>
    </row>
    <row r="344" spans="1:9" ht="13.2" x14ac:dyDescent="0.25">
      <c r="A344" s="4"/>
      <c r="B344" s="2"/>
      <c r="C344" s="4"/>
      <c r="D344" s="4"/>
      <c r="E344" s="5"/>
      <c r="H344" s="4"/>
      <c r="I344" s="4"/>
    </row>
    <row r="345" spans="1:9" ht="13.2" x14ac:dyDescent="0.25">
      <c r="A345" s="4"/>
      <c r="B345" s="2"/>
      <c r="C345" s="4"/>
      <c r="D345" s="4"/>
      <c r="E345" s="5"/>
      <c r="H345" s="4"/>
      <c r="I345" s="4"/>
    </row>
    <row r="346" spans="1:9" ht="13.2" x14ac:dyDescent="0.25">
      <c r="A346" s="4"/>
      <c r="B346" s="2"/>
      <c r="C346" s="4"/>
      <c r="D346" s="4"/>
      <c r="E346" s="5"/>
      <c r="H346" s="4"/>
      <c r="I346" s="4"/>
    </row>
    <row r="347" spans="1:9" ht="13.2" x14ac:dyDescent="0.25">
      <c r="A347" s="4"/>
      <c r="B347" s="2"/>
      <c r="C347" s="4"/>
      <c r="D347" s="4"/>
      <c r="E347" s="5"/>
      <c r="H347" s="4"/>
      <c r="I347" s="4"/>
    </row>
    <row r="348" spans="1:9" ht="13.2" x14ac:dyDescent="0.25">
      <c r="A348" s="4"/>
      <c r="B348" s="2"/>
      <c r="C348" s="4"/>
      <c r="D348" s="4"/>
      <c r="E348" s="5"/>
      <c r="H348" s="4"/>
      <c r="I348" s="4"/>
    </row>
    <row r="349" spans="1:9" ht="13.2" x14ac:dyDescent="0.25">
      <c r="A349" s="4"/>
      <c r="B349" s="2"/>
      <c r="C349" s="4"/>
      <c r="D349" s="4"/>
      <c r="E349" s="5"/>
      <c r="H349" s="4"/>
      <c r="I349" s="4"/>
    </row>
    <row r="350" spans="1:9" ht="13.2" x14ac:dyDescent="0.25">
      <c r="A350" s="4"/>
      <c r="B350" s="2"/>
      <c r="C350" s="4"/>
      <c r="D350" s="4"/>
      <c r="E350" s="5"/>
      <c r="H350" s="4"/>
      <c r="I350" s="4"/>
    </row>
    <row r="351" spans="1:9" ht="13.2" x14ac:dyDescent="0.25">
      <c r="A351" s="4"/>
      <c r="B351" s="2"/>
      <c r="C351" s="4"/>
      <c r="D351" s="4"/>
      <c r="E351" s="5"/>
      <c r="H351" s="4"/>
      <c r="I351" s="4"/>
    </row>
    <row r="352" spans="1:9" ht="13.2" x14ac:dyDescent="0.25">
      <c r="A352" s="4"/>
      <c r="B352" s="2"/>
      <c r="C352" s="4"/>
      <c r="D352" s="4"/>
      <c r="E352" s="5"/>
      <c r="H352" s="4"/>
      <c r="I352" s="4"/>
    </row>
    <row r="353" spans="1:9" ht="13.2" x14ac:dyDescent="0.25">
      <c r="A353" s="4"/>
      <c r="B353" s="2"/>
      <c r="C353" s="4"/>
      <c r="D353" s="4"/>
      <c r="E353" s="5"/>
      <c r="H353" s="4"/>
      <c r="I353" s="4"/>
    </row>
    <row r="354" spans="1:9" ht="13.2" x14ac:dyDescent="0.25">
      <c r="A354" s="4"/>
      <c r="B354" s="2"/>
      <c r="C354" s="4"/>
      <c r="D354" s="4"/>
      <c r="E354" s="5"/>
      <c r="H354" s="4"/>
      <c r="I354" s="4"/>
    </row>
    <row r="355" spans="1:9" ht="13.2" x14ac:dyDescent="0.25">
      <c r="A355" s="4"/>
      <c r="B355" s="2"/>
      <c r="C355" s="4"/>
      <c r="D355" s="4"/>
      <c r="E355" s="5"/>
      <c r="H355" s="4"/>
      <c r="I355" s="4"/>
    </row>
    <row r="356" spans="1:9" ht="13.2" x14ac:dyDescent="0.25">
      <c r="A356" s="4"/>
      <c r="B356" s="2"/>
      <c r="C356" s="4"/>
      <c r="D356" s="4"/>
      <c r="E356" s="5"/>
      <c r="H356" s="4"/>
      <c r="I356" s="4"/>
    </row>
    <row r="357" spans="1:9" ht="13.2" x14ac:dyDescent="0.25">
      <c r="A357" s="4"/>
      <c r="B357" s="2"/>
      <c r="C357" s="4"/>
      <c r="D357" s="4"/>
      <c r="E357" s="5"/>
      <c r="H357" s="4"/>
      <c r="I357" s="4"/>
    </row>
    <row r="358" spans="1:9" ht="13.2" x14ac:dyDescent="0.25">
      <c r="A358" s="4"/>
      <c r="B358" s="2"/>
      <c r="C358" s="4"/>
      <c r="D358" s="4"/>
      <c r="E358" s="5"/>
      <c r="H358" s="4"/>
      <c r="I358" s="4"/>
    </row>
    <row r="359" spans="1:9" ht="13.2" x14ac:dyDescent="0.25">
      <c r="A359" s="4"/>
      <c r="B359" s="2"/>
      <c r="C359" s="4"/>
      <c r="D359" s="4"/>
      <c r="E359" s="5"/>
      <c r="H359" s="4"/>
      <c r="I359" s="4"/>
    </row>
    <row r="360" spans="1:9" ht="13.2" x14ac:dyDescent="0.25">
      <c r="A360" s="4"/>
      <c r="B360" s="2"/>
      <c r="C360" s="4"/>
      <c r="D360" s="4"/>
      <c r="E360" s="5"/>
      <c r="H360" s="4"/>
      <c r="I360" s="4"/>
    </row>
    <row r="361" spans="1:9" ht="13.2" x14ac:dyDescent="0.25">
      <c r="A361" s="4"/>
      <c r="B361" s="2"/>
      <c r="C361" s="4"/>
      <c r="D361" s="4"/>
      <c r="E361" s="5"/>
      <c r="H361" s="4"/>
      <c r="I361" s="4"/>
    </row>
    <row r="362" spans="1:9" ht="13.2" x14ac:dyDescent="0.25">
      <c r="A362" s="4"/>
      <c r="B362" s="2"/>
      <c r="C362" s="4"/>
      <c r="D362" s="4"/>
      <c r="E362" s="5"/>
      <c r="H362" s="4"/>
      <c r="I362" s="4"/>
    </row>
    <row r="363" spans="1:9" ht="13.2" x14ac:dyDescent="0.25">
      <c r="A363" s="4"/>
      <c r="B363" s="2"/>
      <c r="C363" s="4"/>
      <c r="D363" s="4"/>
      <c r="E363" s="5"/>
      <c r="H363" s="4"/>
      <c r="I363" s="4"/>
    </row>
    <row r="364" spans="1:9" ht="13.2" x14ac:dyDescent="0.25">
      <c r="A364" s="4"/>
      <c r="B364" s="2"/>
      <c r="C364" s="4"/>
      <c r="D364" s="4"/>
      <c r="E364" s="5"/>
      <c r="H364" s="4"/>
      <c r="I364" s="4"/>
    </row>
    <row r="365" spans="1:9" ht="13.2" x14ac:dyDescent="0.25">
      <c r="A365" s="4"/>
      <c r="B365" s="2"/>
      <c r="C365" s="4"/>
      <c r="D365" s="4"/>
      <c r="E365" s="5"/>
      <c r="H365" s="4"/>
      <c r="I365" s="4"/>
    </row>
    <row r="366" spans="1:9" ht="13.2" x14ac:dyDescent="0.25">
      <c r="A366" s="4"/>
      <c r="B366" s="2"/>
      <c r="C366" s="4"/>
      <c r="D366" s="4"/>
      <c r="E366" s="5"/>
      <c r="H366" s="4"/>
      <c r="I366" s="4"/>
    </row>
    <row r="367" spans="1:9" ht="13.2" x14ac:dyDescent="0.25">
      <c r="A367" s="4"/>
      <c r="B367" s="2"/>
      <c r="C367" s="4"/>
      <c r="D367" s="4"/>
      <c r="E367" s="5"/>
      <c r="H367" s="4"/>
      <c r="I367" s="4"/>
    </row>
    <row r="368" spans="1:9" ht="13.2" x14ac:dyDescent="0.25">
      <c r="A368" s="4"/>
      <c r="B368" s="2"/>
      <c r="C368" s="4"/>
      <c r="D368" s="4"/>
      <c r="E368" s="5"/>
      <c r="H368" s="4"/>
      <c r="I368" s="4"/>
    </row>
    <row r="369" spans="1:9" ht="13.2" x14ac:dyDescent="0.25">
      <c r="A369" s="4"/>
      <c r="B369" s="2"/>
      <c r="C369" s="4"/>
      <c r="D369" s="4"/>
      <c r="E369" s="5"/>
      <c r="H369" s="4"/>
      <c r="I369" s="4"/>
    </row>
    <row r="370" spans="1:9" ht="13.2" x14ac:dyDescent="0.25">
      <c r="A370" s="4"/>
      <c r="B370" s="2"/>
      <c r="C370" s="4"/>
      <c r="D370" s="4"/>
      <c r="E370" s="5"/>
      <c r="H370" s="4"/>
      <c r="I370" s="4"/>
    </row>
    <row r="371" spans="1:9" ht="13.2" x14ac:dyDescent="0.25">
      <c r="A371" s="4"/>
      <c r="B371" s="2"/>
      <c r="C371" s="4"/>
      <c r="D371" s="4"/>
      <c r="E371" s="5"/>
      <c r="H371" s="4"/>
      <c r="I371" s="4"/>
    </row>
    <row r="372" spans="1:9" ht="13.2" x14ac:dyDescent="0.25">
      <c r="A372" s="4"/>
      <c r="B372" s="2"/>
      <c r="C372" s="4"/>
      <c r="D372" s="4"/>
      <c r="E372" s="5"/>
      <c r="H372" s="4"/>
      <c r="I372" s="4"/>
    </row>
    <row r="373" spans="1:9" ht="13.2" x14ac:dyDescent="0.25">
      <c r="A373" s="4"/>
      <c r="B373" s="2"/>
      <c r="C373" s="4"/>
      <c r="D373" s="4"/>
      <c r="E373" s="5"/>
      <c r="H373" s="4"/>
      <c r="I373" s="4"/>
    </row>
    <row r="374" spans="1:9" ht="13.2" x14ac:dyDescent="0.25">
      <c r="A374" s="4"/>
      <c r="B374" s="2"/>
      <c r="C374" s="4"/>
      <c r="D374" s="4"/>
      <c r="E374" s="5"/>
      <c r="H374" s="4"/>
      <c r="I374" s="4"/>
    </row>
    <row r="375" spans="1:9" ht="13.2" x14ac:dyDescent="0.25">
      <c r="A375" s="4"/>
      <c r="B375" s="2"/>
      <c r="C375" s="4"/>
      <c r="D375" s="4"/>
      <c r="E375" s="5"/>
      <c r="H375" s="4"/>
      <c r="I375" s="4"/>
    </row>
    <row r="376" spans="1:9" ht="13.2" x14ac:dyDescent="0.25">
      <c r="A376" s="4"/>
      <c r="B376" s="2"/>
      <c r="C376" s="4"/>
      <c r="D376" s="4"/>
      <c r="E376" s="5"/>
      <c r="H376" s="4"/>
      <c r="I376" s="4"/>
    </row>
    <row r="377" spans="1:9" ht="13.2" x14ac:dyDescent="0.25">
      <c r="A377" s="4"/>
      <c r="B377" s="2"/>
      <c r="C377" s="4"/>
      <c r="D377" s="4"/>
      <c r="E377" s="5"/>
      <c r="H377" s="4"/>
      <c r="I377" s="4"/>
    </row>
    <row r="378" spans="1:9" ht="13.2" x14ac:dyDescent="0.25">
      <c r="A378" s="4"/>
      <c r="B378" s="2"/>
      <c r="C378" s="4"/>
      <c r="D378" s="4"/>
      <c r="E378" s="5"/>
      <c r="H378" s="4"/>
      <c r="I378" s="4"/>
    </row>
    <row r="379" spans="1:9" ht="13.2" x14ac:dyDescent="0.25">
      <c r="A379" s="4"/>
      <c r="B379" s="2"/>
      <c r="C379" s="4"/>
      <c r="D379" s="4"/>
      <c r="E379" s="5"/>
      <c r="H379" s="4"/>
      <c r="I379" s="4"/>
    </row>
    <row r="380" spans="1:9" ht="13.2" x14ac:dyDescent="0.25">
      <c r="A380" s="4"/>
      <c r="B380" s="2"/>
      <c r="C380" s="4"/>
      <c r="D380" s="4"/>
      <c r="E380" s="5"/>
      <c r="H380" s="4"/>
      <c r="I380" s="4"/>
    </row>
    <row r="381" spans="1:9" ht="13.2" x14ac:dyDescent="0.25">
      <c r="A381" s="4"/>
      <c r="B381" s="2"/>
      <c r="C381" s="4"/>
      <c r="D381" s="4"/>
      <c r="E381" s="5"/>
      <c r="H381" s="4"/>
      <c r="I381" s="4"/>
    </row>
    <row r="382" spans="1:9" ht="13.2" x14ac:dyDescent="0.25">
      <c r="A382" s="4"/>
      <c r="B382" s="2"/>
      <c r="C382" s="4"/>
      <c r="D382" s="4"/>
      <c r="E382" s="5"/>
      <c r="H382" s="4"/>
      <c r="I382" s="4"/>
    </row>
    <row r="383" spans="1:9" ht="13.2" x14ac:dyDescent="0.25">
      <c r="A383" s="4"/>
      <c r="B383" s="2"/>
      <c r="C383" s="4"/>
      <c r="D383" s="4"/>
      <c r="E383" s="5"/>
      <c r="H383" s="4"/>
      <c r="I383" s="4"/>
    </row>
    <row r="384" spans="1:9" ht="13.2" x14ac:dyDescent="0.25">
      <c r="A384" s="4"/>
      <c r="B384" s="2"/>
      <c r="C384" s="4"/>
      <c r="D384" s="4"/>
      <c r="E384" s="5"/>
      <c r="H384" s="4"/>
      <c r="I384" s="4"/>
    </row>
    <row r="385" spans="1:9" ht="13.2" x14ac:dyDescent="0.25">
      <c r="A385" s="4"/>
      <c r="B385" s="2"/>
      <c r="C385" s="4"/>
      <c r="D385" s="4"/>
      <c r="E385" s="5"/>
      <c r="H385" s="4"/>
      <c r="I385" s="4"/>
    </row>
    <row r="386" spans="1:9" ht="13.2" x14ac:dyDescent="0.25">
      <c r="A386" s="4"/>
      <c r="B386" s="2"/>
      <c r="C386" s="4"/>
      <c r="D386" s="4"/>
      <c r="E386" s="5"/>
      <c r="H386" s="4"/>
      <c r="I386" s="4"/>
    </row>
    <row r="387" spans="1:9" ht="13.2" x14ac:dyDescent="0.25">
      <c r="A387" s="4"/>
      <c r="B387" s="2"/>
      <c r="C387" s="4"/>
      <c r="D387" s="4"/>
      <c r="E387" s="5"/>
      <c r="H387" s="4"/>
      <c r="I387" s="4"/>
    </row>
    <row r="388" spans="1:9" ht="13.2" x14ac:dyDescent="0.25">
      <c r="A388" s="4"/>
      <c r="B388" s="2"/>
      <c r="C388" s="4"/>
      <c r="D388" s="4"/>
      <c r="E388" s="5"/>
      <c r="H388" s="4"/>
      <c r="I388" s="4"/>
    </row>
    <row r="389" spans="1:9" ht="13.2" x14ac:dyDescent="0.25">
      <c r="A389" s="4"/>
      <c r="B389" s="2"/>
      <c r="C389" s="4"/>
      <c r="D389" s="4"/>
      <c r="E389" s="5"/>
      <c r="H389" s="4"/>
      <c r="I389" s="4"/>
    </row>
    <row r="390" spans="1:9" ht="13.2" x14ac:dyDescent="0.25">
      <c r="A390" s="4"/>
      <c r="B390" s="2"/>
      <c r="C390" s="4"/>
      <c r="D390" s="4"/>
      <c r="E390" s="5"/>
      <c r="H390" s="4"/>
      <c r="I390" s="4"/>
    </row>
    <row r="391" spans="1:9" ht="13.2" x14ac:dyDescent="0.25">
      <c r="A391" s="4"/>
      <c r="B391" s="2"/>
      <c r="C391" s="4"/>
      <c r="D391" s="4"/>
      <c r="E391" s="5"/>
      <c r="H391" s="4"/>
      <c r="I391" s="4"/>
    </row>
    <row r="392" spans="1:9" ht="13.2" x14ac:dyDescent="0.25">
      <c r="A392" s="4"/>
      <c r="B392" s="2"/>
      <c r="C392" s="4"/>
      <c r="D392" s="4"/>
      <c r="E392" s="5"/>
      <c r="H392" s="4"/>
      <c r="I392" s="4"/>
    </row>
    <row r="393" spans="1:9" ht="13.2" x14ac:dyDescent="0.25">
      <c r="A393" s="4"/>
      <c r="B393" s="2"/>
      <c r="C393" s="4"/>
      <c r="D393" s="4"/>
      <c r="E393" s="5"/>
      <c r="H393" s="4"/>
      <c r="I393" s="4"/>
    </row>
    <row r="394" spans="1:9" ht="13.2" x14ac:dyDescent="0.25">
      <c r="A394" s="4"/>
      <c r="B394" s="2"/>
      <c r="C394" s="4"/>
      <c r="D394" s="4"/>
      <c r="E394" s="5"/>
      <c r="H394" s="4"/>
      <c r="I394" s="4"/>
    </row>
    <row r="395" spans="1:9" ht="13.2" x14ac:dyDescent="0.25">
      <c r="A395" s="4"/>
      <c r="B395" s="2"/>
      <c r="C395" s="4"/>
      <c r="D395" s="4"/>
      <c r="E395" s="5"/>
      <c r="H395" s="4"/>
      <c r="I395" s="4"/>
    </row>
    <row r="396" spans="1:9" ht="13.2" x14ac:dyDescent="0.25">
      <c r="A396" s="4"/>
      <c r="B396" s="2"/>
      <c r="C396" s="4"/>
      <c r="D396" s="4"/>
      <c r="E396" s="5"/>
      <c r="H396" s="4"/>
      <c r="I396" s="4"/>
    </row>
    <row r="397" spans="1:9" ht="13.2" x14ac:dyDescent="0.25">
      <c r="A397" s="4"/>
      <c r="B397" s="2"/>
      <c r="C397" s="4"/>
      <c r="D397" s="4"/>
      <c r="E397" s="5"/>
      <c r="H397" s="4"/>
      <c r="I397" s="4"/>
    </row>
    <row r="398" spans="1:9" ht="13.2" x14ac:dyDescent="0.25">
      <c r="A398" s="4"/>
      <c r="B398" s="2"/>
      <c r="C398" s="4"/>
      <c r="D398" s="4"/>
      <c r="E398" s="5"/>
      <c r="H398" s="4"/>
      <c r="I398" s="4"/>
    </row>
    <row r="399" spans="1:9" ht="13.2" x14ac:dyDescent="0.25">
      <c r="A399" s="4"/>
      <c r="B399" s="2"/>
      <c r="C399" s="4"/>
      <c r="D399" s="4"/>
      <c r="E399" s="5"/>
      <c r="H399" s="4"/>
      <c r="I399" s="4"/>
    </row>
    <row r="400" spans="1:9" ht="13.2" x14ac:dyDescent="0.25">
      <c r="A400" s="4"/>
      <c r="B400" s="2"/>
      <c r="C400" s="4"/>
      <c r="D400" s="4"/>
      <c r="E400" s="5"/>
      <c r="H400" s="4"/>
      <c r="I400" s="4"/>
    </row>
    <row r="401" spans="1:9" ht="13.2" x14ac:dyDescent="0.25">
      <c r="A401" s="4"/>
      <c r="B401" s="2"/>
      <c r="C401" s="4"/>
      <c r="D401" s="4"/>
      <c r="E401" s="5"/>
      <c r="H401" s="4"/>
      <c r="I401" s="4"/>
    </row>
    <row r="402" spans="1:9" ht="13.2" x14ac:dyDescent="0.25">
      <c r="A402" s="4"/>
      <c r="B402" s="2"/>
      <c r="C402" s="4"/>
      <c r="D402" s="4"/>
      <c r="E402" s="5"/>
      <c r="H402" s="4"/>
      <c r="I402" s="4"/>
    </row>
    <row r="403" spans="1:9" ht="13.2" x14ac:dyDescent="0.25">
      <c r="A403" s="4"/>
      <c r="B403" s="2"/>
      <c r="C403" s="4"/>
      <c r="D403" s="4"/>
      <c r="E403" s="5"/>
      <c r="H403" s="4"/>
      <c r="I403" s="4"/>
    </row>
    <row r="404" spans="1:9" ht="13.2" x14ac:dyDescent="0.25">
      <c r="A404" s="4"/>
      <c r="B404" s="2"/>
      <c r="C404" s="4"/>
      <c r="D404" s="4"/>
      <c r="E404" s="5"/>
      <c r="H404" s="4"/>
      <c r="I404" s="4"/>
    </row>
    <row r="405" spans="1:9" ht="13.2" x14ac:dyDescent="0.25">
      <c r="A405" s="4"/>
      <c r="B405" s="2"/>
      <c r="C405" s="4"/>
      <c r="D405" s="4"/>
      <c r="E405" s="5"/>
      <c r="H405" s="4"/>
      <c r="I405" s="4"/>
    </row>
    <row r="406" spans="1:9" ht="13.2" x14ac:dyDescent="0.25">
      <c r="A406" s="4"/>
      <c r="B406" s="2"/>
      <c r="C406" s="4"/>
      <c r="D406" s="4"/>
      <c r="E406" s="5"/>
      <c r="H406" s="4"/>
      <c r="I406" s="4"/>
    </row>
    <row r="407" spans="1:9" ht="13.2" x14ac:dyDescent="0.25">
      <c r="A407" s="4"/>
      <c r="B407" s="2"/>
      <c r="C407" s="4"/>
      <c r="D407" s="4"/>
      <c r="E407" s="5"/>
      <c r="H407" s="4"/>
      <c r="I407" s="4"/>
    </row>
    <row r="408" spans="1:9" ht="13.2" x14ac:dyDescent="0.25">
      <c r="A408" s="4"/>
      <c r="B408" s="2"/>
      <c r="C408" s="4"/>
      <c r="D408" s="4"/>
      <c r="E408" s="5"/>
      <c r="H408" s="4"/>
      <c r="I408" s="4"/>
    </row>
    <row r="409" spans="1:9" ht="13.2" x14ac:dyDescent="0.25">
      <c r="A409" s="4"/>
      <c r="B409" s="2"/>
      <c r="C409" s="4"/>
      <c r="D409" s="4"/>
      <c r="E409" s="5"/>
      <c r="H409" s="4"/>
      <c r="I409" s="4"/>
    </row>
    <row r="410" spans="1:9" ht="13.2" x14ac:dyDescent="0.25">
      <c r="A410" s="4"/>
      <c r="B410" s="2"/>
      <c r="C410" s="4"/>
      <c r="D410" s="4"/>
      <c r="E410" s="5"/>
      <c r="H410" s="4"/>
      <c r="I410" s="4"/>
    </row>
    <row r="411" spans="1:9" ht="13.2" x14ac:dyDescent="0.25">
      <c r="A411" s="4"/>
      <c r="B411" s="2"/>
      <c r="C411" s="4"/>
      <c r="D411" s="4"/>
      <c r="E411" s="5"/>
      <c r="H411" s="4"/>
      <c r="I411" s="4"/>
    </row>
    <row r="412" spans="1:9" ht="13.2" x14ac:dyDescent="0.25">
      <c r="A412" s="4"/>
      <c r="B412" s="2"/>
      <c r="C412" s="4"/>
      <c r="D412" s="4"/>
      <c r="E412" s="5"/>
      <c r="H412" s="4"/>
      <c r="I412" s="4"/>
    </row>
    <row r="413" spans="1:9" ht="13.2" x14ac:dyDescent="0.25">
      <c r="A413" s="4"/>
      <c r="B413" s="2"/>
      <c r="C413" s="4"/>
      <c r="D413" s="4"/>
      <c r="E413" s="5"/>
      <c r="H413" s="4"/>
      <c r="I413" s="4"/>
    </row>
    <row r="414" spans="1:9" ht="13.2" x14ac:dyDescent="0.25">
      <c r="A414" s="4"/>
      <c r="B414" s="2"/>
      <c r="C414" s="4"/>
      <c r="D414" s="4"/>
      <c r="E414" s="5"/>
      <c r="H414" s="4"/>
      <c r="I414" s="4"/>
    </row>
    <row r="415" spans="1:9" ht="13.2" x14ac:dyDescent="0.25">
      <c r="A415" s="4"/>
      <c r="B415" s="2"/>
      <c r="C415" s="4"/>
      <c r="D415" s="4"/>
      <c r="E415" s="5"/>
      <c r="H415" s="4"/>
      <c r="I415" s="4"/>
    </row>
    <row r="416" spans="1:9" ht="13.2" x14ac:dyDescent="0.25">
      <c r="A416" s="4"/>
      <c r="B416" s="2"/>
      <c r="C416" s="4"/>
      <c r="D416" s="4"/>
      <c r="E416" s="5"/>
      <c r="H416" s="4"/>
      <c r="I416" s="4"/>
    </row>
    <row r="417" spans="1:9" ht="13.2" x14ac:dyDescent="0.25">
      <c r="A417" s="4"/>
      <c r="B417" s="2"/>
      <c r="C417" s="4"/>
      <c r="D417" s="4"/>
      <c r="E417" s="5"/>
      <c r="H417" s="4"/>
      <c r="I417" s="4"/>
    </row>
    <row r="418" spans="1:9" ht="13.2" x14ac:dyDescent="0.25">
      <c r="A418" s="4"/>
      <c r="B418" s="2"/>
      <c r="C418" s="4"/>
      <c r="D418" s="4"/>
      <c r="E418" s="5"/>
      <c r="H418" s="4"/>
      <c r="I418" s="4"/>
    </row>
    <row r="419" spans="1:9" ht="13.2" x14ac:dyDescent="0.25">
      <c r="A419" s="4"/>
      <c r="B419" s="2"/>
      <c r="C419" s="4"/>
      <c r="D419" s="4"/>
      <c r="E419" s="5"/>
      <c r="H419" s="4"/>
      <c r="I419" s="4"/>
    </row>
    <row r="420" spans="1:9" ht="13.2" x14ac:dyDescent="0.25">
      <c r="A420" s="4"/>
      <c r="B420" s="2"/>
      <c r="C420" s="4"/>
      <c r="D420" s="4"/>
      <c r="E420" s="5"/>
      <c r="H420" s="4"/>
      <c r="I420" s="4"/>
    </row>
    <row r="421" spans="1:9" ht="13.2" x14ac:dyDescent="0.25">
      <c r="A421" s="4"/>
      <c r="B421" s="2"/>
      <c r="C421" s="4"/>
      <c r="D421" s="4"/>
      <c r="E421" s="5"/>
      <c r="H421" s="4"/>
      <c r="I421" s="4"/>
    </row>
    <row r="422" spans="1:9" ht="13.2" x14ac:dyDescent="0.25">
      <c r="A422" s="4"/>
      <c r="B422" s="2"/>
      <c r="C422" s="4"/>
      <c r="D422" s="4"/>
      <c r="E422" s="5"/>
      <c r="H422" s="4"/>
      <c r="I422" s="4"/>
    </row>
    <row r="423" spans="1:9" ht="13.2" x14ac:dyDescent="0.25">
      <c r="A423" s="4"/>
      <c r="B423" s="2"/>
      <c r="C423" s="4"/>
      <c r="D423" s="4"/>
      <c r="E423" s="5"/>
      <c r="H423" s="4"/>
      <c r="I423" s="4"/>
    </row>
    <row r="424" spans="1:9" ht="13.2" x14ac:dyDescent="0.25">
      <c r="A424" s="4"/>
      <c r="B424" s="2"/>
      <c r="C424" s="4"/>
      <c r="D424" s="4"/>
      <c r="E424" s="5"/>
      <c r="H424" s="4"/>
      <c r="I424" s="4"/>
    </row>
    <row r="425" spans="1:9" ht="13.2" x14ac:dyDescent="0.25">
      <c r="A425" s="4"/>
      <c r="B425" s="2"/>
      <c r="C425" s="4"/>
      <c r="D425" s="4"/>
      <c r="E425" s="5"/>
      <c r="H425" s="4"/>
      <c r="I425" s="4"/>
    </row>
    <row r="426" spans="1:9" ht="13.2" x14ac:dyDescent="0.25">
      <c r="A426" s="4"/>
      <c r="B426" s="2"/>
      <c r="C426" s="4"/>
      <c r="D426" s="4"/>
      <c r="E426" s="5"/>
      <c r="H426" s="4"/>
      <c r="I426" s="4"/>
    </row>
    <row r="427" spans="1:9" ht="13.2" x14ac:dyDescent="0.25">
      <c r="A427" s="4"/>
      <c r="B427" s="2"/>
      <c r="C427" s="4"/>
      <c r="D427" s="4"/>
      <c r="E427" s="5"/>
      <c r="H427" s="4"/>
      <c r="I427" s="4"/>
    </row>
    <row r="428" spans="1:9" ht="13.2" x14ac:dyDescent="0.25">
      <c r="A428" s="4"/>
      <c r="B428" s="2"/>
      <c r="C428" s="4"/>
      <c r="D428" s="4"/>
      <c r="E428" s="5"/>
      <c r="H428" s="4"/>
      <c r="I428" s="4"/>
    </row>
    <row r="429" spans="1:9" ht="13.2" x14ac:dyDescent="0.25">
      <c r="A429" s="4"/>
      <c r="B429" s="2"/>
      <c r="C429" s="4"/>
      <c r="D429" s="4"/>
      <c r="E429" s="5"/>
      <c r="H429" s="4"/>
      <c r="I429" s="4"/>
    </row>
    <row r="430" spans="1:9" ht="13.2" x14ac:dyDescent="0.25">
      <c r="A430" s="4"/>
      <c r="B430" s="2"/>
      <c r="C430" s="4"/>
      <c r="D430" s="4"/>
      <c r="E430" s="5"/>
      <c r="H430" s="4"/>
      <c r="I430" s="4"/>
    </row>
    <row r="431" spans="1:9" ht="13.2" x14ac:dyDescent="0.25">
      <c r="A431" s="4"/>
      <c r="B431" s="2"/>
      <c r="C431" s="4"/>
      <c r="D431" s="4"/>
      <c r="E431" s="5"/>
      <c r="H431" s="4"/>
      <c r="I431" s="4"/>
    </row>
    <row r="432" spans="1:9" ht="13.2" x14ac:dyDescent="0.25">
      <c r="A432" s="4"/>
      <c r="B432" s="2"/>
      <c r="C432" s="4"/>
      <c r="D432" s="4"/>
      <c r="E432" s="5"/>
      <c r="H432" s="4"/>
      <c r="I432" s="4"/>
    </row>
    <row r="433" spans="1:9" ht="13.2" x14ac:dyDescent="0.25">
      <c r="A433" s="4"/>
      <c r="B433" s="2"/>
      <c r="C433" s="4"/>
      <c r="D433" s="4"/>
      <c r="E433" s="5"/>
      <c r="H433" s="4"/>
      <c r="I433" s="4"/>
    </row>
    <row r="434" spans="1:9" ht="13.2" x14ac:dyDescent="0.25">
      <c r="A434" s="4"/>
      <c r="B434" s="2"/>
      <c r="C434" s="4"/>
      <c r="D434" s="4"/>
      <c r="E434" s="5"/>
      <c r="H434" s="4"/>
      <c r="I434" s="4"/>
    </row>
    <row r="435" spans="1:9" ht="13.2" x14ac:dyDescent="0.25">
      <c r="A435" s="4"/>
      <c r="B435" s="2"/>
      <c r="C435" s="4"/>
      <c r="D435" s="4"/>
      <c r="E435" s="5"/>
      <c r="H435" s="4"/>
      <c r="I435" s="4"/>
    </row>
    <row r="436" spans="1:9" ht="13.2" x14ac:dyDescent="0.25">
      <c r="A436" s="4"/>
      <c r="B436" s="2"/>
      <c r="C436" s="4"/>
      <c r="D436" s="4"/>
      <c r="E436" s="5"/>
      <c r="H436" s="4"/>
      <c r="I436" s="4"/>
    </row>
    <row r="437" spans="1:9" ht="13.2" x14ac:dyDescent="0.25">
      <c r="A437" s="4"/>
      <c r="B437" s="2"/>
      <c r="C437" s="4"/>
      <c r="D437" s="4"/>
      <c r="E437" s="5"/>
      <c r="H437" s="4"/>
      <c r="I437" s="4"/>
    </row>
    <row r="438" spans="1:9" ht="13.2" x14ac:dyDescent="0.25">
      <c r="A438" s="4"/>
      <c r="B438" s="2"/>
      <c r="C438" s="4"/>
      <c r="D438" s="4"/>
      <c r="E438" s="5"/>
      <c r="H438" s="4"/>
      <c r="I438" s="4"/>
    </row>
    <row r="439" spans="1:9" ht="13.2" x14ac:dyDescent="0.25">
      <c r="A439" s="4"/>
      <c r="B439" s="2"/>
      <c r="C439" s="4"/>
      <c r="D439" s="4"/>
      <c r="E439" s="5"/>
      <c r="H439" s="4"/>
      <c r="I439" s="4"/>
    </row>
    <row r="440" spans="1:9" ht="13.2" x14ac:dyDescent="0.25">
      <c r="A440" s="4"/>
      <c r="B440" s="2"/>
      <c r="C440" s="4"/>
      <c r="D440" s="4"/>
      <c r="E440" s="5"/>
      <c r="H440" s="4"/>
      <c r="I440" s="4"/>
    </row>
    <row r="441" spans="1:9" ht="13.2" x14ac:dyDescent="0.25">
      <c r="A441" s="4"/>
      <c r="B441" s="2"/>
      <c r="C441" s="4"/>
      <c r="D441" s="4"/>
      <c r="E441" s="5"/>
      <c r="H441" s="4"/>
      <c r="I441" s="4"/>
    </row>
    <row r="442" spans="1:9" ht="13.2" x14ac:dyDescent="0.25">
      <c r="A442" s="4"/>
      <c r="B442" s="2"/>
      <c r="C442" s="4"/>
      <c r="D442" s="4"/>
      <c r="E442" s="5"/>
      <c r="H442" s="4"/>
      <c r="I442" s="4"/>
    </row>
    <row r="443" spans="1:9" ht="13.2" x14ac:dyDescent="0.25">
      <c r="A443" s="4"/>
      <c r="B443" s="2"/>
      <c r="C443" s="4"/>
      <c r="D443" s="4"/>
      <c r="E443" s="5"/>
      <c r="H443" s="4"/>
      <c r="I443" s="4"/>
    </row>
    <row r="444" spans="1:9" ht="13.2" x14ac:dyDescent="0.25">
      <c r="A444" s="4"/>
      <c r="B444" s="2"/>
      <c r="C444" s="4"/>
      <c r="D444" s="4"/>
      <c r="E444" s="5"/>
      <c r="H444" s="4"/>
      <c r="I444" s="4"/>
    </row>
    <row r="445" spans="1:9" ht="13.2" x14ac:dyDescent="0.25">
      <c r="A445" s="4"/>
      <c r="B445" s="2"/>
      <c r="C445" s="4"/>
      <c r="D445" s="4"/>
      <c r="E445" s="5"/>
      <c r="H445" s="4"/>
      <c r="I445" s="4"/>
    </row>
    <row r="446" spans="1:9" ht="13.2" x14ac:dyDescent="0.25">
      <c r="A446" s="4"/>
      <c r="B446" s="2"/>
      <c r="C446" s="4"/>
      <c r="D446" s="4"/>
      <c r="E446" s="5"/>
      <c r="H446" s="4"/>
      <c r="I446" s="4"/>
    </row>
    <row r="447" spans="1:9" ht="13.2" x14ac:dyDescent="0.25">
      <c r="A447" s="4"/>
      <c r="B447" s="2"/>
      <c r="C447" s="4"/>
      <c r="D447" s="4"/>
      <c r="E447" s="5"/>
      <c r="H447" s="4"/>
      <c r="I447" s="4"/>
    </row>
    <row r="448" spans="1:9" ht="13.2" x14ac:dyDescent="0.25">
      <c r="A448" s="4"/>
      <c r="B448" s="2"/>
      <c r="C448" s="4"/>
      <c r="D448" s="4"/>
      <c r="E448" s="5"/>
      <c r="H448" s="4"/>
      <c r="I448" s="4"/>
    </row>
    <row r="449" spans="1:9" ht="13.2" x14ac:dyDescent="0.25">
      <c r="A449" s="4"/>
      <c r="B449" s="2"/>
      <c r="C449" s="4"/>
      <c r="D449" s="4"/>
      <c r="E449" s="5"/>
      <c r="H449" s="4"/>
      <c r="I449" s="4"/>
    </row>
    <row r="450" spans="1:9" ht="13.2" x14ac:dyDescent="0.25">
      <c r="A450" s="4"/>
      <c r="B450" s="2"/>
      <c r="C450" s="4"/>
      <c r="D450" s="4"/>
      <c r="E450" s="5"/>
      <c r="H450" s="4"/>
      <c r="I450" s="4"/>
    </row>
    <row r="451" spans="1:9" ht="13.2" x14ac:dyDescent="0.25">
      <c r="A451" s="4"/>
      <c r="B451" s="2"/>
      <c r="C451" s="4"/>
      <c r="D451" s="4"/>
      <c r="E451" s="5"/>
      <c r="H451" s="4"/>
      <c r="I451" s="4"/>
    </row>
    <row r="452" spans="1:9" ht="13.2" x14ac:dyDescent="0.25">
      <c r="A452" s="4"/>
      <c r="B452" s="2"/>
      <c r="C452" s="4"/>
      <c r="D452" s="4"/>
      <c r="E452" s="5"/>
      <c r="H452" s="4"/>
      <c r="I452" s="4"/>
    </row>
    <row r="453" spans="1:9" ht="13.2" x14ac:dyDescent="0.25">
      <c r="A453" s="4"/>
      <c r="B453" s="2"/>
      <c r="C453" s="4"/>
      <c r="D453" s="4"/>
      <c r="E453" s="5"/>
      <c r="H453" s="4"/>
      <c r="I453" s="4"/>
    </row>
    <row r="454" spans="1:9" ht="13.2" x14ac:dyDescent="0.25">
      <c r="A454" s="4"/>
      <c r="B454" s="2"/>
      <c r="C454" s="4"/>
      <c r="D454" s="4"/>
      <c r="E454" s="5"/>
      <c r="H454" s="4"/>
      <c r="I454" s="4"/>
    </row>
    <row r="455" spans="1:9" ht="13.2" x14ac:dyDescent="0.25">
      <c r="A455" s="4"/>
      <c r="B455" s="2"/>
      <c r="C455" s="4"/>
      <c r="D455" s="4"/>
      <c r="E455" s="5"/>
      <c r="H455" s="4"/>
      <c r="I455" s="4"/>
    </row>
    <row r="456" spans="1:9" ht="13.2" x14ac:dyDescent="0.25">
      <c r="A456" s="4"/>
      <c r="B456" s="2"/>
      <c r="C456" s="4"/>
      <c r="D456" s="4"/>
      <c r="E456" s="5"/>
      <c r="H456" s="4"/>
      <c r="I456" s="4"/>
    </row>
    <row r="457" spans="1:9" ht="13.2" x14ac:dyDescent="0.25">
      <c r="A457" s="4"/>
      <c r="B457" s="2"/>
      <c r="C457" s="4"/>
      <c r="D457" s="4"/>
      <c r="E457" s="5"/>
      <c r="H457" s="4"/>
      <c r="I457" s="4"/>
    </row>
    <row r="458" spans="1:9" ht="13.2" x14ac:dyDescent="0.25">
      <c r="A458" s="4"/>
      <c r="B458" s="2"/>
      <c r="C458" s="4"/>
      <c r="D458" s="4"/>
      <c r="E458" s="5"/>
      <c r="H458" s="4"/>
      <c r="I458" s="4"/>
    </row>
    <row r="459" spans="1:9" ht="13.2" x14ac:dyDescent="0.25">
      <c r="A459" s="4"/>
      <c r="B459" s="2"/>
      <c r="C459" s="4"/>
      <c r="D459" s="4"/>
      <c r="E459" s="5"/>
      <c r="H459" s="4"/>
      <c r="I459" s="4"/>
    </row>
    <row r="460" spans="1:9" ht="13.2" x14ac:dyDescent="0.25">
      <c r="A460" s="4"/>
      <c r="B460" s="2"/>
      <c r="C460" s="4"/>
      <c r="D460" s="4"/>
      <c r="E460" s="5"/>
      <c r="H460" s="4"/>
      <c r="I460" s="4"/>
    </row>
    <row r="461" spans="1:9" ht="13.2" x14ac:dyDescent="0.25">
      <c r="A461" s="4"/>
      <c r="B461" s="2"/>
      <c r="C461" s="4"/>
      <c r="D461" s="4"/>
      <c r="E461" s="5"/>
      <c r="H461" s="4"/>
      <c r="I461" s="4"/>
    </row>
    <row r="462" spans="1:9" ht="13.2" x14ac:dyDescent="0.25">
      <c r="A462" s="4"/>
      <c r="B462" s="2"/>
      <c r="C462" s="4"/>
      <c r="D462" s="4"/>
      <c r="E462" s="5"/>
      <c r="H462" s="4"/>
      <c r="I462" s="4"/>
    </row>
    <row r="463" spans="1:9" ht="13.2" x14ac:dyDescent="0.25">
      <c r="A463" s="4"/>
      <c r="B463" s="2"/>
      <c r="C463" s="4"/>
      <c r="D463" s="4"/>
      <c r="E463" s="5"/>
      <c r="H463" s="4"/>
      <c r="I463" s="4"/>
    </row>
    <row r="464" spans="1:9" ht="13.2" x14ac:dyDescent="0.25">
      <c r="A464" s="4"/>
      <c r="B464" s="2"/>
      <c r="C464" s="4"/>
      <c r="D464" s="4"/>
      <c r="E464" s="5"/>
      <c r="H464" s="4"/>
      <c r="I464" s="4"/>
    </row>
    <row r="465" spans="1:9" ht="13.2" x14ac:dyDescent="0.25">
      <c r="A465" s="4"/>
      <c r="B465" s="2"/>
      <c r="C465" s="4"/>
      <c r="D465" s="4"/>
      <c r="E465" s="5"/>
      <c r="H465" s="4"/>
      <c r="I465" s="4"/>
    </row>
    <row r="466" spans="1:9" ht="13.2" x14ac:dyDescent="0.25">
      <c r="A466" s="4"/>
      <c r="B466" s="2"/>
      <c r="C466" s="4"/>
      <c r="D466" s="4"/>
      <c r="E466" s="5"/>
      <c r="H466" s="4"/>
      <c r="I466" s="4"/>
    </row>
    <row r="467" spans="1:9" ht="13.2" x14ac:dyDescent="0.25">
      <c r="A467" s="4"/>
      <c r="B467" s="2"/>
      <c r="C467" s="4"/>
      <c r="D467" s="4"/>
      <c r="E467" s="5"/>
      <c r="H467" s="4"/>
      <c r="I467" s="4"/>
    </row>
    <row r="468" spans="1:9" ht="13.2" x14ac:dyDescent="0.25">
      <c r="A468" s="4"/>
      <c r="B468" s="2"/>
      <c r="C468" s="4"/>
      <c r="D468" s="4"/>
      <c r="E468" s="5"/>
      <c r="H468" s="4"/>
      <c r="I468" s="4"/>
    </row>
    <row r="469" spans="1:9" ht="13.2" x14ac:dyDescent="0.25">
      <c r="A469" s="4"/>
      <c r="B469" s="2"/>
      <c r="C469" s="4"/>
      <c r="D469" s="4"/>
      <c r="E469" s="5"/>
      <c r="H469" s="4"/>
      <c r="I469" s="4"/>
    </row>
    <row r="470" spans="1:9" ht="13.2" x14ac:dyDescent="0.25">
      <c r="A470" s="4"/>
      <c r="B470" s="2"/>
      <c r="C470" s="4"/>
      <c r="D470" s="4"/>
      <c r="E470" s="5"/>
      <c r="H470" s="4"/>
      <c r="I470" s="4"/>
    </row>
    <row r="471" spans="1:9" ht="13.2" x14ac:dyDescent="0.25">
      <c r="A471" s="4"/>
      <c r="B471" s="2"/>
      <c r="C471" s="4"/>
      <c r="D471" s="4"/>
      <c r="E471" s="5"/>
      <c r="H471" s="4"/>
      <c r="I471" s="4"/>
    </row>
    <row r="472" spans="1:9" ht="13.2" x14ac:dyDescent="0.25">
      <c r="A472" s="4"/>
      <c r="B472" s="2"/>
      <c r="C472" s="4"/>
      <c r="D472" s="4"/>
      <c r="E472" s="5"/>
      <c r="H472" s="4"/>
      <c r="I472" s="4"/>
    </row>
    <row r="473" spans="1:9" ht="13.2" x14ac:dyDescent="0.25">
      <c r="A473" s="4"/>
      <c r="B473" s="2"/>
      <c r="C473" s="4"/>
      <c r="D473" s="4"/>
      <c r="E473" s="5"/>
      <c r="H473" s="4"/>
      <c r="I473" s="4"/>
    </row>
    <row r="474" spans="1:9" ht="13.2" x14ac:dyDescent="0.25">
      <c r="A474" s="4"/>
      <c r="B474" s="2"/>
      <c r="C474" s="4"/>
      <c r="D474" s="4"/>
      <c r="E474" s="5"/>
      <c r="H474" s="4"/>
      <c r="I474" s="4"/>
    </row>
    <row r="475" spans="1:9" ht="13.2" x14ac:dyDescent="0.25">
      <c r="A475" s="4"/>
      <c r="B475" s="2"/>
      <c r="C475" s="4"/>
      <c r="D475" s="4"/>
      <c r="E475" s="5"/>
      <c r="H475" s="4"/>
      <c r="I475" s="4"/>
    </row>
    <row r="476" spans="1:9" ht="13.2" x14ac:dyDescent="0.25">
      <c r="A476" s="4"/>
      <c r="B476" s="2"/>
      <c r="C476" s="4"/>
      <c r="D476" s="4"/>
      <c r="E476" s="5"/>
      <c r="H476" s="4"/>
      <c r="I476" s="4"/>
    </row>
    <row r="477" spans="1:9" ht="13.2" x14ac:dyDescent="0.25">
      <c r="A477" s="4"/>
      <c r="B477" s="2"/>
      <c r="C477" s="4"/>
      <c r="D477" s="4"/>
      <c r="E477" s="5"/>
      <c r="H477" s="4"/>
      <c r="I477" s="4"/>
    </row>
    <row r="478" spans="1:9" ht="13.2" x14ac:dyDescent="0.25">
      <c r="A478" s="4"/>
      <c r="B478" s="2"/>
      <c r="C478" s="4"/>
      <c r="D478" s="4"/>
      <c r="E478" s="5"/>
      <c r="H478" s="4"/>
      <c r="I478" s="4"/>
    </row>
    <row r="479" spans="1:9" ht="13.2" x14ac:dyDescent="0.25">
      <c r="A479" s="4"/>
      <c r="B479" s="2"/>
      <c r="C479" s="4"/>
      <c r="D479" s="4"/>
      <c r="E479" s="5"/>
      <c r="H479" s="4"/>
      <c r="I479" s="4"/>
    </row>
    <row r="480" spans="1:9" ht="13.2" x14ac:dyDescent="0.25">
      <c r="A480" s="4"/>
      <c r="B480" s="2"/>
      <c r="C480" s="4"/>
      <c r="D480" s="4"/>
      <c r="E480" s="5"/>
      <c r="H480" s="4"/>
      <c r="I480" s="4"/>
    </row>
    <row r="481" spans="1:9" ht="13.2" x14ac:dyDescent="0.25">
      <c r="A481" s="4"/>
      <c r="B481" s="2"/>
      <c r="C481" s="4"/>
      <c r="D481" s="4"/>
      <c r="E481" s="5"/>
      <c r="H481" s="4"/>
      <c r="I481" s="4"/>
    </row>
    <row r="482" spans="1:9" ht="13.2" x14ac:dyDescent="0.25">
      <c r="A482" s="4"/>
      <c r="B482" s="2"/>
      <c r="C482" s="4"/>
      <c r="D482" s="4"/>
      <c r="E482" s="5"/>
      <c r="H482" s="4"/>
      <c r="I482" s="4"/>
    </row>
    <row r="483" spans="1:9" ht="13.2" x14ac:dyDescent="0.25">
      <c r="A483" s="4"/>
      <c r="B483" s="2"/>
      <c r="C483" s="4"/>
      <c r="D483" s="4"/>
      <c r="E483" s="5"/>
      <c r="H483" s="4"/>
      <c r="I483" s="4"/>
    </row>
    <row r="484" spans="1:9" ht="13.2" x14ac:dyDescent="0.25">
      <c r="A484" s="4"/>
      <c r="B484" s="2"/>
      <c r="C484" s="4"/>
      <c r="D484" s="4"/>
      <c r="E484" s="5"/>
      <c r="H484" s="4"/>
      <c r="I484" s="4"/>
    </row>
    <row r="485" spans="1:9" ht="13.2" x14ac:dyDescent="0.25">
      <c r="A485" s="4"/>
      <c r="B485" s="2"/>
      <c r="C485" s="4"/>
      <c r="D485" s="4"/>
      <c r="E485" s="5"/>
      <c r="H485" s="4"/>
      <c r="I485" s="4"/>
    </row>
    <row r="486" spans="1:9" ht="13.2" x14ac:dyDescent="0.25">
      <c r="A486" s="4"/>
      <c r="B486" s="2"/>
      <c r="C486" s="4"/>
      <c r="D486" s="4"/>
      <c r="E486" s="5"/>
      <c r="H486" s="4"/>
      <c r="I486" s="4"/>
    </row>
    <row r="487" spans="1:9" ht="13.2" x14ac:dyDescent="0.25">
      <c r="A487" s="4"/>
      <c r="B487" s="2"/>
      <c r="C487" s="4"/>
      <c r="D487" s="4"/>
      <c r="E487" s="5"/>
      <c r="H487" s="4"/>
      <c r="I487" s="4"/>
    </row>
    <row r="488" spans="1:9" ht="13.2" x14ac:dyDescent="0.25">
      <c r="A488" s="4"/>
      <c r="B488" s="2"/>
      <c r="C488" s="4"/>
      <c r="D488" s="4"/>
      <c r="E488" s="5"/>
      <c r="H488" s="4"/>
      <c r="I488" s="4"/>
    </row>
    <row r="489" spans="1:9" ht="13.2" x14ac:dyDescent="0.25">
      <c r="A489" s="4"/>
      <c r="B489" s="2"/>
      <c r="C489" s="4"/>
      <c r="D489" s="4"/>
      <c r="E489" s="5"/>
      <c r="H489" s="4"/>
      <c r="I489" s="4"/>
    </row>
    <row r="490" spans="1:9" ht="13.2" x14ac:dyDescent="0.25">
      <c r="A490" s="4"/>
      <c r="B490" s="2"/>
      <c r="C490" s="4"/>
      <c r="D490" s="4"/>
      <c r="E490" s="5"/>
      <c r="H490" s="4"/>
      <c r="I490" s="4"/>
    </row>
    <row r="491" spans="1:9" ht="13.2" x14ac:dyDescent="0.25">
      <c r="A491" s="4"/>
      <c r="B491" s="2"/>
      <c r="C491" s="4"/>
      <c r="D491" s="4"/>
      <c r="E491" s="5"/>
      <c r="H491" s="4"/>
      <c r="I491" s="4"/>
    </row>
    <row r="492" spans="1:9" ht="13.2" x14ac:dyDescent="0.25">
      <c r="A492" s="4"/>
      <c r="B492" s="2"/>
      <c r="C492" s="4"/>
      <c r="D492" s="4"/>
      <c r="E492" s="5"/>
      <c r="H492" s="4"/>
      <c r="I492" s="4"/>
    </row>
    <row r="493" spans="1:9" ht="13.2" x14ac:dyDescent="0.25">
      <c r="A493" s="4"/>
      <c r="B493" s="2"/>
      <c r="C493" s="4"/>
      <c r="D493" s="4"/>
      <c r="E493" s="5"/>
      <c r="H493" s="4"/>
      <c r="I493" s="4"/>
    </row>
    <row r="494" spans="1:9" ht="13.2" x14ac:dyDescent="0.25">
      <c r="A494" s="4"/>
      <c r="B494" s="2"/>
      <c r="C494" s="4"/>
      <c r="D494" s="4"/>
      <c r="E494" s="5"/>
      <c r="H494" s="4"/>
      <c r="I494" s="4"/>
    </row>
    <row r="495" spans="1:9" ht="13.2" x14ac:dyDescent="0.25">
      <c r="A495" s="4"/>
      <c r="B495" s="2"/>
      <c r="C495" s="4"/>
      <c r="D495" s="4"/>
      <c r="E495" s="5"/>
      <c r="H495" s="4"/>
      <c r="I495" s="4"/>
    </row>
    <row r="496" spans="1:9" ht="13.2" x14ac:dyDescent="0.25">
      <c r="A496" s="4"/>
      <c r="B496" s="2"/>
      <c r="C496" s="4"/>
      <c r="D496" s="4"/>
      <c r="E496" s="5"/>
      <c r="H496" s="4"/>
      <c r="I496" s="4"/>
    </row>
    <row r="497" spans="1:9" ht="13.2" x14ac:dyDescent="0.25">
      <c r="A497" s="4"/>
      <c r="B497" s="2"/>
      <c r="C497" s="4"/>
      <c r="D497" s="4"/>
      <c r="E497" s="5"/>
      <c r="H497" s="4"/>
      <c r="I497" s="4"/>
    </row>
    <row r="498" spans="1:9" ht="13.2" x14ac:dyDescent="0.25">
      <c r="A498" s="4"/>
      <c r="B498" s="2"/>
      <c r="C498" s="4"/>
      <c r="D498" s="4"/>
      <c r="E498" s="5"/>
      <c r="H498" s="4"/>
      <c r="I498" s="4"/>
    </row>
    <row r="499" spans="1:9" ht="13.2" x14ac:dyDescent="0.25">
      <c r="A499" s="4"/>
      <c r="B499" s="2"/>
      <c r="C499" s="4"/>
      <c r="D499" s="4"/>
      <c r="E499" s="5"/>
      <c r="H499" s="4"/>
      <c r="I499" s="4"/>
    </row>
    <row r="500" spans="1:9" ht="13.2" x14ac:dyDescent="0.25">
      <c r="A500" s="4"/>
      <c r="B500" s="2"/>
      <c r="C500" s="4"/>
      <c r="D500" s="4"/>
      <c r="E500" s="5"/>
      <c r="H500" s="4"/>
      <c r="I500" s="4"/>
    </row>
    <row r="501" spans="1:9" ht="13.2" x14ac:dyDescent="0.25">
      <c r="A501" s="4"/>
      <c r="B501" s="2"/>
      <c r="C501" s="4"/>
      <c r="D501" s="4"/>
      <c r="E501" s="5"/>
      <c r="H501" s="4"/>
      <c r="I501" s="4"/>
    </row>
    <row r="502" spans="1:9" ht="13.2" x14ac:dyDescent="0.25">
      <c r="A502" s="4"/>
      <c r="B502" s="2"/>
      <c r="C502" s="4"/>
      <c r="D502" s="4"/>
      <c r="E502" s="5"/>
      <c r="H502" s="4"/>
      <c r="I502" s="4"/>
    </row>
    <row r="503" spans="1:9" ht="13.2" x14ac:dyDescent="0.25">
      <c r="A503" s="4"/>
      <c r="B503" s="2"/>
      <c r="C503" s="4"/>
      <c r="D503" s="4"/>
      <c r="E503" s="5"/>
      <c r="H503" s="4"/>
      <c r="I503" s="4"/>
    </row>
    <row r="504" spans="1:9" ht="13.2" x14ac:dyDescent="0.25">
      <c r="A504" s="4"/>
      <c r="B504" s="2"/>
      <c r="C504" s="4"/>
      <c r="D504" s="4"/>
      <c r="E504" s="5"/>
      <c r="H504" s="4"/>
      <c r="I504" s="4"/>
    </row>
    <row r="505" spans="1:9" ht="13.2" x14ac:dyDescent="0.25">
      <c r="A505" s="4"/>
      <c r="B505" s="2"/>
      <c r="C505" s="4"/>
      <c r="D505" s="4"/>
      <c r="E505" s="5"/>
      <c r="H505" s="4"/>
      <c r="I505" s="4"/>
    </row>
    <row r="506" spans="1:9" ht="13.2" x14ac:dyDescent="0.25">
      <c r="A506" s="4"/>
      <c r="B506" s="2"/>
      <c r="C506" s="4"/>
      <c r="D506" s="4"/>
      <c r="E506" s="5"/>
      <c r="H506" s="4"/>
      <c r="I506" s="4"/>
    </row>
    <row r="507" spans="1:9" ht="13.2" x14ac:dyDescent="0.25">
      <c r="A507" s="4"/>
      <c r="B507" s="2"/>
      <c r="C507" s="4"/>
      <c r="D507" s="4"/>
      <c r="E507" s="5"/>
      <c r="H507" s="4"/>
      <c r="I507" s="4"/>
    </row>
    <row r="508" spans="1:9" ht="13.2" x14ac:dyDescent="0.25">
      <c r="A508" s="4"/>
      <c r="B508" s="2"/>
      <c r="C508" s="4"/>
      <c r="D508" s="4"/>
      <c r="E508" s="5"/>
      <c r="H508" s="4"/>
      <c r="I508" s="4"/>
    </row>
    <row r="509" spans="1:9" ht="13.2" x14ac:dyDescent="0.25">
      <c r="A509" s="4"/>
      <c r="B509" s="2"/>
      <c r="C509" s="4"/>
      <c r="D509" s="4"/>
      <c r="E509" s="5"/>
      <c r="H509" s="4"/>
      <c r="I509" s="4"/>
    </row>
    <row r="510" spans="1:9" ht="13.2" x14ac:dyDescent="0.25">
      <c r="A510" s="4"/>
      <c r="B510" s="2"/>
      <c r="C510" s="4"/>
      <c r="D510" s="4"/>
      <c r="E510" s="5"/>
      <c r="H510" s="4"/>
      <c r="I510" s="4"/>
    </row>
    <row r="511" spans="1:9" ht="13.2" x14ac:dyDescent="0.25">
      <c r="A511" s="4"/>
      <c r="B511" s="2"/>
      <c r="C511" s="4"/>
      <c r="D511" s="4"/>
      <c r="E511" s="5"/>
      <c r="H511" s="4"/>
      <c r="I511" s="4"/>
    </row>
    <row r="512" spans="1:9" ht="13.2" x14ac:dyDescent="0.25">
      <c r="A512" s="4"/>
      <c r="B512" s="2"/>
      <c r="C512" s="4"/>
      <c r="D512" s="4"/>
      <c r="E512" s="5"/>
      <c r="H512" s="4"/>
      <c r="I512" s="4"/>
    </row>
    <row r="513" spans="1:9" ht="13.2" x14ac:dyDescent="0.25">
      <c r="A513" s="4"/>
      <c r="B513" s="2"/>
      <c r="C513" s="4"/>
      <c r="D513" s="4"/>
      <c r="E513" s="5"/>
      <c r="H513" s="4"/>
      <c r="I513" s="4"/>
    </row>
    <row r="514" spans="1:9" ht="13.2" x14ac:dyDescent="0.25">
      <c r="A514" s="4"/>
      <c r="B514" s="2"/>
      <c r="C514" s="4"/>
      <c r="D514" s="4"/>
      <c r="E514" s="5"/>
      <c r="H514" s="4"/>
      <c r="I514" s="4"/>
    </row>
    <row r="515" spans="1:9" ht="13.2" x14ac:dyDescent="0.25">
      <c r="A515" s="4"/>
      <c r="B515" s="2"/>
      <c r="C515" s="4"/>
      <c r="D515" s="4"/>
      <c r="E515" s="5"/>
      <c r="H515" s="4"/>
      <c r="I515" s="4"/>
    </row>
    <row r="516" spans="1:9" ht="13.2" x14ac:dyDescent="0.25">
      <c r="A516" s="4"/>
      <c r="B516" s="2"/>
      <c r="C516" s="4"/>
      <c r="D516" s="4"/>
      <c r="E516" s="5"/>
      <c r="H516" s="4"/>
      <c r="I516" s="4"/>
    </row>
    <row r="517" spans="1:9" ht="13.2" x14ac:dyDescent="0.25">
      <c r="A517" s="4"/>
      <c r="B517" s="2"/>
      <c r="C517" s="4"/>
      <c r="D517" s="4"/>
      <c r="E517" s="5"/>
      <c r="H517" s="4"/>
      <c r="I517" s="4"/>
    </row>
    <row r="518" spans="1:9" ht="13.2" x14ac:dyDescent="0.25">
      <c r="A518" s="4"/>
      <c r="B518" s="2"/>
      <c r="C518" s="4"/>
      <c r="D518" s="4"/>
      <c r="E518" s="5"/>
      <c r="H518" s="4"/>
      <c r="I518" s="4"/>
    </row>
    <row r="519" spans="1:9" ht="13.2" x14ac:dyDescent="0.25">
      <c r="A519" s="4"/>
      <c r="B519" s="2"/>
      <c r="C519" s="4"/>
      <c r="D519" s="4"/>
      <c r="E519" s="5"/>
      <c r="H519" s="4"/>
      <c r="I519" s="4"/>
    </row>
    <row r="520" spans="1:9" ht="13.2" x14ac:dyDescent="0.25">
      <c r="A520" s="4"/>
      <c r="B520" s="2"/>
      <c r="C520" s="4"/>
      <c r="D520" s="4"/>
      <c r="E520" s="5"/>
      <c r="H520" s="4"/>
      <c r="I520" s="4"/>
    </row>
    <row r="521" spans="1:9" ht="13.2" x14ac:dyDescent="0.25">
      <c r="A521" s="4"/>
      <c r="B521" s="2"/>
      <c r="C521" s="4"/>
      <c r="D521" s="4"/>
      <c r="E521" s="5"/>
      <c r="H521" s="4"/>
      <c r="I521" s="4"/>
    </row>
    <row r="522" spans="1:9" ht="13.2" x14ac:dyDescent="0.25">
      <c r="A522" s="4"/>
      <c r="B522" s="2"/>
      <c r="C522" s="4"/>
      <c r="D522" s="4"/>
      <c r="E522" s="5"/>
      <c r="H522" s="4"/>
      <c r="I522" s="4"/>
    </row>
    <row r="523" spans="1:9" ht="13.2" x14ac:dyDescent="0.25">
      <c r="A523" s="4"/>
      <c r="B523" s="2"/>
      <c r="C523" s="4"/>
      <c r="D523" s="4"/>
      <c r="E523" s="5"/>
      <c r="H523" s="4"/>
      <c r="I523" s="4"/>
    </row>
    <row r="524" spans="1:9" ht="13.2" x14ac:dyDescent="0.25">
      <c r="A524" s="4"/>
      <c r="B524" s="2"/>
      <c r="C524" s="4"/>
      <c r="D524" s="4"/>
      <c r="E524" s="5"/>
      <c r="H524" s="4"/>
      <c r="I524" s="4"/>
    </row>
    <row r="525" spans="1:9" ht="13.2" x14ac:dyDescent="0.25">
      <c r="A525" s="4"/>
      <c r="B525" s="2"/>
      <c r="C525" s="4"/>
      <c r="D525" s="4"/>
      <c r="E525" s="5"/>
      <c r="H525" s="4"/>
      <c r="I525" s="4"/>
    </row>
    <row r="526" spans="1:9" ht="13.2" x14ac:dyDescent="0.25">
      <c r="A526" s="4"/>
      <c r="B526" s="2"/>
      <c r="C526" s="4"/>
      <c r="D526" s="4"/>
      <c r="E526" s="5"/>
      <c r="H526" s="4"/>
      <c r="I526" s="4"/>
    </row>
    <row r="527" spans="1:9" ht="13.2" x14ac:dyDescent="0.25">
      <c r="A527" s="4"/>
      <c r="B527" s="2"/>
      <c r="C527" s="4"/>
      <c r="D527" s="4"/>
      <c r="E527" s="5"/>
      <c r="H527" s="4"/>
      <c r="I527" s="4"/>
    </row>
    <row r="528" spans="1:9" ht="13.2" x14ac:dyDescent="0.25">
      <c r="A528" s="4"/>
      <c r="B528" s="2"/>
      <c r="C528" s="4"/>
      <c r="D528" s="4"/>
      <c r="E528" s="5"/>
      <c r="H528" s="4"/>
      <c r="I528" s="4"/>
    </row>
    <row r="529" spans="1:9" ht="13.2" x14ac:dyDescent="0.25">
      <c r="A529" s="4"/>
      <c r="B529" s="2"/>
      <c r="C529" s="4"/>
      <c r="D529" s="4"/>
      <c r="E529" s="5"/>
      <c r="H529" s="4"/>
      <c r="I529" s="4"/>
    </row>
    <row r="530" spans="1:9" ht="13.2" x14ac:dyDescent="0.25">
      <c r="A530" s="4"/>
      <c r="B530" s="2"/>
      <c r="C530" s="4"/>
      <c r="D530" s="4"/>
      <c r="E530" s="5"/>
      <c r="H530" s="4"/>
      <c r="I530" s="4"/>
    </row>
    <row r="531" spans="1:9" ht="13.2" x14ac:dyDescent="0.25">
      <c r="A531" s="4"/>
      <c r="B531" s="2"/>
      <c r="C531" s="4"/>
      <c r="D531" s="4"/>
      <c r="E531" s="5"/>
      <c r="H531" s="4"/>
      <c r="I531" s="4"/>
    </row>
    <row r="532" spans="1:9" ht="13.2" x14ac:dyDescent="0.25">
      <c r="A532" s="4"/>
      <c r="B532" s="2"/>
      <c r="C532" s="4"/>
      <c r="D532" s="4"/>
      <c r="E532" s="5"/>
      <c r="H532" s="4"/>
      <c r="I532" s="4"/>
    </row>
    <row r="533" spans="1:9" ht="13.2" x14ac:dyDescent="0.25">
      <c r="A533" s="4"/>
      <c r="B533" s="2"/>
      <c r="C533" s="4"/>
      <c r="D533" s="4"/>
      <c r="E533" s="5"/>
      <c r="H533" s="4"/>
      <c r="I533" s="4"/>
    </row>
    <row r="534" spans="1:9" ht="13.2" x14ac:dyDescent="0.25">
      <c r="A534" s="4"/>
      <c r="B534" s="2"/>
      <c r="C534" s="4"/>
      <c r="D534" s="4"/>
      <c r="E534" s="5"/>
      <c r="H534" s="4"/>
      <c r="I534" s="4"/>
    </row>
    <row r="535" spans="1:9" ht="13.2" x14ac:dyDescent="0.25">
      <c r="A535" s="4"/>
      <c r="B535" s="2"/>
      <c r="C535" s="4"/>
      <c r="D535" s="4"/>
      <c r="E535" s="5"/>
      <c r="H535" s="4"/>
      <c r="I535" s="4"/>
    </row>
    <row r="536" spans="1:9" ht="13.2" x14ac:dyDescent="0.25">
      <c r="A536" s="4"/>
      <c r="B536" s="2"/>
      <c r="C536" s="4"/>
      <c r="D536" s="4"/>
      <c r="E536" s="5"/>
      <c r="H536" s="4"/>
      <c r="I536" s="4"/>
    </row>
    <row r="537" spans="1:9" ht="13.2" x14ac:dyDescent="0.25">
      <c r="A537" s="4"/>
      <c r="B537" s="2"/>
      <c r="C537" s="4"/>
      <c r="D537" s="4"/>
      <c r="E537" s="5"/>
      <c r="H537" s="4"/>
      <c r="I537" s="4"/>
    </row>
    <row r="538" spans="1:9" ht="13.2" x14ac:dyDescent="0.25">
      <c r="A538" s="4"/>
      <c r="B538" s="2"/>
      <c r="C538" s="4"/>
      <c r="D538" s="4"/>
      <c r="E538" s="5"/>
      <c r="H538" s="4"/>
      <c r="I538" s="4"/>
    </row>
    <row r="539" spans="1:9" ht="13.2" x14ac:dyDescent="0.25">
      <c r="A539" s="4"/>
      <c r="B539" s="2"/>
      <c r="C539" s="4"/>
      <c r="D539" s="4"/>
      <c r="E539" s="5"/>
      <c r="H539" s="4"/>
      <c r="I539" s="4"/>
    </row>
    <row r="540" spans="1:9" ht="13.2" x14ac:dyDescent="0.25">
      <c r="A540" s="4"/>
      <c r="B540" s="2"/>
      <c r="C540" s="4"/>
      <c r="D540" s="4"/>
      <c r="E540" s="5"/>
      <c r="H540" s="4"/>
      <c r="I540" s="4"/>
    </row>
    <row r="541" spans="1:9" ht="13.2" x14ac:dyDescent="0.25">
      <c r="A541" s="4"/>
      <c r="B541" s="2"/>
      <c r="C541" s="4"/>
      <c r="D541" s="4"/>
      <c r="E541" s="5"/>
      <c r="H541" s="4"/>
      <c r="I541" s="4"/>
    </row>
    <row r="542" spans="1:9" ht="13.2" x14ac:dyDescent="0.25">
      <c r="A542" s="4"/>
      <c r="B542" s="2"/>
      <c r="C542" s="4"/>
      <c r="D542" s="4"/>
      <c r="E542" s="5"/>
      <c r="H542" s="4"/>
      <c r="I542" s="4"/>
    </row>
    <row r="543" spans="1:9" ht="13.2" x14ac:dyDescent="0.25">
      <c r="A543" s="4"/>
      <c r="B543" s="2"/>
      <c r="C543" s="4"/>
      <c r="D543" s="4"/>
      <c r="E543" s="5"/>
      <c r="H543" s="4"/>
      <c r="I543" s="4"/>
    </row>
    <row r="544" spans="1:9" ht="13.2" x14ac:dyDescent="0.25">
      <c r="A544" s="4"/>
      <c r="B544" s="2"/>
      <c r="C544" s="4"/>
      <c r="D544" s="4"/>
      <c r="E544" s="5"/>
      <c r="H544" s="4"/>
      <c r="I544" s="4"/>
    </row>
    <row r="545" spans="1:9" ht="13.2" x14ac:dyDescent="0.25">
      <c r="A545" s="4"/>
      <c r="B545" s="2"/>
      <c r="C545" s="4"/>
      <c r="D545" s="4"/>
      <c r="E545" s="5"/>
      <c r="H545" s="4"/>
      <c r="I545" s="4"/>
    </row>
    <row r="546" spans="1:9" ht="13.2" x14ac:dyDescent="0.25">
      <c r="A546" s="4"/>
      <c r="B546" s="2"/>
      <c r="C546" s="4"/>
      <c r="D546" s="4"/>
      <c r="E546" s="5"/>
      <c r="H546" s="4"/>
      <c r="I546" s="4"/>
    </row>
    <row r="547" spans="1:9" ht="13.2" x14ac:dyDescent="0.25">
      <c r="A547" s="4"/>
      <c r="B547" s="2"/>
      <c r="C547" s="4"/>
      <c r="D547" s="4"/>
      <c r="E547" s="5"/>
      <c r="H547" s="4"/>
      <c r="I547" s="4"/>
    </row>
    <row r="548" spans="1:9" ht="13.2" x14ac:dyDescent="0.25">
      <c r="A548" s="4"/>
      <c r="B548" s="2"/>
      <c r="C548" s="4"/>
      <c r="D548" s="4"/>
      <c r="E548" s="5"/>
      <c r="H548" s="4"/>
      <c r="I548" s="4"/>
    </row>
    <row r="549" spans="1:9" ht="13.2" x14ac:dyDescent="0.25">
      <c r="A549" s="4"/>
      <c r="B549" s="2"/>
      <c r="C549" s="4"/>
      <c r="D549" s="4"/>
      <c r="E549" s="5"/>
      <c r="H549" s="4"/>
      <c r="I549" s="4"/>
    </row>
    <row r="550" spans="1:9" ht="13.2" x14ac:dyDescent="0.25">
      <c r="A550" s="4"/>
      <c r="B550" s="2"/>
      <c r="C550" s="4"/>
      <c r="D550" s="4"/>
      <c r="E550" s="5"/>
      <c r="H550" s="4"/>
      <c r="I550" s="4"/>
    </row>
    <row r="551" spans="1:9" ht="13.2" x14ac:dyDescent="0.25">
      <c r="A551" s="4"/>
      <c r="B551" s="2"/>
      <c r="C551" s="4"/>
      <c r="D551" s="4"/>
      <c r="E551" s="5"/>
      <c r="H551" s="4"/>
      <c r="I551" s="4"/>
    </row>
    <row r="552" spans="1:9" ht="13.2" x14ac:dyDescent="0.25">
      <c r="A552" s="4"/>
      <c r="B552" s="2"/>
      <c r="C552" s="4"/>
      <c r="D552" s="4"/>
      <c r="E552" s="5"/>
      <c r="H552" s="4"/>
      <c r="I552" s="4"/>
    </row>
    <row r="553" spans="1:9" ht="13.2" x14ac:dyDescent="0.25">
      <c r="A553" s="4"/>
      <c r="B553" s="2"/>
      <c r="C553" s="4"/>
      <c r="D553" s="4"/>
      <c r="E553" s="5"/>
      <c r="H553" s="4"/>
      <c r="I553" s="4"/>
    </row>
    <row r="554" spans="1:9" ht="13.2" x14ac:dyDescent="0.25">
      <c r="A554" s="4"/>
      <c r="B554" s="2"/>
      <c r="C554" s="4"/>
      <c r="D554" s="4"/>
      <c r="E554" s="5"/>
      <c r="H554" s="4"/>
      <c r="I554" s="4"/>
    </row>
    <row r="555" spans="1:9" ht="13.2" x14ac:dyDescent="0.25">
      <c r="A555" s="4"/>
      <c r="B555" s="2"/>
      <c r="C555" s="4"/>
      <c r="D555" s="4"/>
      <c r="E555" s="5"/>
      <c r="H555" s="4"/>
      <c r="I555" s="4"/>
    </row>
    <row r="556" spans="1:9" ht="13.2" x14ac:dyDescent="0.25">
      <c r="A556" s="4"/>
      <c r="B556" s="2"/>
      <c r="C556" s="4"/>
      <c r="D556" s="4"/>
      <c r="E556" s="5"/>
      <c r="H556" s="4"/>
      <c r="I556" s="4"/>
    </row>
    <row r="557" spans="1:9" ht="13.2" x14ac:dyDescent="0.25">
      <c r="A557" s="4"/>
      <c r="B557" s="2"/>
      <c r="C557" s="4"/>
      <c r="D557" s="4"/>
      <c r="E557" s="5"/>
      <c r="H557" s="4"/>
      <c r="I557" s="4"/>
    </row>
    <row r="558" spans="1:9" ht="13.2" x14ac:dyDescent="0.25">
      <c r="A558" s="4"/>
      <c r="B558" s="2"/>
      <c r="C558" s="4"/>
      <c r="D558" s="4"/>
      <c r="E558" s="5"/>
      <c r="H558" s="4"/>
      <c r="I558" s="4"/>
    </row>
    <row r="559" spans="1:9" ht="13.2" x14ac:dyDescent="0.25">
      <c r="A559" s="4"/>
      <c r="B559" s="2"/>
      <c r="C559" s="4"/>
      <c r="D559" s="4"/>
      <c r="E559" s="5"/>
      <c r="H559" s="4"/>
      <c r="I559" s="4"/>
    </row>
    <row r="560" spans="1:9" ht="13.2" x14ac:dyDescent="0.25">
      <c r="A560" s="4"/>
      <c r="B560" s="2"/>
      <c r="C560" s="4"/>
      <c r="D560" s="4"/>
      <c r="E560" s="5"/>
      <c r="H560" s="4"/>
      <c r="I560" s="4"/>
    </row>
    <row r="561" spans="1:9" ht="13.2" x14ac:dyDescent="0.25">
      <c r="A561" s="4"/>
      <c r="B561" s="2"/>
      <c r="C561" s="4"/>
      <c r="D561" s="4"/>
      <c r="E561" s="5"/>
      <c r="H561" s="4"/>
      <c r="I561" s="4"/>
    </row>
    <row r="562" spans="1:9" ht="13.2" x14ac:dyDescent="0.25">
      <c r="A562" s="4"/>
      <c r="B562" s="2"/>
      <c r="C562" s="4"/>
      <c r="D562" s="4"/>
      <c r="E562" s="5"/>
      <c r="H562" s="4"/>
      <c r="I562" s="4"/>
    </row>
    <row r="563" spans="1:9" ht="13.2" x14ac:dyDescent="0.25">
      <c r="A563" s="4"/>
      <c r="B563" s="2"/>
      <c r="C563" s="4"/>
      <c r="D563" s="4"/>
      <c r="E563" s="5"/>
      <c r="H563" s="4"/>
      <c r="I563" s="4"/>
    </row>
    <row r="564" spans="1:9" ht="13.2" x14ac:dyDescent="0.25">
      <c r="A564" s="4"/>
      <c r="B564" s="2"/>
      <c r="C564" s="4"/>
      <c r="D564" s="4"/>
      <c r="E564" s="5"/>
      <c r="H564" s="4"/>
      <c r="I564" s="4"/>
    </row>
    <row r="565" spans="1:9" ht="13.2" x14ac:dyDescent="0.25">
      <c r="A565" s="4"/>
      <c r="B565" s="2"/>
      <c r="C565" s="4"/>
      <c r="D565" s="4"/>
      <c r="E565" s="5"/>
      <c r="H565" s="4"/>
      <c r="I565" s="4"/>
    </row>
    <row r="566" spans="1:9" ht="13.2" x14ac:dyDescent="0.25">
      <c r="A566" s="4"/>
      <c r="B566" s="2"/>
      <c r="C566" s="4"/>
      <c r="D566" s="4"/>
      <c r="E566" s="5"/>
      <c r="H566" s="4"/>
      <c r="I566" s="4"/>
    </row>
    <row r="567" spans="1:9" ht="13.2" x14ac:dyDescent="0.25">
      <c r="A567" s="4"/>
      <c r="B567" s="2"/>
      <c r="C567" s="4"/>
      <c r="D567" s="4"/>
      <c r="E567" s="5"/>
      <c r="H567" s="4"/>
      <c r="I567" s="4"/>
    </row>
    <row r="568" spans="1:9" ht="13.2" x14ac:dyDescent="0.25">
      <c r="A568" s="4"/>
      <c r="B568" s="2"/>
      <c r="C568" s="4"/>
      <c r="D568" s="4"/>
      <c r="E568" s="5"/>
      <c r="H568" s="4"/>
      <c r="I568" s="4"/>
    </row>
    <row r="569" spans="1:9" ht="13.2" x14ac:dyDescent="0.25">
      <c r="A569" s="4"/>
      <c r="B569" s="2"/>
      <c r="C569" s="4"/>
      <c r="D569" s="4"/>
      <c r="E569" s="5"/>
      <c r="H569" s="4"/>
      <c r="I569" s="4"/>
    </row>
    <row r="570" spans="1:9" ht="13.2" x14ac:dyDescent="0.25">
      <c r="A570" s="4"/>
      <c r="B570" s="2"/>
      <c r="C570" s="4"/>
      <c r="D570" s="4"/>
      <c r="E570" s="5"/>
      <c r="H570" s="4"/>
      <c r="I570" s="4"/>
    </row>
    <row r="571" spans="1:9" ht="13.2" x14ac:dyDescent="0.25">
      <c r="A571" s="4"/>
      <c r="B571" s="2"/>
      <c r="C571" s="4"/>
      <c r="D571" s="4"/>
      <c r="E571" s="5"/>
      <c r="H571" s="4"/>
      <c r="I571" s="4"/>
    </row>
    <row r="572" spans="1:9" ht="13.2" x14ac:dyDescent="0.25">
      <c r="A572" s="4"/>
      <c r="B572" s="2"/>
      <c r="C572" s="4"/>
      <c r="D572" s="4"/>
      <c r="E572" s="5"/>
      <c r="H572" s="4"/>
      <c r="I572" s="4"/>
    </row>
    <row r="573" spans="1:9" ht="13.2" x14ac:dyDescent="0.25">
      <c r="A573" s="4"/>
      <c r="B573" s="2"/>
      <c r="C573" s="4"/>
      <c r="D573" s="4"/>
      <c r="E573" s="5"/>
      <c r="H573" s="4"/>
      <c r="I573" s="4"/>
    </row>
    <row r="574" spans="1:9" ht="13.2" x14ac:dyDescent="0.25">
      <c r="A574" s="4"/>
      <c r="B574" s="2"/>
      <c r="C574" s="4"/>
      <c r="D574" s="4"/>
      <c r="E574" s="5"/>
      <c r="H574" s="4"/>
      <c r="I574" s="4"/>
    </row>
    <row r="575" spans="1:9" ht="13.2" x14ac:dyDescent="0.25">
      <c r="A575" s="4"/>
      <c r="B575" s="2"/>
      <c r="C575" s="4"/>
      <c r="D575" s="4"/>
      <c r="E575" s="5"/>
      <c r="H575" s="4"/>
      <c r="I575" s="4"/>
    </row>
    <row r="576" spans="1:9" ht="13.2" x14ac:dyDescent="0.25">
      <c r="A576" s="4"/>
      <c r="B576" s="2"/>
      <c r="C576" s="4"/>
      <c r="D576" s="4"/>
      <c r="E576" s="5"/>
      <c r="H576" s="4"/>
      <c r="I576" s="4"/>
    </row>
    <row r="577" spans="1:9" ht="13.2" x14ac:dyDescent="0.25">
      <c r="A577" s="4"/>
      <c r="B577" s="2"/>
      <c r="C577" s="4"/>
      <c r="D577" s="4"/>
      <c r="E577" s="5"/>
      <c r="H577" s="4"/>
      <c r="I577" s="4"/>
    </row>
    <row r="578" spans="1:9" ht="13.2" x14ac:dyDescent="0.25">
      <c r="A578" s="4"/>
      <c r="B578" s="2"/>
      <c r="C578" s="4"/>
      <c r="D578" s="4"/>
      <c r="E578" s="5"/>
      <c r="H578" s="4"/>
      <c r="I578" s="4"/>
    </row>
    <row r="579" spans="1:9" ht="13.2" x14ac:dyDescent="0.25">
      <c r="A579" s="4"/>
      <c r="B579" s="2"/>
      <c r="C579" s="4"/>
      <c r="D579" s="4"/>
      <c r="E579" s="5"/>
      <c r="H579" s="4"/>
      <c r="I579" s="4"/>
    </row>
    <row r="580" spans="1:9" ht="13.2" x14ac:dyDescent="0.25">
      <c r="A580" s="4"/>
      <c r="B580" s="2"/>
      <c r="C580" s="4"/>
      <c r="D580" s="4"/>
      <c r="E580" s="5"/>
      <c r="H580" s="4"/>
      <c r="I580" s="4"/>
    </row>
    <row r="581" spans="1:9" ht="13.2" x14ac:dyDescent="0.25">
      <c r="A581" s="4"/>
      <c r="B581" s="2"/>
      <c r="C581" s="4"/>
      <c r="D581" s="4"/>
      <c r="E581" s="5"/>
      <c r="H581" s="4"/>
      <c r="I581" s="4"/>
    </row>
    <row r="582" spans="1:9" ht="13.2" x14ac:dyDescent="0.25">
      <c r="A582" s="4"/>
      <c r="B582" s="2"/>
      <c r="C582" s="4"/>
      <c r="D582" s="4"/>
      <c r="E582" s="5"/>
      <c r="H582" s="4"/>
      <c r="I582" s="4"/>
    </row>
    <row r="583" spans="1:9" ht="13.2" x14ac:dyDescent="0.25">
      <c r="A583" s="4"/>
      <c r="B583" s="2"/>
      <c r="C583" s="4"/>
      <c r="D583" s="4"/>
      <c r="E583" s="5"/>
      <c r="H583" s="4"/>
      <c r="I583" s="4"/>
    </row>
    <row r="584" spans="1:9" ht="13.2" x14ac:dyDescent="0.25">
      <c r="A584" s="4"/>
      <c r="B584" s="2"/>
      <c r="C584" s="4"/>
      <c r="D584" s="4"/>
      <c r="E584" s="5"/>
      <c r="H584" s="4"/>
      <c r="I584" s="4"/>
    </row>
    <row r="585" spans="1:9" ht="13.2" x14ac:dyDescent="0.25">
      <c r="A585" s="4"/>
      <c r="B585" s="2"/>
      <c r="C585" s="4"/>
      <c r="D585" s="4"/>
      <c r="E585" s="5"/>
      <c r="H585" s="4"/>
      <c r="I585" s="4"/>
    </row>
    <row r="586" spans="1:9" ht="13.2" x14ac:dyDescent="0.25">
      <c r="A586" s="4"/>
      <c r="B586" s="2"/>
      <c r="C586" s="4"/>
      <c r="D586" s="4"/>
      <c r="E586" s="5"/>
      <c r="H586" s="4"/>
      <c r="I586" s="4"/>
    </row>
    <row r="587" spans="1:9" ht="13.2" x14ac:dyDescent="0.25">
      <c r="A587" s="4"/>
      <c r="B587" s="2"/>
      <c r="C587" s="4"/>
      <c r="D587" s="4"/>
      <c r="E587" s="5"/>
      <c r="H587" s="4"/>
      <c r="I587" s="4"/>
    </row>
    <row r="588" spans="1:9" ht="13.2" x14ac:dyDescent="0.25">
      <c r="A588" s="4"/>
      <c r="B588" s="2"/>
      <c r="C588" s="4"/>
      <c r="D588" s="4"/>
      <c r="E588" s="5"/>
      <c r="H588" s="4"/>
      <c r="I588" s="4"/>
    </row>
    <row r="589" spans="1:9" ht="13.2" x14ac:dyDescent="0.25">
      <c r="A589" s="4"/>
      <c r="B589" s="2"/>
      <c r="C589" s="4"/>
      <c r="D589" s="4"/>
      <c r="E589" s="5"/>
      <c r="H589" s="4"/>
      <c r="I589" s="4"/>
    </row>
    <row r="590" spans="1:9" ht="13.2" x14ac:dyDescent="0.25">
      <c r="A590" s="4"/>
      <c r="B590" s="2"/>
      <c r="C590" s="4"/>
      <c r="D590" s="4"/>
      <c r="E590" s="5"/>
      <c r="H590" s="4"/>
      <c r="I590" s="4"/>
    </row>
    <row r="591" spans="1:9" ht="13.2" x14ac:dyDescent="0.25">
      <c r="A591" s="4"/>
      <c r="B591" s="2"/>
      <c r="C591" s="4"/>
      <c r="D591" s="4"/>
      <c r="E591" s="5"/>
      <c r="H591" s="4"/>
      <c r="I591" s="4"/>
    </row>
    <row r="592" spans="1:9" ht="13.2" x14ac:dyDescent="0.25">
      <c r="A592" s="4"/>
      <c r="B592" s="2"/>
      <c r="C592" s="4"/>
      <c r="D592" s="4"/>
      <c r="E592" s="5"/>
      <c r="H592" s="4"/>
      <c r="I592" s="4"/>
    </row>
    <row r="593" spans="1:9" ht="13.2" x14ac:dyDescent="0.25">
      <c r="A593" s="4"/>
      <c r="B593" s="2"/>
      <c r="C593" s="4"/>
      <c r="D593" s="4"/>
      <c r="E593" s="5"/>
      <c r="H593" s="4"/>
      <c r="I593" s="4"/>
    </row>
    <row r="594" spans="1:9" ht="13.2" x14ac:dyDescent="0.25">
      <c r="A594" s="4"/>
      <c r="B594" s="2"/>
      <c r="C594" s="4"/>
      <c r="D594" s="4"/>
      <c r="E594" s="5"/>
      <c r="H594" s="4"/>
      <c r="I594" s="4"/>
    </row>
    <row r="595" spans="1:9" ht="13.2" x14ac:dyDescent="0.25">
      <c r="A595" s="4"/>
      <c r="B595" s="2"/>
      <c r="C595" s="4"/>
      <c r="D595" s="4"/>
      <c r="E595" s="5"/>
      <c r="H595" s="4"/>
      <c r="I595" s="4"/>
    </row>
    <row r="596" spans="1:9" ht="13.2" x14ac:dyDescent="0.25">
      <c r="A596" s="4"/>
      <c r="B596" s="2"/>
      <c r="C596" s="4"/>
      <c r="D596" s="4"/>
      <c r="E596" s="5"/>
      <c r="H596" s="4"/>
      <c r="I596" s="4"/>
    </row>
    <row r="597" spans="1:9" ht="13.2" x14ac:dyDescent="0.25">
      <c r="A597" s="4"/>
      <c r="B597" s="2"/>
      <c r="C597" s="4"/>
      <c r="D597" s="4"/>
      <c r="E597" s="5"/>
      <c r="H597" s="4"/>
      <c r="I597" s="4"/>
    </row>
    <row r="598" spans="1:9" ht="13.2" x14ac:dyDescent="0.25">
      <c r="A598" s="4"/>
      <c r="B598" s="2"/>
      <c r="C598" s="4"/>
      <c r="D598" s="4"/>
      <c r="E598" s="5"/>
      <c r="H598" s="4"/>
      <c r="I598" s="4"/>
    </row>
    <row r="599" spans="1:9" ht="13.2" x14ac:dyDescent="0.25">
      <c r="A599" s="4"/>
      <c r="B599" s="2"/>
      <c r="C599" s="4"/>
      <c r="D599" s="4"/>
      <c r="E599" s="5"/>
      <c r="H599" s="4"/>
      <c r="I599" s="4"/>
    </row>
    <row r="600" spans="1:9" ht="13.2" x14ac:dyDescent="0.25">
      <c r="A600" s="4"/>
      <c r="B600" s="2"/>
      <c r="C600" s="4"/>
      <c r="D600" s="4"/>
      <c r="E600" s="5"/>
      <c r="H600" s="4"/>
      <c r="I600" s="4"/>
    </row>
    <row r="601" spans="1:9" ht="13.2" x14ac:dyDescent="0.25">
      <c r="A601" s="4"/>
      <c r="B601" s="2"/>
      <c r="C601" s="4"/>
      <c r="D601" s="4"/>
      <c r="E601" s="5"/>
      <c r="H601" s="4"/>
      <c r="I601" s="4"/>
    </row>
    <row r="602" spans="1:9" ht="13.2" x14ac:dyDescent="0.25">
      <c r="A602" s="4"/>
      <c r="B602" s="2"/>
      <c r="C602" s="4"/>
      <c r="D602" s="4"/>
      <c r="E602" s="5"/>
      <c r="H602" s="4"/>
      <c r="I602" s="4"/>
    </row>
    <row r="603" spans="1:9" ht="13.2" x14ac:dyDescent="0.25">
      <c r="A603" s="4"/>
      <c r="B603" s="2"/>
      <c r="C603" s="4"/>
      <c r="D603" s="4"/>
      <c r="E603" s="5"/>
      <c r="H603" s="4"/>
      <c r="I603" s="4"/>
    </row>
    <row r="604" spans="1:9" ht="13.2" x14ac:dyDescent="0.25">
      <c r="A604" s="4"/>
      <c r="B604" s="2"/>
      <c r="C604" s="4"/>
      <c r="D604" s="4"/>
      <c r="E604" s="5"/>
      <c r="H604" s="4"/>
      <c r="I604" s="4"/>
    </row>
    <row r="605" spans="1:9" ht="13.2" x14ac:dyDescent="0.25">
      <c r="A605" s="4"/>
      <c r="B605" s="2"/>
      <c r="C605" s="4"/>
      <c r="D605" s="4"/>
      <c r="E605" s="5"/>
      <c r="H605" s="4"/>
      <c r="I605" s="4"/>
    </row>
    <row r="606" spans="1:9" ht="13.2" x14ac:dyDescent="0.25">
      <c r="A606" s="4"/>
      <c r="B606" s="2"/>
      <c r="C606" s="4"/>
      <c r="D606" s="4"/>
      <c r="E606" s="5"/>
      <c r="H606" s="4"/>
      <c r="I606" s="4"/>
    </row>
    <row r="607" spans="1:9" ht="13.2" x14ac:dyDescent="0.25">
      <c r="A607" s="4"/>
      <c r="B607" s="2"/>
      <c r="C607" s="4"/>
      <c r="D607" s="4"/>
      <c r="E607" s="5"/>
      <c r="H607" s="4"/>
      <c r="I607" s="4"/>
    </row>
    <row r="608" spans="1:9" ht="13.2" x14ac:dyDescent="0.25">
      <c r="A608" s="4"/>
      <c r="B608" s="2"/>
      <c r="C608" s="4"/>
      <c r="D608" s="4"/>
      <c r="E608" s="5"/>
      <c r="H608" s="4"/>
      <c r="I608" s="4"/>
    </row>
    <row r="609" spans="1:9" ht="13.2" x14ac:dyDescent="0.25">
      <c r="A609" s="4"/>
      <c r="B609" s="2"/>
      <c r="C609" s="4"/>
      <c r="D609" s="4"/>
      <c r="E609" s="5"/>
      <c r="H609" s="4"/>
      <c r="I609" s="4"/>
    </row>
    <row r="610" spans="1:9" ht="13.2" x14ac:dyDescent="0.25">
      <c r="A610" s="4"/>
      <c r="B610" s="2"/>
      <c r="C610" s="4"/>
      <c r="D610" s="4"/>
      <c r="E610" s="5"/>
      <c r="H610" s="4"/>
      <c r="I610" s="4"/>
    </row>
    <row r="611" spans="1:9" ht="13.2" x14ac:dyDescent="0.25">
      <c r="A611" s="4"/>
      <c r="B611" s="2"/>
      <c r="C611" s="4"/>
      <c r="D611" s="4"/>
      <c r="E611" s="5"/>
      <c r="H611" s="4"/>
      <c r="I611" s="4"/>
    </row>
    <row r="612" spans="1:9" ht="13.2" x14ac:dyDescent="0.25">
      <c r="A612" s="4"/>
      <c r="B612" s="2"/>
      <c r="C612" s="4"/>
      <c r="D612" s="4"/>
      <c r="E612" s="5"/>
      <c r="H612" s="4"/>
      <c r="I612" s="4"/>
    </row>
    <row r="613" spans="1:9" ht="13.2" x14ac:dyDescent="0.25">
      <c r="A613" s="4"/>
      <c r="B613" s="2"/>
      <c r="C613" s="4"/>
      <c r="D613" s="4"/>
      <c r="E613" s="5"/>
      <c r="H613" s="4"/>
      <c r="I613" s="4"/>
    </row>
    <row r="614" spans="1:9" ht="13.2" x14ac:dyDescent="0.25">
      <c r="A614" s="4"/>
      <c r="B614" s="2"/>
      <c r="C614" s="4"/>
      <c r="D614" s="4"/>
      <c r="E614" s="5"/>
      <c r="H614" s="4"/>
      <c r="I614" s="4"/>
    </row>
    <row r="615" spans="1:9" ht="13.2" x14ac:dyDescent="0.25">
      <c r="A615" s="4"/>
      <c r="B615" s="2"/>
      <c r="C615" s="4"/>
      <c r="D615" s="4"/>
      <c r="E615" s="5"/>
      <c r="H615" s="4"/>
      <c r="I615" s="4"/>
    </row>
    <row r="616" spans="1:9" ht="13.2" x14ac:dyDescent="0.25">
      <c r="A616" s="4"/>
      <c r="B616" s="2"/>
      <c r="C616" s="4"/>
      <c r="D616" s="4"/>
      <c r="E616" s="5"/>
      <c r="H616" s="4"/>
      <c r="I616" s="4"/>
    </row>
    <row r="617" spans="1:9" ht="13.2" x14ac:dyDescent="0.25">
      <c r="A617" s="4"/>
      <c r="B617" s="2"/>
      <c r="C617" s="4"/>
      <c r="D617" s="4"/>
      <c r="E617" s="5"/>
      <c r="H617" s="4"/>
      <c r="I617" s="4"/>
    </row>
    <row r="618" spans="1:9" ht="13.2" x14ac:dyDescent="0.25">
      <c r="A618" s="4"/>
      <c r="B618" s="2"/>
      <c r="C618" s="4"/>
      <c r="D618" s="4"/>
      <c r="E618" s="5"/>
      <c r="H618" s="4"/>
      <c r="I618" s="4"/>
    </row>
    <row r="619" spans="1:9" ht="13.2" x14ac:dyDescent="0.25">
      <c r="A619" s="4"/>
      <c r="B619" s="2"/>
      <c r="C619" s="4"/>
      <c r="D619" s="4"/>
      <c r="E619" s="5"/>
      <c r="H619" s="4"/>
      <c r="I619" s="4"/>
    </row>
    <row r="620" spans="1:9" ht="13.2" x14ac:dyDescent="0.25">
      <c r="A620" s="4"/>
      <c r="B620" s="2"/>
      <c r="C620" s="4"/>
      <c r="D620" s="4"/>
      <c r="E620" s="5"/>
      <c r="H620" s="4"/>
      <c r="I620" s="4"/>
    </row>
    <row r="621" spans="1:9" ht="13.2" x14ac:dyDescent="0.25">
      <c r="A621" s="4"/>
      <c r="B621" s="2"/>
      <c r="C621" s="4"/>
      <c r="D621" s="4"/>
      <c r="E621" s="5"/>
      <c r="H621" s="4"/>
      <c r="I621" s="4"/>
    </row>
    <row r="622" spans="1:9" ht="13.2" x14ac:dyDescent="0.25">
      <c r="A622" s="4"/>
      <c r="B622" s="2"/>
      <c r="C622" s="4"/>
      <c r="D622" s="4"/>
      <c r="E622" s="5"/>
      <c r="H622" s="4"/>
      <c r="I622" s="4"/>
    </row>
    <row r="623" spans="1:9" ht="13.2" x14ac:dyDescent="0.25">
      <c r="A623" s="4"/>
      <c r="B623" s="2"/>
      <c r="C623" s="4"/>
      <c r="D623" s="4"/>
      <c r="E623" s="5"/>
      <c r="H623" s="4"/>
      <c r="I623" s="4"/>
    </row>
    <row r="624" spans="1:9" ht="13.2" x14ac:dyDescent="0.25">
      <c r="A624" s="4"/>
      <c r="B624" s="2"/>
      <c r="C624" s="4"/>
      <c r="D624" s="4"/>
      <c r="E624" s="5"/>
      <c r="H624" s="4"/>
      <c r="I624" s="4"/>
    </row>
    <row r="625" spans="1:9" ht="13.2" x14ac:dyDescent="0.25">
      <c r="A625" s="4"/>
      <c r="B625" s="2"/>
      <c r="C625" s="4"/>
      <c r="D625" s="4"/>
      <c r="E625" s="5"/>
      <c r="H625" s="4"/>
      <c r="I625" s="4"/>
    </row>
    <row r="626" spans="1:9" ht="13.2" x14ac:dyDescent="0.25">
      <c r="A626" s="4"/>
      <c r="B626" s="2"/>
      <c r="C626" s="4"/>
      <c r="D626" s="4"/>
      <c r="E626" s="5"/>
      <c r="H626" s="4"/>
      <c r="I626" s="4"/>
    </row>
    <row r="627" spans="1:9" ht="13.2" x14ac:dyDescent="0.25">
      <c r="A627" s="4"/>
      <c r="B627" s="2"/>
      <c r="C627" s="4"/>
      <c r="D627" s="4"/>
      <c r="E627" s="5"/>
      <c r="H627" s="4"/>
      <c r="I627" s="4"/>
    </row>
    <row r="628" spans="1:9" ht="13.2" x14ac:dyDescent="0.25">
      <c r="A628" s="4"/>
      <c r="B628" s="2"/>
      <c r="C628" s="4"/>
      <c r="D628" s="4"/>
      <c r="E628" s="5"/>
      <c r="H628" s="4"/>
      <c r="I628" s="4"/>
    </row>
    <row r="629" spans="1:9" ht="13.2" x14ac:dyDescent="0.25">
      <c r="A629" s="4"/>
      <c r="B629" s="2"/>
      <c r="C629" s="4"/>
      <c r="D629" s="4"/>
      <c r="E629" s="5"/>
      <c r="H629" s="4"/>
      <c r="I629" s="4"/>
    </row>
    <row r="630" spans="1:9" ht="13.2" x14ac:dyDescent="0.25">
      <c r="A630" s="4"/>
      <c r="B630" s="2"/>
      <c r="C630" s="4"/>
      <c r="D630" s="4"/>
      <c r="E630" s="5"/>
      <c r="H630" s="4"/>
      <c r="I630" s="4"/>
    </row>
    <row r="631" spans="1:9" ht="13.2" x14ac:dyDescent="0.25">
      <c r="A631" s="4"/>
      <c r="B631" s="2"/>
      <c r="C631" s="4"/>
      <c r="D631" s="4"/>
      <c r="E631" s="5"/>
      <c r="H631" s="4"/>
      <c r="I631" s="4"/>
    </row>
    <row r="632" spans="1:9" ht="13.2" x14ac:dyDescent="0.25">
      <c r="A632" s="4"/>
      <c r="B632" s="2"/>
      <c r="C632" s="4"/>
      <c r="D632" s="4"/>
      <c r="E632" s="5"/>
      <c r="H632" s="4"/>
      <c r="I632" s="4"/>
    </row>
    <row r="633" spans="1:9" ht="13.2" x14ac:dyDescent="0.25">
      <c r="A633" s="4"/>
      <c r="B633" s="2"/>
      <c r="C633" s="4"/>
      <c r="D633" s="4"/>
      <c r="E633" s="5"/>
      <c r="H633" s="4"/>
      <c r="I633" s="4"/>
    </row>
    <row r="634" spans="1:9" ht="13.2" x14ac:dyDescent="0.25">
      <c r="A634" s="4"/>
      <c r="B634" s="2"/>
      <c r="C634" s="4"/>
      <c r="D634" s="4"/>
      <c r="E634" s="5"/>
      <c r="H634" s="4"/>
      <c r="I634" s="4"/>
    </row>
    <row r="635" spans="1:9" ht="13.2" x14ac:dyDescent="0.25">
      <c r="A635" s="4"/>
      <c r="B635" s="2"/>
      <c r="C635" s="4"/>
      <c r="D635" s="4"/>
      <c r="E635" s="5"/>
      <c r="H635" s="4"/>
      <c r="I635" s="4"/>
    </row>
    <row r="636" spans="1:9" ht="13.2" x14ac:dyDescent="0.25">
      <c r="A636" s="4"/>
      <c r="B636" s="2"/>
      <c r="C636" s="4"/>
      <c r="D636" s="4"/>
      <c r="E636" s="5"/>
      <c r="H636" s="4"/>
      <c r="I636" s="4"/>
    </row>
    <row r="637" spans="1:9" ht="13.2" x14ac:dyDescent="0.25">
      <c r="A637" s="4"/>
      <c r="B637" s="2"/>
      <c r="C637" s="4"/>
      <c r="D637" s="4"/>
      <c r="E637" s="5"/>
      <c r="H637" s="4"/>
      <c r="I637" s="4"/>
    </row>
    <row r="638" spans="1:9" ht="13.2" x14ac:dyDescent="0.25">
      <c r="A638" s="4"/>
      <c r="B638" s="2"/>
      <c r="C638" s="4"/>
      <c r="D638" s="4"/>
      <c r="E638" s="5"/>
      <c r="H638" s="4"/>
      <c r="I638" s="4"/>
    </row>
    <row r="639" spans="1:9" ht="13.2" x14ac:dyDescent="0.25">
      <c r="A639" s="4"/>
      <c r="B639" s="2"/>
      <c r="C639" s="4"/>
      <c r="D639" s="4"/>
      <c r="E639" s="5"/>
      <c r="H639" s="4"/>
      <c r="I639" s="4"/>
    </row>
    <row r="640" spans="1:9" ht="13.2" x14ac:dyDescent="0.25">
      <c r="A640" s="4"/>
      <c r="B640" s="2"/>
      <c r="C640" s="4"/>
      <c r="D640" s="4"/>
      <c r="E640" s="5"/>
      <c r="H640" s="4"/>
      <c r="I640" s="4"/>
    </row>
    <row r="641" spans="1:9" ht="13.2" x14ac:dyDescent="0.25">
      <c r="A641" s="4"/>
      <c r="B641" s="2"/>
      <c r="C641" s="4"/>
      <c r="D641" s="4"/>
      <c r="E641" s="5"/>
      <c r="H641" s="4"/>
      <c r="I641" s="4"/>
    </row>
    <row r="642" spans="1:9" ht="13.2" x14ac:dyDescent="0.25">
      <c r="A642" s="4"/>
      <c r="B642" s="2"/>
      <c r="C642" s="4"/>
      <c r="D642" s="4"/>
      <c r="E642" s="5"/>
      <c r="H642" s="4"/>
      <c r="I642" s="4"/>
    </row>
    <row r="643" spans="1:9" ht="13.2" x14ac:dyDescent="0.25">
      <c r="A643" s="4"/>
      <c r="B643" s="2"/>
      <c r="C643" s="4"/>
      <c r="D643" s="4"/>
      <c r="E643" s="5"/>
      <c r="H643" s="4"/>
      <c r="I643" s="4"/>
    </row>
    <row r="644" spans="1:9" ht="13.2" x14ac:dyDescent="0.25">
      <c r="A644" s="4"/>
      <c r="B644" s="2"/>
      <c r="C644" s="4"/>
      <c r="D644" s="4"/>
      <c r="E644" s="5"/>
      <c r="H644" s="4"/>
      <c r="I644" s="4"/>
    </row>
    <row r="645" spans="1:9" ht="13.2" x14ac:dyDescent="0.25">
      <c r="A645" s="4"/>
      <c r="B645" s="2"/>
      <c r="C645" s="4"/>
      <c r="D645" s="4"/>
      <c r="E645" s="5"/>
      <c r="H645" s="4"/>
      <c r="I645" s="4"/>
    </row>
    <row r="646" spans="1:9" ht="13.2" x14ac:dyDescent="0.25">
      <c r="A646" s="4"/>
      <c r="B646" s="2"/>
      <c r="C646" s="4"/>
      <c r="D646" s="4"/>
      <c r="E646" s="5"/>
      <c r="H646" s="4"/>
      <c r="I646" s="4"/>
    </row>
    <row r="647" spans="1:9" ht="13.2" x14ac:dyDescent="0.25">
      <c r="A647" s="4"/>
      <c r="B647" s="2"/>
      <c r="C647" s="4"/>
      <c r="D647" s="4"/>
      <c r="E647" s="5"/>
      <c r="H647" s="4"/>
      <c r="I647" s="4"/>
    </row>
    <row r="648" spans="1:9" ht="13.2" x14ac:dyDescent="0.25">
      <c r="A648" s="4"/>
      <c r="B648" s="2"/>
      <c r="C648" s="4"/>
      <c r="D648" s="4"/>
      <c r="E648" s="5"/>
      <c r="H648" s="4"/>
      <c r="I648" s="4"/>
    </row>
    <row r="649" spans="1:9" ht="13.2" x14ac:dyDescent="0.25">
      <c r="A649" s="4"/>
      <c r="B649" s="2"/>
      <c r="C649" s="4"/>
      <c r="D649" s="4"/>
      <c r="E649" s="5"/>
      <c r="H649" s="4"/>
      <c r="I649" s="4"/>
    </row>
    <row r="650" spans="1:9" ht="13.2" x14ac:dyDescent="0.25">
      <c r="A650" s="4"/>
      <c r="B650" s="2"/>
      <c r="C650" s="4"/>
      <c r="D650" s="4"/>
      <c r="E650" s="5"/>
      <c r="H650" s="4"/>
      <c r="I650" s="4"/>
    </row>
    <row r="651" spans="1:9" ht="13.2" x14ac:dyDescent="0.25">
      <c r="A651" s="4"/>
      <c r="B651" s="2"/>
      <c r="C651" s="4"/>
      <c r="D651" s="4"/>
      <c r="E651" s="5"/>
      <c r="H651" s="4"/>
      <c r="I651" s="4"/>
    </row>
    <row r="652" spans="1:9" ht="13.2" x14ac:dyDescent="0.25">
      <c r="A652" s="4"/>
      <c r="B652" s="2"/>
      <c r="C652" s="4"/>
      <c r="D652" s="4"/>
      <c r="E652" s="5"/>
      <c r="H652" s="4"/>
      <c r="I652" s="4"/>
    </row>
    <row r="653" spans="1:9" ht="13.2" x14ac:dyDescent="0.25">
      <c r="A653" s="4"/>
      <c r="B653" s="2"/>
      <c r="C653" s="4"/>
      <c r="D653" s="4"/>
      <c r="E653" s="5"/>
      <c r="H653" s="4"/>
      <c r="I653" s="4"/>
    </row>
    <row r="654" spans="1:9" ht="13.2" x14ac:dyDescent="0.25">
      <c r="A654" s="4"/>
      <c r="B654" s="2"/>
      <c r="C654" s="4"/>
      <c r="D654" s="4"/>
      <c r="E654" s="5"/>
      <c r="H654" s="4"/>
      <c r="I654" s="4"/>
    </row>
    <row r="655" spans="1:9" ht="13.2" x14ac:dyDescent="0.25">
      <c r="A655" s="4"/>
      <c r="B655" s="2"/>
      <c r="C655" s="4"/>
      <c r="D655" s="4"/>
      <c r="E655" s="5"/>
      <c r="H655" s="4"/>
      <c r="I655" s="4"/>
    </row>
    <row r="656" spans="1:9" ht="13.2" x14ac:dyDescent="0.25">
      <c r="A656" s="4"/>
      <c r="B656" s="2"/>
      <c r="C656" s="4"/>
      <c r="D656" s="4"/>
      <c r="E656" s="5"/>
      <c r="H656" s="4"/>
      <c r="I656" s="4"/>
    </row>
    <row r="657" spans="1:9" ht="13.2" x14ac:dyDescent="0.25">
      <c r="A657" s="4"/>
      <c r="B657" s="2"/>
      <c r="C657" s="4"/>
      <c r="D657" s="4"/>
      <c r="E657" s="5"/>
      <c r="H657" s="4"/>
      <c r="I657" s="4"/>
    </row>
    <row r="658" spans="1:9" ht="13.2" x14ac:dyDescent="0.25">
      <c r="A658" s="4"/>
      <c r="B658" s="2"/>
      <c r="C658" s="4"/>
      <c r="D658" s="4"/>
      <c r="E658" s="5"/>
      <c r="H658" s="4"/>
      <c r="I658" s="4"/>
    </row>
    <row r="659" spans="1:9" ht="13.2" x14ac:dyDescent="0.25">
      <c r="A659" s="4"/>
      <c r="B659" s="2"/>
      <c r="C659" s="4"/>
      <c r="D659" s="4"/>
      <c r="E659" s="5"/>
      <c r="H659" s="4"/>
      <c r="I659" s="4"/>
    </row>
    <row r="660" spans="1:9" ht="13.2" x14ac:dyDescent="0.25">
      <c r="A660" s="4"/>
      <c r="B660" s="2"/>
      <c r="C660" s="4"/>
      <c r="D660" s="4"/>
      <c r="E660" s="5"/>
      <c r="H660" s="4"/>
      <c r="I660" s="4"/>
    </row>
    <row r="661" spans="1:9" ht="13.2" x14ac:dyDescent="0.25">
      <c r="A661" s="4"/>
      <c r="B661" s="2"/>
      <c r="C661" s="4"/>
      <c r="D661" s="4"/>
      <c r="E661" s="5"/>
      <c r="H661" s="4"/>
      <c r="I661" s="4"/>
    </row>
    <row r="662" spans="1:9" ht="13.2" x14ac:dyDescent="0.25">
      <c r="A662" s="4"/>
      <c r="B662" s="2"/>
      <c r="C662" s="4"/>
      <c r="D662" s="4"/>
      <c r="E662" s="5"/>
      <c r="H662" s="4"/>
      <c r="I662" s="4"/>
    </row>
    <row r="663" spans="1:9" ht="13.2" x14ac:dyDescent="0.25">
      <c r="A663" s="4"/>
      <c r="B663" s="2"/>
      <c r="C663" s="4"/>
      <c r="D663" s="4"/>
      <c r="E663" s="5"/>
      <c r="H663" s="4"/>
      <c r="I663" s="4"/>
    </row>
    <row r="664" spans="1:9" ht="13.2" x14ac:dyDescent="0.25">
      <c r="A664" s="4"/>
      <c r="B664" s="2"/>
      <c r="C664" s="4"/>
      <c r="D664" s="4"/>
      <c r="E664" s="5"/>
      <c r="H664" s="4"/>
      <c r="I664" s="4"/>
    </row>
    <row r="665" spans="1:9" ht="13.2" x14ac:dyDescent="0.25">
      <c r="A665" s="4"/>
      <c r="B665" s="2"/>
      <c r="C665" s="4"/>
      <c r="D665" s="4"/>
      <c r="E665" s="5"/>
      <c r="H665" s="4"/>
      <c r="I665" s="4"/>
    </row>
    <row r="666" spans="1:9" ht="13.2" x14ac:dyDescent="0.25">
      <c r="A666" s="4"/>
      <c r="B666" s="2"/>
      <c r="C666" s="4"/>
      <c r="D666" s="4"/>
      <c r="E666" s="5"/>
      <c r="H666" s="4"/>
      <c r="I666" s="4"/>
    </row>
    <row r="667" spans="1:9" ht="13.2" x14ac:dyDescent="0.25">
      <c r="A667" s="4"/>
      <c r="B667" s="2"/>
      <c r="C667" s="4"/>
      <c r="D667" s="4"/>
      <c r="E667" s="5"/>
      <c r="H667" s="4"/>
      <c r="I667" s="4"/>
    </row>
    <row r="668" spans="1:9" ht="13.2" x14ac:dyDescent="0.25">
      <c r="A668" s="4"/>
      <c r="B668" s="2"/>
      <c r="C668" s="4"/>
      <c r="D668" s="4"/>
      <c r="E668" s="5"/>
      <c r="H668" s="4"/>
      <c r="I668" s="4"/>
    </row>
    <row r="669" spans="1:9" ht="13.2" x14ac:dyDescent="0.25">
      <c r="A669" s="4"/>
      <c r="B669" s="2"/>
      <c r="C669" s="4"/>
      <c r="D669" s="4"/>
      <c r="E669" s="5"/>
      <c r="H669" s="4"/>
      <c r="I669" s="4"/>
    </row>
    <row r="670" spans="1:9" ht="13.2" x14ac:dyDescent="0.25">
      <c r="A670" s="4"/>
      <c r="B670" s="2"/>
      <c r="C670" s="4"/>
      <c r="D670" s="4"/>
      <c r="E670" s="5"/>
      <c r="H670" s="4"/>
      <c r="I670" s="4"/>
    </row>
    <row r="671" spans="1:9" ht="13.2" x14ac:dyDescent="0.25">
      <c r="A671" s="4"/>
      <c r="B671" s="2"/>
      <c r="C671" s="4"/>
      <c r="D671" s="4"/>
      <c r="E671" s="5"/>
      <c r="H671" s="4"/>
      <c r="I671" s="4"/>
    </row>
    <row r="672" spans="1:9" ht="13.2" x14ac:dyDescent="0.25">
      <c r="A672" s="4"/>
      <c r="B672" s="2"/>
      <c r="C672" s="4"/>
      <c r="D672" s="4"/>
      <c r="E672" s="5"/>
      <c r="H672" s="4"/>
      <c r="I672" s="4"/>
    </row>
    <row r="673" spans="1:9" ht="13.2" x14ac:dyDescent="0.25">
      <c r="A673" s="4"/>
      <c r="B673" s="2"/>
      <c r="C673" s="4"/>
      <c r="D673" s="4"/>
      <c r="E673" s="5"/>
      <c r="H673" s="4"/>
      <c r="I673" s="4"/>
    </row>
    <row r="674" spans="1:9" ht="13.2" x14ac:dyDescent="0.25">
      <c r="A674" s="4"/>
      <c r="B674" s="2"/>
      <c r="C674" s="4"/>
      <c r="D674" s="4"/>
      <c r="E674" s="5"/>
      <c r="H674" s="4"/>
      <c r="I674" s="4"/>
    </row>
    <row r="675" spans="1:9" ht="13.2" x14ac:dyDescent="0.25">
      <c r="A675" s="4"/>
      <c r="B675" s="2"/>
      <c r="C675" s="4"/>
      <c r="D675" s="4"/>
      <c r="E675" s="5"/>
      <c r="H675" s="4"/>
      <c r="I675" s="4"/>
    </row>
    <row r="676" spans="1:9" ht="13.2" x14ac:dyDescent="0.25">
      <c r="A676" s="4"/>
      <c r="B676" s="2"/>
      <c r="C676" s="4"/>
      <c r="D676" s="4"/>
      <c r="E676" s="5"/>
      <c r="H676" s="4"/>
      <c r="I676" s="4"/>
    </row>
    <row r="677" spans="1:9" ht="13.2" x14ac:dyDescent="0.25">
      <c r="A677" s="4"/>
      <c r="B677" s="2"/>
      <c r="C677" s="4"/>
      <c r="D677" s="4"/>
      <c r="E677" s="5"/>
      <c r="H677" s="4"/>
      <c r="I677" s="4"/>
    </row>
    <row r="678" spans="1:9" ht="13.2" x14ac:dyDescent="0.25">
      <c r="A678" s="4"/>
      <c r="B678" s="2"/>
      <c r="C678" s="4"/>
      <c r="D678" s="4"/>
      <c r="E678" s="5"/>
      <c r="H678" s="4"/>
      <c r="I678" s="4"/>
    </row>
    <row r="679" spans="1:9" ht="13.2" x14ac:dyDescent="0.25">
      <c r="A679" s="4"/>
      <c r="B679" s="2"/>
      <c r="C679" s="4"/>
      <c r="D679" s="4"/>
      <c r="E679" s="5"/>
      <c r="H679" s="4"/>
      <c r="I679" s="4"/>
    </row>
    <row r="680" spans="1:9" ht="13.2" x14ac:dyDescent="0.25">
      <c r="A680" s="4"/>
      <c r="B680" s="2"/>
      <c r="C680" s="4"/>
      <c r="D680" s="4"/>
      <c r="E680" s="5"/>
      <c r="H680" s="4"/>
      <c r="I680" s="4"/>
    </row>
    <row r="681" spans="1:9" ht="13.2" x14ac:dyDescent="0.25">
      <c r="A681" s="4"/>
      <c r="B681" s="2"/>
      <c r="C681" s="4"/>
      <c r="D681" s="4"/>
      <c r="E681" s="5"/>
      <c r="H681" s="4"/>
      <c r="I681" s="4"/>
    </row>
    <row r="682" spans="1:9" ht="13.2" x14ac:dyDescent="0.25">
      <c r="A682" s="4"/>
      <c r="B682" s="2"/>
      <c r="C682" s="4"/>
      <c r="D682" s="4"/>
      <c r="E682" s="5"/>
      <c r="H682" s="4"/>
      <c r="I682" s="4"/>
    </row>
    <row r="683" spans="1:9" ht="13.2" x14ac:dyDescent="0.25">
      <c r="A683" s="4"/>
      <c r="B683" s="2"/>
      <c r="C683" s="4"/>
      <c r="D683" s="4"/>
      <c r="E683" s="5"/>
      <c r="H683" s="4"/>
      <c r="I683" s="4"/>
    </row>
    <row r="684" spans="1:9" ht="13.2" x14ac:dyDescent="0.25">
      <c r="A684" s="4"/>
      <c r="B684" s="2"/>
      <c r="C684" s="4"/>
      <c r="D684" s="4"/>
      <c r="E684" s="5"/>
      <c r="H684" s="4"/>
      <c r="I684" s="4"/>
    </row>
    <row r="685" spans="1:9" ht="13.2" x14ac:dyDescent="0.25">
      <c r="A685" s="4"/>
      <c r="B685" s="2"/>
      <c r="C685" s="4"/>
      <c r="D685" s="4"/>
      <c r="E685" s="5"/>
      <c r="H685" s="4"/>
      <c r="I685" s="4"/>
    </row>
    <row r="686" spans="1:9" ht="13.2" x14ac:dyDescent="0.25">
      <c r="A686" s="4"/>
      <c r="B686" s="2"/>
      <c r="C686" s="4"/>
      <c r="D686" s="4"/>
      <c r="E686" s="5"/>
      <c r="H686" s="4"/>
      <c r="I686" s="4"/>
    </row>
    <row r="687" spans="1:9" ht="13.2" x14ac:dyDescent="0.25">
      <c r="A687" s="4"/>
      <c r="B687" s="2"/>
      <c r="C687" s="4"/>
      <c r="D687" s="4"/>
      <c r="E687" s="5"/>
      <c r="H687" s="4"/>
      <c r="I687" s="4"/>
    </row>
    <row r="688" spans="1:9" ht="13.2" x14ac:dyDescent="0.25">
      <c r="A688" s="4"/>
      <c r="B688" s="2"/>
      <c r="C688" s="4"/>
      <c r="D688" s="4"/>
      <c r="E688" s="5"/>
      <c r="H688" s="4"/>
      <c r="I688" s="4"/>
    </row>
    <row r="689" spans="1:9" ht="13.2" x14ac:dyDescent="0.25">
      <c r="A689" s="4"/>
      <c r="B689" s="2"/>
      <c r="C689" s="4"/>
      <c r="D689" s="4"/>
      <c r="E689" s="5"/>
      <c r="H689" s="4"/>
      <c r="I689" s="4"/>
    </row>
    <row r="690" spans="1:9" ht="13.2" x14ac:dyDescent="0.25">
      <c r="A690" s="4"/>
      <c r="B690" s="2"/>
      <c r="C690" s="4"/>
      <c r="D690" s="4"/>
      <c r="E690" s="5"/>
      <c r="H690" s="4"/>
      <c r="I690" s="4"/>
    </row>
    <row r="691" spans="1:9" ht="13.2" x14ac:dyDescent="0.25">
      <c r="A691" s="4"/>
      <c r="B691" s="2"/>
      <c r="C691" s="4"/>
      <c r="D691" s="4"/>
      <c r="E691" s="5"/>
      <c r="H691" s="4"/>
      <c r="I691" s="4"/>
    </row>
    <row r="692" spans="1:9" ht="13.2" x14ac:dyDescent="0.25">
      <c r="A692" s="4"/>
      <c r="B692" s="2"/>
      <c r="C692" s="4"/>
      <c r="D692" s="4"/>
      <c r="E692" s="5"/>
      <c r="H692" s="4"/>
      <c r="I692" s="4"/>
    </row>
    <row r="693" spans="1:9" ht="13.2" x14ac:dyDescent="0.25">
      <c r="A693" s="4"/>
      <c r="B693" s="2"/>
      <c r="C693" s="4"/>
      <c r="D693" s="4"/>
      <c r="E693" s="5"/>
      <c r="H693" s="4"/>
      <c r="I693" s="4"/>
    </row>
    <row r="694" spans="1:9" ht="13.2" x14ac:dyDescent="0.25">
      <c r="A694" s="4"/>
      <c r="B694" s="2"/>
      <c r="C694" s="4"/>
      <c r="D694" s="4"/>
      <c r="E694" s="5"/>
      <c r="H694" s="4"/>
      <c r="I694" s="4"/>
    </row>
    <row r="695" spans="1:9" ht="13.2" x14ac:dyDescent="0.25">
      <c r="A695" s="4"/>
      <c r="B695" s="2"/>
      <c r="C695" s="4"/>
      <c r="D695" s="4"/>
      <c r="E695" s="5"/>
      <c r="H695" s="4"/>
      <c r="I695" s="4"/>
    </row>
    <row r="696" spans="1:9" ht="13.2" x14ac:dyDescent="0.25">
      <c r="A696" s="4"/>
      <c r="B696" s="2"/>
      <c r="C696" s="4"/>
      <c r="D696" s="4"/>
      <c r="E696" s="5"/>
      <c r="H696" s="4"/>
      <c r="I696" s="4"/>
    </row>
    <row r="697" spans="1:9" ht="13.2" x14ac:dyDescent="0.25">
      <c r="A697" s="4"/>
      <c r="B697" s="2"/>
      <c r="C697" s="4"/>
      <c r="D697" s="4"/>
      <c r="E697" s="5"/>
      <c r="H697" s="4"/>
      <c r="I697" s="4"/>
    </row>
    <row r="698" spans="1:9" ht="13.2" x14ac:dyDescent="0.25">
      <c r="A698" s="4"/>
      <c r="B698" s="2"/>
      <c r="C698" s="4"/>
      <c r="D698" s="4"/>
      <c r="E698" s="5"/>
      <c r="H698" s="4"/>
      <c r="I698" s="4"/>
    </row>
    <row r="699" spans="1:9" ht="13.2" x14ac:dyDescent="0.25">
      <c r="A699" s="4"/>
      <c r="B699" s="2"/>
      <c r="C699" s="4"/>
      <c r="D699" s="4"/>
      <c r="E699" s="5"/>
      <c r="H699" s="4"/>
      <c r="I699" s="4"/>
    </row>
    <row r="700" spans="1:9" ht="13.2" x14ac:dyDescent="0.25">
      <c r="A700" s="4"/>
      <c r="B700" s="2"/>
      <c r="C700" s="4"/>
      <c r="D700" s="4"/>
      <c r="E700" s="5"/>
      <c r="H700" s="4"/>
      <c r="I700" s="4"/>
    </row>
    <row r="701" spans="1:9" ht="13.2" x14ac:dyDescent="0.25">
      <c r="A701" s="4"/>
      <c r="B701" s="2"/>
      <c r="C701" s="4"/>
      <c r="D701" s="4"/>
      <c r="E701" s="5"/>
      <c r="H701" s="4"/>
      <c r="I701" s="4"/>
    </row>
    <row r="702" spans="1:9" ht="13.2" x14ac:dyDescent="0.25">
      <c r="A702" s="4"/>
      <c r="B702" s="2"/>
      <c r="C702" s="4"/>
      <c r="D702" s="4"/>
      <c r="E702" s="5"/>
      <c r="H702" s="4"/>
      <c r="I702" s="4"/>
    </row>
    <row r="703" spans="1:9" ht="13.2" x14ac:dyDescent="0.25">
      <c r="A703" s="4"/>
      <c r="B703" s="2"/>
      <c r="C703" s="4"/>
      <c r="D703" s="4"/>
      <c r="E703" s="5"/>
      <c r="H703" s="4"/>
      <c r="I703" s="4"/>
    </row>
    <row r="704" spans="1:9" ht="13.2" x14ac:dyDescent="0.25">
      <c r="A704" s="4"/>
      <c r="B704" s="2"/>
      <c r="C704" s="4"/>
      <c r="D704" s="4"/>
      <c r="E704" s="5"/>
      <c r="H704" s="4"/>
      <c r="I704" s="4"/>
    </row>
    <row r="705" spans="1:9" ht="13.2" x14ac:dyDescent="0.25">
      <c r="A705" s="4"/>
      <c r="B705" s="2"/>
      <c r="C705" s="4"/>
      <c r="D705" s="4"/>
      <c r="E705" s="5"/>
      <c r="H705" s="4"/>
      <c r="I705" s="4"/>
    </row>
    <row r="706" spans="1:9" ht="13.2" x14ac:dyDescent="0.25">
      <c r="A706" s="4"/>
      <c r="B706" s="2"/>
      <c r="C706" s="4"/>
      <c r="D706" s="4"/>
      <c r="E706" s="5"/>
      <c r="H706" s="4"/>
      <c r="I706" s="4"/>
    </row>
    <row r="707" spans="1:9" ht="13.2" x14ac:dyDescent="0.25">
      <c r="A707" s="4"/>
      <c r="B707" s="2"/>
      <c r="C707" s="4"/>
      <c r="D707" s="4"/>
      <c r="E707" s="5"/>
      <c r="H707" s="4"/>
      <c r="I707" s="4"/>
    </row>
    <row r="708" spans="1:9" ht="13.2" x14ac:dyDescent="0.25">
      <c r="A708" s="4"/>
      <c r="B708" s="2"/>
      <c r="C708" s="4"/>
      <c r="D708" s="4"/>
      <c r="E708" s="5"/>
      <c r="H708" s="4"/>
      <c r="I708" s="4"/>
    </row>
    <row r="709" spans="1:9" ht="13.2" x14ac:dyDescent="0.25">
      <c r="A709" s="4"/>
      <c r="B709" s="2"/>
      <c r="C709" s="4"/>
      <c r="D709" s="4"/>
      <c r="E709" s="5"/>
      <c r="H709" s="4"/>
      <c r="I709" s="4"/>
    </row>
    <row r="710" spans="1:9" ht="13.2" x14ac:dyDescent="0.25">
      <c r="A710" s="4"/>
      <c r="B710" s="2"/>
      <c r="C710" s="4"/>
      <c r="D710" s="4"/>
      <c r="E710" s="5"/>
      <c r="H710" s="4"/>
      <c r="I710" s="4"/>
    </row>
    <row r="711" spans="1:9" ht="13.2" x14ac:dyDescent="0.25">
      <c r="A711" s="4"/>
      <c r="B711" s="2"/>
      <c r="C711" s="4"/>
      <c r="D711" s="4"/>
      <c r="E711" s="5"/>
      <c r="H711" s="4"/>
      <c r="I711" s="4"/>
    </row>
    <row r="712" spans="1:9" ht="13.2" x14ac:dyDescent="0.25">
      <c r="A712" s="4"/>
      <c r="B712" s="2"/>
      <c r="C712" s="4"/>
      <c r="D712" s="4"/>
      <c r="E712" s="5"/>
      <c r="H712" s="4"/>
      <c r="I712" s="4"/>
    </row>
    <row r="713" spans="1:9" ht="13.2" x14ac:dyDescent="0.25">
      <c r="A713" s="4"/>
      <c r="B713" s="2"/>
      <c r="C713" s="4"/>
      <c r="D713" s="4"/>
      <c r="E713" s="5"/>
      <c r="H713" s="4"/>
      <c r="I713" s="4"/>
    </row>
    <row r="714" spans="1:9" ht="13.2" x14ac:dyDescent="0.25">
      <c r="A714" s="4"/>
      <c r="B714" s="2"/>
      <c r="C714" s="4"/>
      <c r="D714" s="4"/>
      <c r="E714" s="5"/>
      <c r="H714" s="4"/>
      <c r="I714" s="4"/>
    </row>
    <row r="715" spans="1:9" ht="13.2" x14ac:dyDescent="0.25">
      <c r="A715" s="4"/>
      <c r="B715" s="2"/>
      <c r="C715" s="4"/>
      <c r="D715" s="4"/>
      <c r="E715" s="5"/>
      <c r="H715" s="4"/>
      <c r="I715" s="4"/>
    </row>
    <row r="716" spans="1:9" ht="13.2" x14ac:dyDescent="0.25">
      <c r="A716" s="4"/>
      <c r="B716" s="2"/>
      <c r="C716" s="4"/>
      <c r="D716" s="4"/>
      <c r="E716" s="5"/>
      <c r="H716" s="4"/>
      <c r="I716" s="4"/>
    </row>
    <row r="717" spans="1:9" ht="13.2" x14ac:dyDescent="0.25">
      <c r="A717" s="4"/>
      <c r="B717" s="2"/>
      <c r="C717" s="4"/>
      <c r="D717" s="4"/>
      <c r="E717" s="5"/>
      <c r="H717" s="4"/>
      <c r="I717" s="4"/>
    </row>
    <row r="718" spans="1:9" ht="13.2" x14ac:dyDescent="0.25">
      <c r="A718" s="4"/>
      <c r="B718" s="2"/>
      <c r="C718" s="4"/>
      <c r="D718" s="4"/>
      <c r="E718" s="5"/>
      <c r="H718" s="4"/>
      <c r="I718" s="4"/>
    </row>
    <row r="719" spans="1:9" ht="13.2" x14ac:dyDescent="0.25">
      <c r="A719" s="4"/>
      <c r="B719" s="2"/>
      <c r="C719" s="4"/>
      <c r="D719" s="4"/>
      <c r="E719" s="5"/>
      <c r="H719" s="4"/>
      <c r="I719" s="4"/>
    </row>
    <row r="720" spans="1:9" ht="13.2" x14ac:dyDescent="0.25">
      <c r="A720" s="4"/>
      <c r="B720" s="2"/>
      <c r="C720" s="4"/>
      <c r="D720" s="4"/>
      <c r="E720" s="5"/>
      <c r="H720" s="4"/>
      <c r="I720" s="4"/>
    </row>
    <row r="721" spans="1:9" ht="13.2" x14ac:dyDescent="0.25">
      <c r="A721" s="4"/>
      <c r="B721" s="2"/>
      <c r="C721" s="4"/>
      <c r="D721" s="4"/>
      <c r="E721" s="5"/>
      <c r="H721" s="4"/>
      <c r="I721" s="4"/>
    </row>
    <row r="722" spans="1:9" ht="13.2" x14ac:dyDescent="0.25">
      <c r="A722" s="4"/>
      <c r="B722" s="2"/>
      <c r="C722" s="4"/>
      <c r="D722" s="4"/>
      <c r="E722" s="5"/>
      <c r="H722" s="4"/>
      <c r="I722" s="4"/>
    </row>
    <row r="723" spans="1:9" ht="13.2" x14ac:dyDescent="0.25">
      <c r="A723" s="4"/>
      <c r="B723" s="2"/>
      <c r="C723" s="4"/>
      <c r="D723" s="4"/>
      <c r="E723" s="5"/>
      <c r="H723" s="4"/>
      <c r="I723" s="4"/>
    </row>
    <row r="724" spans="1:9" ht="13.2" x14ac:dyDescent="0.25">
      <c r="A724" s="4"/>
      <c r="B724" s="2"/>
      <c r="C724" s="4"/>
      <c r="D724" s="4"/>
      <c r="E724" s="5"/>
      <c r="H724" s="4"/>
      <c r="I724" s="4"/>
    </row>
    <row r="725" spans="1:9" ht="13.2" x14ac:dyDescent="0.25">
      <c r="A725" s="4"/>
      <c r="B725" s="2"/>
      <c r="C725" s="4"/>
      <c r="D725" s="4"/>
      <c r="E725" s="5"/>
      <c r="H725" s="4"/>
      <c r="I725" s="4"/>
    </row>
    <row r="726" spans="1:9" ht="13.2" x14ac:dyDescent="0.25">
      <c r="A726" s="4"/>
      <c r="B726" s="2"/>
      <c r="C726" s="4"/>
      <c r="D726" s="4"/>
      <c r="E726" s="5"/>
      <c r="H726" s="4"/>
      <c r="I726" s="4"/>
    </row>
    <row r="727" spans="1:9" ht="13.2" x14ac:dyDescent="0.25">
      <c r="A727" s="4"/>
      <c r="B727" s="2"/>
      <c r="C727" s="4"/>
      <c r="D727" s="4"/>
      <c r="E727" s="5"/>
      <c r="H727" s="4"/>
      <c r="I727" s="4"/>
    </row>
    <row r="728" spans="1:9" ht="13.2" x14ac:dyDescent="0.25">
      <c r="A728" s="4"/>
      <c r="B728" s="2"/>
      <c r="C728" s="4"/>
      <c r="D728" s="4"/>
      <c r="E728" s="5"/>
      <c r="H728" s="4"/>
      <c r="I728" s="4"/>
    </row>
    <row r="729" spans="1:9" ht="13.2" x14ac:dyDescent="0.25">
      <c r="A729" s="4"/>
      <c r="B729" s="2"/>
      <c r="C729" s="4"/>
      <c r="D729" s="4"/>
      <c r="E729" s="5"/>
      <c r="H729" s="4"/>
      <c r="I729" s="4"/>
    </row>
    <row r="730" spans="1:9" ht="13.2" x14ac:dyDescent="0.25">
      <c r="A730" s="4"/>
      <c r="B730" s="2"/>
      <c r="C730" s="4"/>
      <c r="D730" s="4"/>
      <c r="E730" s="5"/>
      <c r="H730" s="4"/>
      <c r="I730" s="4"/>
    </row>
    <row r="731" spans="1:9" ht="13.2" x14ac:dyDescent="0.25">
      <c r="A731" s="4"/>
      <c r="B731" s="2"/>
      <c r="C731" s="4"/>
      <c r="D731" s="4"/>
      <c r="E731" s="5"/>
      <c r="H731" s="4"/>
      <c r="I731" s="4"/>
    </row>
    <row r="732" spans="1:9" ht="13.2" x14ac:dyDescent="0.25">
      <c r="A732" s="4"/>
      <c r="B732" s="2"/>
      <c r="C732" s="4"/>
      <c r="D732" s="4"/>
      <c r="E732" s="5"/>
      <c r="H732" s="4"/>
      <c r="I732" s="4"/>
    </row>
    <row r="733" spans="1:9" ht="13.2" x14ac:dyDescent="0.25">
      <c r="A733" s="4"/>
      <c r="B733" s="2"/>
      <c r="C733" s="4"/>
      <c r="D733" s="4"/>
      <c r="E733" s="5"/>
      <c r="H733" s="4"/>
      <c r="I733" s="4"/>
    </row>
    <row r="734" spans="1:9" ht="13.2" x14ac:dyDescent="0.25">
      <c r="A734" s="4"/>
      <c r="B734" s="2"/>
      <c r="C734" s="4"/>
      <c r="D734" s="4"/>
      <c r="E734" s="5"/>
      <c r="H734" s="4"/>
      <c r="I734" s="4"/>
    </row>
    <row r="735" spans="1:9" ht="13.2" x14ac:dyDescent="0.25">
      <c r="A735" s="4"/>
      <c r="B735" s="2"/>
      <c r="C735" s="4"/>
      <c r="D735" s="4"/>
      <c r="E735" s="5"/>
      <c r="H735" s="4"/>
      <c r="I735" s="4"/>
    </row>
    <row r="736" spans="1:9" ht="13.2" x14ac:dyDescent="0.25">
      <c r="A736" s="4"/>
      <c r="B736" s="2"/>
      <c r="C736" s="4"/>
      <c r="D736" s="4"/>
      <c r="E736" s="5"/>
      <c r="H736" s="4"/>
      <c r="I736" s="4"/>
    </row>
    <row r="737" spans="1:9" ht="13.2" x14ac:dyDescent="0.25">
      <c r="A737" s="4"/>
      <c r="B737" s="2"/>
      <c r="C737" s="4"/>
      <c r="D737" s="4"/>
      <c r="E737" s="5"/>
      <c r="H737" s="4"/>
      <c r="I737" s="4"/>
    </row>
    <row r="738" spans="1:9" ht="13.2" x14ac:dyDescent="0.25">
      <c r="A738" s="4"/>
      <c r="B738" s="2"/>
      <c r="C738" s="4"/>
      <c r="D738" s="4"/>
      <c r="E738" s="5"/>
      <c r="H738" s="4"/>
      <c r="I738" s="4"/>
    </row>
    <row r="739" spans="1:9" ht="13.2" x14ac:dyDescent="0.25">
      <c r="A739" s="4"/>
      <c r="B739" s="2"/>
      <c r="C739" s="4"/>
      <c r="D739" s="4"/>
      <c r="E739" s="5"/>
      <c r="H739" s="4"/>
      <c r="I739" s="4"/>
    </row>
    <row r="740" spans="1:9" ht="13.2" x14ac:dyDescent="0.25">
      <c r="A740" s="4"/>
      <c r="B740" s="2"/>
      <c r="C740" s="4"/>
      <c r="D740" s="4"/>
      <c r="E740" s="5"/>
      <c r="H740" s="4"/>
      <c r="I740" s="4"/>
    </row>
    <row r="741" spans="1:9" ht="13.2" x14ac:dyDescent="0.25">
      <c r="A741" s="4"/>
      <c r="B741" s="2"/>
      <c r="C741" s="4"/>
      <c r="D741" s="4"/>
      <c r="E741" s="5"/>
      <c r="H741" s="4"/>
      <c r="I741" s="4"/>
    </row>
    <row r="742" spans="1:9" ht="13.2" x14ac:dyDescent="0.25">
      <c r="A742" s="4"/>
      <c r="B742" s="2"/>
      <c r="C742" s="4"/>
      <c r="D742" s="4"/>
      <c r="E742" s="5"/>
      <c r="H742" s="4"/>
      <c r="I742" s="4"/>
    </row>
    <row r="743" spans="1:9" ht="13.2" x14ac:dyDescent="0.25">
      <c r="A743" s="4"/>
      <c r="B743" s="2"/>
      <c r="C743" s="4"/>
      <c r="D743" s="4"/>
      <c r="E743" s="5"/>
      <c r="H743" s="4"/>
      <c r="I743" s="4"/>
    </row>
    <row r="744" spans="1:9" ht="13.2" x14ac:dyDescent="0.25">
      <c r="A744" s="4"/>
      <c r="B744" s="2"/>
      <c r="C744" s="4"/>
      <c r="D744" s="4"/>
      <c r="E744" s="5"/>
      <c r="H744" s="4"/>
      <c r="I744" s="4"/>
    </row>
    <row r="745" spans="1:9" ht="13.2" x14ac:dyDescent="0.25">
      <c r="A745" s="4"/>
      <c r="B745" s="2"/>
      <c r="C745" s="4"/>
      <c r="D745" s="4"/>
      <c r="E745" s="5"/>
      <c r="H745" s="4"/>
      <c r="I745" s="4"/>
    </row>
    <row r="746" spans="1:9" ht="13.2" x14ac:dyDescent="0.25">
      <c r="A746" s="4"/>
      <c r="B746" s="2"/>
      <c r="C746" s="4"/>
      <c r="D746" s="4"/>
      <c r="E746" s="5"/>
      <c r="H746" s="4"/>
      <c r="I746" s="4"/>
    </row>
    <row r="747" spans="1:9" ht="13.2" x14ac:dyDescent="0.25">
      <c r="A747" s="4"/>
      <c r="B747" s="2"/>
      <c r="C747" s="4"/>
      <c r="D747" s="4"/>
      <c r="E747" s="5"/>
      <c r="H747" s="4"/>
      <c r="I747" s="4"/>
    </row>
    <row r="748" spans="1:9" ht="13.2" x14ac:dyDescent="0.25">
      <c r="A748" s="4"/>
      <c r="B748" s="2"/>
      <c r="C748" s="4"/>
      <c r="D748" s="4"/>
      <c r="E748" s="5"/>
      <c r="H748" s="4"/>
      <c r="I748" s="4"/>
    </row>
    <row r="749" spans="1:9" ht="13.2" x14ac:dyDescent="0.25">
      <c r="A749" s="4"/>
      <c r="B749" s="2"/>
      <c r="C749" s="4"/>
      <c r="D749" s="4"/>
      <c r="E749" s="5"/>
      <c r="H749" s="4"/>
      <c r="I749" s="4"/>
    </row>
    <row r="750" spans="1:9" ht="13.2" x14ac:dyDescent="0.25">
      <c r="A750" s="4"/>
      <c r="B750" s="2"/>
      <c r="C750" s="4"/>
      <c r="D750" s="4"/>
      <c r="E750" s="5"/>
      <c r="H750" s="4"/>
      <c r="I750" s="4"/>
    </row>
    <row r="751" spans="1:9" ht="13.2" x14ac:dyDescent="0.25">
      <c r="A751" s="4"/>
      <c r="B751" s="2"/>
      <c r="C751" s="4"/>
      <c r="D751" s="4"/>
      <c r="E751" s="5"/>
      <c r="H751" s="4"/>
      <c r="I751" s="4"/>
    </row>
    <row r="752" spans="1:9" ht="13.2" x14ac:dyDescent="0.25">
      <c r="A752" s="4"/>
      <c r="B752" s="2"/>
      <c r="C752" s="4"/>
      <c r="D752" s="4"/>
      <c r="E752" s="5"/>
      <c r="H752" s="4"/>
      <c r="I752" s="4"/>
    </row>
    <row r="753" spans="1:9" ht="13.2" x14ac:dyDescent="0.25">
      <c r="A753" s="4"/>
      <c r="B753" s="2"/>
      <c r="C753" s="4"/>
      <c r="D753" s="4"/>
      <c r="E753" s="5"/>
      <c r="H753" s="4"/>
      <c r="I753" s="4"/>
    </row>
    <row r="754" spans="1:9" ht="13.2" x14ac:dyDescent="0.25">
      <c r="A754" s="4"/>
      <c r="B754" s="2"/>
      <c r="C754" s="4"/>
      <c r="D754" s="4"/>
      <c r="E754" s="5"/>
      <c r="H754" s="4"/>
      <c r="I754" s="4"/>
    </row>
    <row r="755" spans="1:9" ht="13.2" x14ac:dyDescent="0.25">
      <c r="A755" s="4"/>
      <c r="B755" s="2"/>
      <c r="C755" s="4"/>
      <c r="D755" s="4"/>
      <c r="E755" s="5"/>
      <c r="H755" s="4"/>
      <c r="I755" s="4"/>
    </row>
    <row r="756" spans="1:9" ht="13.2" x14ac:dyDescent="0.25">
      <c r="A756" s="4"/>
      <c r="B756" s="2"/>
      <c r="C756" s="4"/>
      <c r="D756" s="4"/>
      <c r="E756" s="5"/>
      <c r="H756" s="4"/>
      <c r="I756" s="4"/>
    </row>
    <row r="757" spans="1:9" ht="13.2" x14ac:dyDescent="0.25">
      <c r="A757" s="4"/>
      <c r="B757" s="2"/>
      <c r="C757" s="4"/>
      <c r="D757" s="4"/>
      <c r="E757" s="5"/>
      <c r="H757" s="4"/>
      <c r="I757" s="4"/>
    </row>
    <row r="758" spans="1:9" ht="13.2" x14ac:dyDescent="0.25">
      <c r="A758" s="4"/>
      <c r="B758" s="2"/>
      <c r="C758" s="4"/>
      <c r="D758" s="4"/>
      <c r="E758" s="5"/>
      <c r="H758" s="4"/>
      <c r="I758" s="4"/>
    </row>
    <row r="759" spans="1:9" ht="13.2" x14ac:dyDescent="0.25">
      <c r="A759" s="4"/>
      <c r="B759" s="2"/>
      <c r="C759" s="4"/>
      <c r="D759" s="4"/>
      <c r="E759" s="5"/>
      <c r="H759" s="4"/>
      <c r="I759" s="4"/>
    </row>
    <row r="760" spans="1:9" ht="13.2" x14ac:dyDescent="0.25">
      <c r="A760" s="4"/>
      <c r="B760" s="2"/>
      <c r="C760" s="4"/>
      <c r="D760" s="4"/>
      <c r="E760" s="5"/>
      <c r="H760" s="4"/>
      <c r="I760" s="4"/>
    </row>
    <row r="761" spans="1:9" ht="13.2" x14ac:dyDescent="0.25">
      <c r="A761" s="4"/>
      <c r="B761" s="2"/>
      <c r="C761" s="4"/>
      <c r="D761" s="4"/>
      <c r="E761" s="5"/>
      <c r="H761" s="4"/>
      <c r="I761" s="4"/>
    </row>
    <row r="762" spans="1:9" ht="13.2" x14ac:dyDescent="0.25">
      <c r="A762" s="4"/>
      <c r="B762" s="2"/>
      <c r="C762" s="4"/>
      <c r="D762" s="4"/>
      <c r="E762" s="5"/>
      <c r="H762" s="4"/>
      <c r="I762" s="4"/>
    </row>
    <row r="763" spans="1:9" ht="13.2" x14ac:dyDescent="0.25">
      <c r="A763" s="4"/>
      <c r="B763" s="2"/>
      <c r="C763" s="4"/>
      <c r="D763" s="4"/>
      <c r="E763" s="5"/>
      <c r="H763" s="4"/>
      <c r="I763" s="4"/>
    </row>
    <row r="764" spans="1:9" ht="13.2" x14ac:dyDescent="0.25">
      <c r="A764" s="4"/>
      <c r="B764" s="2"/>
      <c r="C764" s="4"/>
      <c r="D764" s="4"/>
      <c r="E764" s="5"/>
      <c r="H764" s="4"/>
      <c r="I764" s="4"/>
    </row>
    <row r="765" spans="1:9" ht="13.2" x14ac:dyDescent="0.25">
      <c r="A765" s="4"/>
      <c r="B765" s="2"/>
      <c r="C765" s="4"/>
      <c r="D765" s="4"/>
      <c r="E765" s="5"/>
      <c r="H765" s="4"/>
      <c r="I765" s="4"/>
    </row>
    <row r="766" spans="1:9" ht="13.2" x14ac:dyDescent="0.25">
      <c r="A766" s="4"/>
      <c r="B766" s="2"/>
      <c r="C766" s="4"/>
      <c r="D766" s="4"/>
      <c r="E766" s="5"/>
      <c r="H766" s="4"/>
      <c r="I766" s="4"/>
    </row>
    <row r="767" spans="1:9" ht="13.2" x14ac:dyDescent="0.25">
      <c r="A767" s="4"/>
      <c r="B767" s="2"/>
      <c r="C767" s="4"/>
      <c r="D767" s="4"/>
      <c r="E767" s="5"/>
      <c r="H767" s="4"/>
      <c r="I767" s="4"/>
    </row>
    <row r="768" spans="1:9" ht="13.2" x14ac:dyDescent="0.25">
      <c r="A768" s="4"/>
      <c r="B768" s="2"/>
      <c r="C768" s="4"/>
      <c r="D768" s="4"/>
      <c r="E768" s="5"/>
      <c r="H768" s="4"/>
      <c r="I768" s="4"/>
    </row>
    <row r="769" spans="1:9" ht="13.2" x14ac:dyDescent="0.25">
      <c r="A769" s="4"/>
      <c r="B769" s="2"/>
      <c r="C769" s="4"/>
      <c r="D769" s="4"/>
      <c r="E769" s="5"/>
      <c r="H769" s="4"/>
      <c r="I769" s="4"/>
    </row>
    <row r="770" spans="1:9" ht="13.2" x14ac:dyDescent="0.25">
      <c r="A770" s="4"/>
      <c r="B770" s="2"/>
      <c r="C770" s="4"/>
      <c r="D770" s="4"/>
      <c r="E770" s="5"/>
      <c r="H770" s="4"/>
      <c r="I770" s="4"/>
    </row>
    <row r="771" spans="1:9" ht="13.2" x14ac:dyDescent="0.25">
      <c r="A771" s="4"/>
      <c r="B771" s="2"/>
      <c r="C771" s="4"/>
      <c r="D771" s="4"/>
      <c r="E771" s="5"/>
      <c r="H771" s="4"/>
      <c r="I771" s="4"/>
    </row>
    <row r="772" spans="1:9" ht="13.2" x14ac:dyDescent="0.25">
      <c r="A772" s="4"/>
      <c r="B772" s="2"/>
      <c r="C772" s="4"/>
      <c r="D772" s="4"/>
      <c r="E772" s="5"/>
      <c r="H772" s="4"/>
      <c r="I772" s="4"/>
    </row>
    <row r="773" spans="1:9" ht="13.2" x14ac:dyDescent="0.25">
      <c r="A773" s="4"/>
      <c r="B773" s="2"/>
      <c r="C773" s="4"/>
      <c r="D773" s="4"/>
      <c r="E773" s="5"/>
      <c r="H773" s="4"/>
      <c r="I773" s="4"/>
    </row>
    <row r="774" spans="1:9" ht="13.2" x14ac:dyDescent="0.25">
      <c r="A774" s="4"/>
      <c r="B774" s="2"/>
      <c r="C774" s="4"/>
      <c r="D774" s="4"/>
      <c r="E774" s="5"/>
      <c r="H774" s="4"/>
      <c r="I774" s="4"/>
    </row>
    <row r="775" spans="1:9" ht="13.2" x14ac:dyDescent="0.25">
      <c r="A775" s="4"/>
      <c r="B775" s="2"/>
      <c r="C775" s="4"/>
      <c r="D775" s="4"/>
      <c r="E775" s="5"/>
      <c r="H775" s="4"/>
      <c r="I775" s="4"/>
    </row>
    <row r="776" spans="1:9" ht="13.2" x14ac:dyDescent="0.25">
      <c r="A776" s="4"/>
      <c r="B776" s="2"/>
      <c r="C776" s="4"/>
      <c r="D776" s="4"/>
      <c r="E776" s="5"/>
      <c r="H776" s="4"/>
      <c r="I776" s="4"/>
    </row>
    <row r="777" spans="1:9" ht="13.2" x14ac:dyDescent="0.25">
      <c r="A777" s="4"/>
      <c r="B777" s="2"/>
      <c r="C777" s="4"/>
      <c r="D777" s="4"/>
      <c r="E777" s="5"/>
      <c r="H777" s="4"/>
      <c r="I777" s="4"/>
    </row>
    <row r="778" spans="1:9" ht="13.2" x14ac:dyDescent="0.25">
      <c r="A778" s="4"/>
      <c r="B778" s="2"/>
      <c r="C778" s="4"/>
      <c r="D778" s="4"/>
      <c r="E778" s="5"/>
      <c r="H778" s="4"/>
      <c r="I778" s="4"/>
    </row>
    <row r="779" spans="1:9" ht="13.2" x14ac:dyDescent="0.25">
      <c r="A779" s="4"/>
      <c r="B779" s="2"/>
      <c r="C779" s="4"/>
      <c r="D779" s="4"/>
      <c r="E779" s="5"/>
      <c r="H779" s="4"/>
      <c r="I779" s="4"/>
    </row>
    <row r="780" spans="1:9" ht="13.2" x14ac:dyDescent="0.25">
      <c r="A780" s="4"/>
      <c r="B780" s="2"/>
      <c r="C780" s="4"/>
      <c r="D780" s="4"/>
      <c r="E780" s="5"/>
      <c r="H780" s="4"/>
      <c r="I780" s="4"/>
    </row>
    <row r="781" spans="1:9" ht="13.2" x14ac:dyDescent="0.25">
      <c r="A781" s="4"/>
      <c r="B781" s="2"/>
      <c r="C781" s="4"/>
      <c r="D781" s="4"/>
      <c r="E781" s="5"/>
      <c r="H781" s="4"/>
      <c r="I781" s="4"/>
    </row>
    <row r="782" spans="1:9" ht="13.2" x14ac:dyDescent="0.25">
      <c r="A782" s="4"/>
      <c r="B782" s="2"/>
      <c r="C782" s="4"/>
      <c r="D782" s="4"/>
      <c r="E782" s="5"/>
      <c r="H782" s="4"/>
      <c r="I782" s="4"/>
    </row>
    <row r="783" spans="1:9" ht="13.2" x14ac:dyDescent="0.25">
      <c r="A783" s="4"/>
      <c r="B783" s="2"/>
      <c r="C783" s="4"/>
      <c r="D783" s="4"/>
      <c r="E783" s="5"/>
      <c r="H783" s="4"/>
      <c r="I783" s="4"/>
    </row>
    <row r="784" spans="1:9" ht="13.2" x14ac:dyDescent="0.25">
      <c r="A784" s="4"/>
      <c r="B784" s="2"/>
      <c r="C784" s="4"/>
      <c r="D784" s="4"/>
      <c r="E784" s="5"/>
      <c r="H784" s="4"/>
      <c r="I784" s="4"/>
    </row>
    <row r="785" spans="1:9" ht="13.2" x14ac:dyDescent="0.25">
      <c r="A785" s="4"/>
      <c r="B785" s="2"/>
      <c r="C785" s="4"/>
      <c r="D785" s="4"/>
      <c r="E785" s="5"/>
      <c r="H785" s="4"/>
      <c r="I785" s="4"/>
    </row>
    <row r="786" spans="1:9" ht="13.2" x14ac:dyDescent="0.25">
      <c r="A786" s="4"/>
      <c r="B786" s="2"/>
      <c r="C786" s="4"/>
      <c r="D786" s="4"/>
      <c r="E786" s="5"/>
      <c r="H786" s="4"/>
      <c r="I786" s="4"/>
    </row>
    <row r="787" spans="1:9" ht="13.2" x14ac:dyDescent="0.25">
      <c r="A787" s="4"/>
      <c r="B787" s="2"/>
      <c r="C787" s="4"/>
      <c r="D787" s="4"/>
      <c r="E787" s="5"/>
      <c r="H787" s="4"/>
      <c r="I787" s="4"/>
    </row>
    <row r="788" spans="1:9" ht="13.2" x14ac:dyDescent="0.25">
      <c r="A788" s="4"/>
      <c r="B788" s="2"/>
      <c r="C788" s="4"/>
      <c r="D788" s="4"/>
      <c r="E788" s="5"/>
      <c r="H788" s="4"/>
      <c r="I788" s="4"/>
    </row>
    <row r="789" spans="1:9" ht="13.2" x14ac:dyDescent="0.25">
      <c r="A789" s="4"/>
      <c r="B789" s="2"/>
      <c r="C789" s="4"/>
      <c r="D789" s="4"/>
      <c r="E789" s="5"/>
      <c r="H789" s="4"/>
      <c r="I789" s="4"/>
    </row>
    <row r="790" spans="1:9" ht="13.2" x14ac:dyDescent="0.25">
      <c r="A790" s="4"/>
      <c r="B790" s="2"/>
      <c r="C790" s="4"/>
      <c r="D790" s="4"/>
      <c r="E790" s="5"/>
      <c r="H790" s="4"/>
      <c r="I790" s="4"/>
    </row>
    <row r="791" spans="1:9" ht="13.2" x14ac:dyDescent="0.25">
      <c r="A791" s="4"/>
      <c r="B791" s="2"/>
      <c r="C791" s="4"/>
      <c r="D791" s="4"/>
      <c r="E791" s="5"/>
      <c r="H791" s="4"/>
      <c r="I791" s="4"/>
    </row>
    <row r="792" spans="1:9" ht="13.2" x14ac:dyDescent="0.25">
      <c r="A792" s="4"/>
      <c r="B792" s="2"/>
      <c r="C792" s="4"/>
      <c r="D792" s="4"/>
      <c r="E792" s="5"/>
      <c r="H792" s="4"/>
      <c r="I792" s="4"/>
    </row>
    <row r="793" spans="1:9" ht="13.2" x14ac:dyDescent="0.25">
      <c r="A793" s="4"/>
      <c r="B793" s="2"/>
      <c r="C793" s="4"/>
      <c r="D793" s="4"/>
      <c r="E793" s="5"/>
      <c r="H793" s="4"/>
      <c r="I793" s="4"/>
    </row>
    <row r="794" spans="1:9" ht="13.2" x14ac:dyDescent="0.25">
      <c r="A794" s="4"/>
      <c r="B794" s="2"/>
      <c r="C794" s="4"/>
      <c r="D794" s="4"/>
      <c r="E794" s="5"/>
      <c r="H794" s="4"/>
      <c r="I794" s="4"/>
    </row>
    <row r="795" spans="1:9" ht="13.2" x14ac:dyDescent="0.25">
      <c r="A795" s="4"/>
      <c r="B795" s="2"/>
      <c r="C795" s="4"/>
      <c r="D795" s="4"/>
      <c r="E795" s="5"/>
      <c r="H795" s="4"/>
      <c r="I795" s="4"/>
    </row>
    <row r="796" spans="1:9" ht="13.2" x14ac:dyDescent="0.25">
      <c r="A796" s="4"/>
      <c r="B796" s="2"/>
      <c r="C796" s="4"/>
      <c r="D796" s="4"/>
      <c r="E796" s="5"/>
      <c r="H796" s="4"/>
      <c r="I796" s="4"/>
    </row>
    <row r="797" spans="1:9" ht="13.2" x14ac:dyDescent="0.25">
      <c r="A797" s="4"/>
      <c r="B797" s="2"/>
      <c r="C797" s="4"/>
      <c r="D797" s="4"/>
      <c r="E797" s="5"/>
      <c r="H797" s="4"/>
      <c r="I797" s="4"/>
    </row>
    <row r="798" spans="1:9" ht="13.2" x14ac:dyDescent="0.25">
      <c r="A798" s="4"/>
      <c r="B798" s="2"/>
      <c r="C798" s="4"/>
      <c r="D798" s="4"/>
      <c r="E798" s="5"/>
      <c r="H798" s="4"/>
      <c r="I798" s="4"/>
    </row>
    <row r="799" spans="1:9" ht="13.2" x14ac:dyDescent="0.25">
      <c r="A799" s="4"/>
      <c r="B799" s="2"/>
      <c r="C799" s="4"/>
      <c r="D799" s="4"/>
      <c r="E799" s="5"/>
      <c r="H799" s="4"/>
      <c r="I799" s="4"/>
    </row>
    <row r="800" spans="1:9" ht="13.2" x14ac:dyDescent="0.25">
      <c r="A800" s="4"/>
      <c r="B800" s="2"/>
      <c r="C800" s="4"/>
      <c r="D800" s="4"/>
      <c r="E800" s="5"/>
      <c r="H800" s="4"/>
      <c r="I800" s="4"/>
    </row>
    <row r="801" spans="1:9" ht="13.2" x14ac:dyDescent="0.25">
      <c r="A801" s="4"/>
      <c r="B801" s="2"/>
      <c r="C801" s="4"/>
      <c r="D801" s="4"/>
      <c r="E801" s="5"/>
      <c r="H801" s="4"/>
      <c r="I801" s="4"/>
    </row>
    <row r="802" spans="1:9" ht="13.2" x14ac:dyDescent="0.25">
      <c r="A802" s="4"/>
      <c r="B802" s="2"/>
      <c r="C802" s="4"/>
      <c r="D802" s="4"/>
      <c r="E802" s="5"/>
      <c r="H802" s="4"/>
      <c r="I802" s="4"/>
    </row>
    <row r="803" spans="1:9" ht="13.2" x14ac:dyDescent="0.25">
      <c r="A803" s="4"/>
      <c r="B803" s="2"/>
      <c r="C803" s="4"/>
      <c r="D803" s="4"/>
      <c r="E803" s="5"/>
      <c r="H803" s="4"/>
      <c r="I803" s="4"/>
    </row>
    <row r="804" spans="1:9" ht="13.2" x14ac:dyDescent="0.25">
      <c r="A804" s="4"/>
      <c r="B804" s="2"/>
      <c r="C804" s="4"/>
      <c r="D804" s="4"/>
      <c r="E804" s="5"/>
      <c r="H804" s="4"/>
      <c r="I804" s="4"/>
    </row>
    <row r="805" spans="1:9" ht="13.2" x14ac:dyDescent="0.25">
      <c r="A805" s="4"/>
      <c r="B805" s="2"/>
      <c r="C805" s="4"/>
      <c r="D805" s="4"/>
      <c r="E805" s="5"/>
      <c r="H805" s="4"/>
      <c r="I805" s="4"/>
    </row>
    <row r="806" spans="1:9" ht="13.2" x14ac:dyDescent="0.25">
      <c r="A806" s="4"/>
      <c r="B806" s="2"/>
      <c r="C806" s="4"/>
      <c r="D806" s="4"/>
      <c r="E806" s="5"/>
      <c r="H806" s="4"/>
      <c r="I806" s="4"/>
    </row>
    <row r="807" spans="1:9" ht="13.2" x14ac:dyDescent="0.25">
      <c r="A807" s="4"/>
      <c r="B807" s="2"/>
      <c r="C807" s="4"/>
      <c r="D807" s="4"/>
      <c r="E807" s="5"/>
      <c r="H807" s="4"/>
      <c r="I807" s="4"/>
    </row>
    <row r="808" spans="1:9" ht="13.2" x14ac:dyDescent="0.25">
      <c r="A808" s="4"/>
      <c r="B808" s="2"/>
      <c r="C808" s="4"/>
      <c r="D808" s="4"/>
      <c r="E808" s="5"/>
      <c r="H808" s="4"/>
      <c r="I808" s="4"/>
    </row>
    <row r="809" spans="1:9" ht="13.2" x14ac:dyDescent="0.25">
      <c r="A809" s="4"/>
      <c r="B809" s="2"/>
      <c r="C809" s="4"/>
      <c r="D809" s="4"/>
      <c r="E809" s="5"/>
      <c r="H809" s="4"/>
      <c r="I809" s="4"/>
    </row>
    <row r="810" spans="1:9" ht="13.2" x14ac:dyDescent="0.25">
      <c r="A810" s="4"/>
      <c r="B810" s="2"/>
      <c r="C810" s="4"/>
      <c r="D810" s="4"/>
      <c r="E810" s="5"/>
      <c r="H810" s="4"/>
      <c r="I810" s="4"/>
    </row>
    <row r="811" spans="1:9" ht="13.2" x14ac:dyDescent="0.25">
      <c r="A811" s="4"/>
      <c r="B811" s="2"/>
      <c r="C811" s="4"/>
      <c r="D811" s="4"/>
      <c r="E811" s="5"/>
      <c r="H811" s="4"/>
      <c r="I811" s="4"/>
    </row>
    <row r="812" spans="1:9" ht="13.2" x14ac:dyDescent="0.25">
      <c r="A812" s="4"/>
      <c r="B812" s="2"/>
      <c r="C812" s="4"/>
      <c r="D812" s="4"/>
      <c r="E812" s="5"/>
      <c r="H812" s="4"/>
      <c r="I812" s="4"/>
    </row>
    <row r="813" spans="1:9" ht="13.2" x14ac:dyDescent="0.25">
      <c r="A813" s="4"/>
      <c r="B813" s="2"/>
      <c r="C813" s="4"/>
      <c r="D813" s="4"/>
      <c r="E813" s="5"/>
      <c r="H813" s="4"/>
      <c r="I813" s="4"/>
    </row>
    <row r="814" spans="1:9" ht="13.2" x14ac:dyDescent="0.25">
      <c r="A814" s="4"/>
      <c r="B814" s="2"/>
      <c r="C814" s="4"/>
      <c r="D814" s="4"/>
      <c r="E814" s="5"/>
      <c r="H814" s="4"/>
      <c r="I814" s="4"/>
    </row>
    <row r="815" spans="1:9" ht="13.2" x14ac:dyDescent="0.25">
      <c r="A815" s="4"/>
      <c r="B815" s="2"/>
      <c r="C815" s="4"/>
      <c r="D815" s="4"/>
      <c r="E815" s="5"/>
      <c r="H815" s="4"/>
      <c r="I815" s="4"/>
    </row>
    <row r="816" spans="1:9" ht="13.2" x14ac:dyDescent="0.25">
      <c r="A816" s="4"/>
      <c r="B816" s="2"/>
      <c r="C816" s="4"/>
      <c r="D816" s="4"/>
      <c r="E816" s="5"/>
      <c r="H816" s="4"/>
      <c r="I816" s="4"/>
    </row>
    <row r="817" spans="1:9" ht="13.2" x14ac:dyDescent="0.25">
      <c r="A817" s="4"/>
      <c r="B817" s="2"/>
      <c r="C817" s="4"/>
      <c r="D817" s="4"/>
      <c r="E817" s="5"/>
      <c r="H817" s="4"/>
      <c r="I817" s="4"/>
    </row>
    <row r="818" spans="1:9" ht="13.2" x14ac:dyDescent="0.25">
      <c r="A818" s="4"/>
      <c r="B818" s="2"/>
      <c r="C818" s="4"/>
      <c r="D818" s="4"/>
      <c r="E818" s="5"/>
      <c r="H818" s="4"/>
      <c r="I818" s="4"/>
    </row>
    <row r="819" spans="1:9" ht="13.2" x14ac:dyDescent="0.25">
      <c r="A819" s="4"/>
      <c r="B819" s="2"/>
      <c r="C819" s="4"/>
      <c r="D819" s="4"/>
      <c r="E819" s="5"/>
      <c r="H819" s="4"/>
      <c r="I819" s="4"/>
    </row>
    <row r="820" spans="1:9" ht="13.2" x14ac:dyDescent="0.25">
      <c r="A820" s="4"/>
      <c r="B820" s="2"/>
      <c r="C820" s="4"/>
      <c r="D820" s="4"/>
      <c r="E820" s="5"/>
      <c r="H820" s="4"/>
      <c r="I820" s="4"/>
    </row>
    <row r="821" spans="1:9" ht="13.2" x14ac:dyDescent="0.25">
      <c r="A821" s="4"/>
      <c r="B821" s="2"/>
      <c r="C821" s="4"/>
      <c r="D821" s="4"/>
      <c r="E821" s="5"/>
      <c r="H821" s="4"/>
      <c r="I821" s="4"/>
    </row>
    <row r="822" spans="1:9" ht="13.2" x14ac:dyDescent="0.25">
      <c r="A822" s="4"/>
      <c r="B822" s="2"/>
      <c r="C822" s="4"/>
      <c r="D822" s="4"/>
      <c r="E822" s="5"/>
      <c r="H822" s="4"/>
      <c r="I822" s="4"/>
    </row>
    <row r="823" spans="1:9" ht="13.2" x14ac:dyDescent="0.25">
      <c r="A823" s="4"/>
      <c r="B823" s="2"/>
      <c r="C823" s="4"/>
      <c r="D823" s="4"/>
      <c r="E823" s="5"/>
      <c r="H823" s="4"/>
      <c r="I823" s="4"/>
    </row>
    <row r="824" spans="1:9" ht="13.2" x14ac:dyDescent="0.25">
      <c r="A824" s="4"/>
      <c r="B824" s="2"/>
      <c r="C824" s="4"/>
      <c r="D824" s="4"/>
      <c r="E824" s="5"/>
      <c r="H824" s="4"/>
      <c r="I824" s="4"/>
    </row>
    <row r="825" spans="1:9" ht="13.2" x14ac:dyDescent="0.25">
      <c r="A825" s="4"/>
      <c r="B825" s="2"/>
      <c r="C825" s="4"/>
      <c r="D825" s="4"/>
      <c r="E825" s="5"/>
      <c r="H825" s="4"/>
      <c r="I825" s="4"/>
    </row>
    <row r="826" spans="1:9" ht="13.2" x14ac:dyDescent="0.25">
      <c r="A826" s="4"/>
      <c r="B826" s="2"/>
      <c r="C826" s="4"/>
      <c r="D826" s="4"/>
      <c r="E826" s="5"/>
      <c r="H826" s="4"/>
      <c r="I826" s="4"/>
    </row>
    <row r="827" spans="1:9" ht="13.2" x14ac:dyDescent="0.25">
      <c r="A827" s="4"/>
      <c r="B827" s="2"/>
      <c r="C827" s="4"/>
      <c r="D827" s="4"/>
      <c r="E827" s="5"/>
      <c r="H827" s="4"/>
      <c r="I827" s="4"/>
    </row>
    <row r="828" spans="1:9" ht="13.2" x14ac:dyDescent="0.25">
      <c r="A828" s="4"/>
      <c r="B828" s="2"/>
      <c r="C828" s="4"/>
      <c r="D828" s="4"/>
      <c r="E828" s="5"/>
      <c r="H828" s="4"/>
      <c r="I828" s="4"/>
    </row>
    <row r="829" spans="1:9" ht="13.2" x14ac:dyDescent="0.25">
      <c r="A829" s="4"/>
      <c r="B829" s="2"/>
      <c r="C829" s="4"/>
      <c r="D829" s="4"/>
      <c r="E829" s="5"/>
      <c r="H829" s="4"/>
      <c r="I829" s="4"/>
    </row>
    <row r="830" spans="1:9" ht="13.2" x14ac:dyDescent="0.25">
      <c r="A830" s="4"/>
      <c r="B830" s="2"/>
      <c r="C830" s="4"/>
      <c r="D830" s="4"/>
      <c r="E830" s="5"/>
      <c r="H830" s="4"/>
      <c r="I830" s="4"/>
    </row>
    <row r="831" spans="1:9" ht="13.2" x14ac:dyDescent="0.25">
      <c r="A831" s="4"/>
      <c r="B831" s="2"/>
      <c r="C831" s="4"/>
      <c r="D831" s="4"/>
      <c r="E831" s="5"/>
      <c r="H831" s="4"/>
      <c r="I831" s="4"/>
    </row>
    <row r="832" spans="1:9" ht="13.2" x14ac:dyDescent="0.25">
      <c r="A832" s="4"/>
      <c r="B832" s="2"/>
      <c r="C832" s="4"/>
      <c r="D832" s="4"/>
      <c r="E832" s="5"/>
      <c r="H832" s="4"/>
      <c r="I832" s="4"/>
    </row>
    <row r="833" spans="1:9" ht="13.2" x14ac:dyDescent="0.25">
      <c r="A833" s="4"/>
      <c r="B833" s="2"/>
      <c r="C833" s="4"/>
      <c r="D833" s="4"/>
      <c r="E833" s="5"/>
      <c r="H833" s="4"/>
      <c r="I833" s="4"/>
    </row>
    <row r="834" spans="1:9" ht="13.2" x14ac:dyDescent="0.25">
      <c r="A834" s="4"/>
      <c r="B834" s="2"/>
      <c r="C834" s="4"/>
      <c r="D834" s="4"/>
      <c r="E834" s="5"/>
      <c r="H834" s="4"/>
      <c r="I834" s="4"/>
    </row>
    <row r="835" spans="1:9" ht="13.2" x14ac:dyDescent="0.25">
      <c r="A835" s="4"/>
      <c r="B835" s="2"/>
      <c r="C835" s="4"/>
      <c r="D835" s="4"/>
      <c r="E835" s="5"/>
      <c r="H835" s="4"/>
      <c r="I835" s="4"/>
    </row>
    <row r="836" spans="1:9" ht="13.2" x14ac:dyDescent="0.25">
      <c r="A836" s="4"/>
      <c r="B836" s="2"/>
      <c r="C836" s="4"/>
      <c r="D836" s="4"/>
      <c r="E836" s="5"/>
      <c r="H836" s="4"/>
      <c r="I836" s="4"/>
    </row>
    <row r="837" spans="1:9" ht="13.2" x14ac:dyDescent="0.25">
      <c r="A837" s="4"/>
      <c r="B837" s="2"/>
      <c r="C837" s="4"/>
      <c r="D837" s="4"/>
      <c r="E837" s="5"/>
      <c r="H837" s="4"/>
      <c r="I837" s="4"/>
    </row>
    <row r="838" spans="1:9" ht="13.2" x14ac:dyDescent="0.25">
      <c r="A838" s="4"/>
      <c r="B838" s="2"/>
      <c r="C838" s="4"/>
      <c r="D838" s="4"/>
      <c r="E838" s="5"/>
      <c r="H838" s="4"/>
      <c r="I838" s="4"/>
    </row>
    <row r="839" spans="1:9" ht="13.2" x14ac:dyDescent="0.25">
      <c r="A839" s="4"/>
      <c r="B839" s="2"/>
      <c r="C839" s="4"/>
      <c r="D839" s="4"/>
      <c r="E839" s="5"/>
      <c r="H839" s="4"/>
      <c r="I839" s="4"/>
    </row>
    <row r="840" spans="1:9" ht="13.2" x14ac:dyDescent="0.25">
      <c r="A840" s="4"/>
      <c r="B840" s="2"/>
      <c r="C840" s="4"/>
      <c r="D840" s="4"/>
      <c r="E840" s="5"/>
      <c r="H840" s="4"/>
      <c r="I840" s="4"/>
    </row>
    <row r="841" spans="1:9" ht="13.2" x14ac:dyDescent="0.25">
      <c r="A841" s="4"/>
      <c r="B841" s="2"/>
      <c r="C841" s="4"/>
      <c r="D841" s="4"/>
      <c r="E841" s="5"/>
      <c r="H841" s="4"/>
      <c r="I841" s="4"/>
    </row>
    <row r="842" spans="1:9" ht="13.2" x14ac:dyDescent="0.25">
      <c r="A842" s="4"/>
      <c r="B842" s="2"/>
      <c r="C842" s="4"/>
      <c r="D842" s="4"/>
      <c r="E842" s="5"/>
      <c r="H842" s="4"/>
      <c r="I842" s="4"/>
    </row>
    <row r="843" spans="1:9" ht="13.2" x14ac:dyDescent="0.25">
      <c r="A843" s="4"/>
      <c r="B843" s="2"/>
      <c r="C843" s="4"/>
      <c r="D843" s="4"/>
      <c r="E843" s="5"/>
      <c r="H843" s="4"/>
      <c r="I843" s="4"/>
    </row>
    <row r="844" spans="1:9" ht="13.2" x14ac:dyDescent="0.25">
      <c r="A844" s="4"/>
      <c r="B844" s="2"/>
      <c r="C844" s="4"/>
      <c r="D844" s="4"/>
      <c r="E844" s="5"/>
      <c r="H844" s="4"/>
      <c r="I844" s="4"/>
    </row>
    <row r="845" spans="1:9" ht="13.2" x14ac:dyDescent="0.25">
      <c r="A845" s="4"/>
      <c r="B845" s="2"/>
      <c r="C845" s="4"/>
      <c r="D845" s="4"/>
      <c r="E845" s="5"/>
      <c r="H845" s="4"/>
      <c r="I845" s="4"/>
    </row>
    <row r="846" spans="1:9" ht="13.2" x14ac:dyDescent="0.25">
      <c r="A846" s="4"/>
      <c r="B846" s="2"/>
      <c r="C846" s="4"/>
      <c r="D846" s="4"/>
      <c r="E846" s="5"/>
      <c r="H846" s="4"/>
      <c r="I846" s="4"/>
    </row>
    <row r="847" spans="1:9" ht="13.2" x14ac:dyDescent="0.25">
      <c r="A847" s="4"/>
      <c r="B847" s="2"/>
      <c r="C847" s="4"/>
      <c r="D847" s="4"/>
      <c r="E847" s="5"/>
      <c r="H847" s="4"/>
      <c r="I847" s="4"/>
    </row>
    <row r="848" spans="1:9" ht="13.2" x14ac:dyDescent="0.25">
      <c r="A848" s="4"/>
      <c r="B848" s="2"/>
      <c r="C848" s="4"/>
      <c r="D848" s="4"/>
      <c r="E848" s="5"/>
      <c r="H848" s="4"/>
      <c r="I848" s="4"/>
    </row>
    <row r="849" spans="1:9" ht="13.2" x14ac:dyDescent="0.25">
      <c r="A849" s="4"/>
      <c r="B849" s="2"/>
      <c r="C849" s="4"/>
      <c r="D849" s="4"/>
      <c r="E849" s="5"/>
      <c r="H849" s="4"/>
      <c r="I849" s="4"/>
    </row>
    <row r="850" spans="1:9" ht="13.2" x14ac:dyDescent="0.25">
      <c r="A850" s="4"/>
      <c r="B850" s="2"/>
      <c r="C850" s="4"/>
      <c r="D850" s="4"/>
      <c r="E850" s="5"/>
      <c r="H850" s="4"/>
      <c r="I850" s="4"/>
    </row>
    <row r="851" spans="1:9" ht="13.2" x14ac:dyDescent="0.25">
      <c r="A851" s="4"/>
      <c r="B851" s="2"/>
      <c r="C851" s="4"/>
      <c r="D851" s="4"/>
      <c r="E851" s="5"/>
      <c r="H851" s="4"/>
      <c r="I851" s="4"/>
    </row>
    <row r="852" spans="1:9" ht="13.2" x14ac:dyDescent="0.25">
      <c r="A852" s="4"/>
      <c r="B852" s="2"/>
      <c r="C852" s="4"/>
      <c r="D852" s="4"/>
      <c r="E852" s="5"/>
      <c r="H852" s="4"/>
      <c r="I852" s="4"/>
    </row>
    <row r="853" spans="1:9" ht="13.2" x14ac:dyDescent="0.25">
      <c r="A853" s="4"/>
      <c r="B853" s="2"/>
      <c r="C853" s="4"/>
      <c r="D853" s="4"/>
      <c r="E853" s="5"/>
      <c r="H853" s="4"/>
      <c r="I853" s="4"/>
    </row>
    <row r="854" spans="1:9" ht="13.2" x14ac:dyDescent="0.25">
      <c r="A854" s="4"/>
      <c r="B854" s="2"/>
      <c r="C854" s="4"/>
      <c r="D854" s="4"/>
      <c r="E854" s="5"/>
      <c r="H854" s="4"/>
      <c r="I854" s="4"/>
    </row>
    <row r="855" spans="1:9" ht="13.2" x14ac:dyDescent="0.25">
      <c r="A855" s="4"/>
      <c r="B855" s="2"/>
      <c r="C855" s="4"/>
      <c r="D855" s="4"/>
      <c r="E855" s="5"/>
      <c r="H855" s="4"/>
      <c r="I855" s="4"/>
    </row>
    <row r="856" spans="1:9" ht="13.2" x14ac:dyDescent="0.25">
      <c r="A856" s="4"/>
      <c r="B856" s="2"/>
      <c r="C856" s="4"/>
      <c r="D856" s="4"/>
      <c r="E856" s="5"/>
      <c r="H856" s="4"/>
      <c r="I856" s="4"/>
    </row>
    <row r="857" spans="1:9" ht="13.2" x14ac:dyDescent="0.25">
      <c r="A857" s="4"/>
      <c r="B857" s="2"/>
      <c r="C857" s="4"/>
      <c r="D857" s="4"/>
      <c r="E857" s="5"/>
      <c r="H857" s="4"/>
      <c r="I857" s="4"/>
    </row>
    <row r="858" spans="1:9" ht="13.2" x14ac:dyDescent="0.25">
      <c r="A858" s="4"/>
      <c r="B858" s="2"/>
      <c r="C858" s="4"/>
      <c r="D858" s="4"/>
      <c r="E858" s="5"/>
      <c r="H858" s="4"/>
      <c r="I858" s="4"/>
    </row>
    <row r="859" spans="1:9" ht="13.2" x14ac:dyDescent="0.25">
      <c r="A859" s="4"/>
      <c r="B859" s="2"/>
      <c r="C859" s="4"/>
      <c r="D859" s="4"/>
      <c r="E859" s="5"/>
      <c r="H859" s="4"/>
      <c r="I859" s="4"/>
    </row>
    <row r="860" spans="1:9" ht="13.2" x14ac:dyDescent="0.25">
      <c r="A860" s="4"/>
      <c r="B860" s="2"/>
      <c r="C860" s="4"/>
      <c r="D860" s="4"/>
      <c r="E860" s="5"/>
      <c r="H860" s="4"/>
      <c r="I860" s="4"/>
    </row>
    <row r="861" spans="1:9" ht="13.2" x14ac:dyDescent="0.25">
      <c r="A861" s="4"/>
      <c r="B861" s="2"/>
      <c r="C861" s="4"/>
      <c r="D861" s="4"/>
      <c r="E861" s="5"/>
      <c r="H861" s="4"/>
      <c r="I861" s="4"/>
    </row>
    <row r="862" spans="1:9" ht="13.2" x14ac:dyDescent="0.25">
      <c r="A862" s="4"/>
      <c r="B862" s="2"/>
      <c r="C862" s="4"/>
      <c r="D862" s="4"/>
      <c r="E862" s="5"/>
      <c r="H862" s="4"/>
      <c r="I862" s="4"/>
    </row>
    <row r="863" spans="1:9" ht="13.2" x14ac:dyDescent="0.25">
      <c r="A863" s="4"/>
      <c r="B863" s="2"/>
      <c r="C863" s="4"/>
      <c r="D863" s="4"/>
      <c r="E863" s="5"/>
      <c r="H863" s="4"/>
      <c r="I863" s="4"/>
    </row>
    <row r="864" spans="1:9" ht="13.2" x14ac:dyDescent="0.25">
      <c r="A864" s="4"/>
      <c r="B864" s="2"/>
      <c r="C864" s="4"/>
      <c r="D864" s="4"/>
      <c r="E864" s="5"/>
      <c r="H864" s="4"/>
      <c r="I864" s="4"/>
    </row>
    <row r="865" spans="1:9" ht="13.2" x14ac:dyDescent="0.25">
      <c r="A865" s="4"/>
      <c r="B865" s="2"/>
      <c r="C865" s="4"/>
      <c r="D865" s="4"/>
      <c r="E865" s="5"/>
      <c r="H865" s="4"/>
      <c r="I865" s="4"/>
    </row>
    <row r="866" spans="1:9" ht="13.2" x14ac:dyDescent="0.25">
      <c r="A866" s="4"/>
      <c r="B866" s="2"/>
      <c r="C866" s="4"/>
      <c r="D866" s="4"/>
      <c r="E866" s="5"/>
      <c r="H866" s="4"/>
      <c r="I866" s="4"/>
    </row>
    <row r="867" spans="1:9" ht="13.2" x14ac:dyDescent="0.25">
      <c r="A867" s="4"/>
      <c r="B867" s="2"/>
      <c r="C867" s="4"/>
      <c r="D867" s="4"/>
      <c r="E867" s="5"/>
      <c r="H867" s="4"/>
      <c r="I867" s="4"/>
    </row>
    <row r="868" spans="1:9" ht="13.2" x14ac:dyDescent="0.25">
      <c r="A868" s="4"/>
      <c r="B868" s="2"/>
      <c r="C868" s="4"/>
      <c r="D868" s="4"/>
      <c r="E868" s="5"/>
      <c r="H868" s="4"/>
      <c r="I868" s="4"/>
    </row>
    <row r="869" spans="1:9" ht="13.2" x14ac:dyDescent="0.25">
      <c r="A869" s="4"/>
      <c r="B869" s="2"/>
      <c r="C869" s="4"/>
      <c r="D869" s="4"/>
      <c r="E869" s="5"/>
      <c r="H869" s="4"/>
      <c r="I869" s="4"/>
    </row>
    <row r="870" spans="1:9" ht="13.2" x14ac:dyDescent="0.25">
      <c r="A870" s="4"/>
      <c r="B870" s="2"/>
      <c r="C870" s="4"/>
      <c r="D870" s="4"/>
      <c r="E870" s="5"/>
      <c r="H870" s="4"/>
      <c r="I870" s="4"/>
    </row>
    <row r="871" spans="1:9" ht="13.2" x14ac:dyDescent="0.25">
      <c r="A871" s="4"/>
      <c r="B871" s="2"/>
      <c r="C871" s="4"/>
      <c r="D871" s="4"/>
      <c r="E871" s="5"/>
      <c r="H871" s="4"/>
      <c r="I871" s="4"/>
    </row>
    <row r="872" spans="1:9" ht="13.2" x14ac:dyDescent="0.25">
      <c r="A872" s="4"/>
      <c r="B872" s="2"/>
      <c r="C872" s="4"/>
      <c r="D872" s="4"/>
      <c r="E872" s="5"/>
      <c r="H872" s="4"/>
      <c r="I872" s="4"/>
    </row>
    <row r="873" spans="1:9" ht="13.2" x14ac:dyDescent="0.25">
      <c r="A873" s="4"/>
      <c r="B873" s="2"/>
      <c r="C873" s="4"/>
      <c r="D873" s="4"/>
      <c r="E873" s="5"/>
      <c r="H873" s="4"/>
      <c r="I873" s="4"/>
    </row>
    <row r="874" spans="1:9" ht="13.2" x14ac:dyDescent="0.25">
      <c r="A874" s="4"/>
      <c r="B874" s="2"/>
      <c r="C874" s="4"/>
      <c r="D874" s="4"/>
      <c r="E874" s="5"/>
      <c r="H874" s="4"/>
      <c r="I874" s="4"/>
    </row>
    <row r="875" spans="1:9" ht="13.2" x14ac:dyDescent="0.25">
      <c r="A875" s="4"/>
      <c r="B875" s="2"/>
      <c r="C875" s="4"/>
      <c r="D875" s="4"/>
      <c r="E875" s="5"/>
      <c r="H875" s="4"/>
      <c r="I875" s="4"/>
    </row>
    <row r="876" spans="1:9" ht="13.2" x14ac:dyDescent="0.25">
      <c r="A876" s="4"/>
      <c r="B876" s="2"/>
      <c r="C876" s="4"/>
      <c r="D876" s="4"/>
      <c r="E876" s="5"/>
      <c r="H876" s="4"/>
      <c r="I876" s="4"/>
    </row>
    <row r="877" spans="1:9" ht="13.2" x14ac:dyDescent="0.25">
      <c r="A877" s="4"/>
      <c r="B877" s="2"/>
      <c r="C877" s="4"/>
      <c r="D877" s="4"/>
      <c r="E877" s="5"/>
      <c r="H877" s="4"/>
      <c r="I877" s="4"/>
    </row>
    <row r="878" spans="1:9" ht="13.2" x14ac:dyDescent="0.25">
      <c r="A878" s="4"/>
      <c r="B878" s="2"/>
      <c r="C878" s="4"/>
      <c r="D878" s="4"/>
      <c r="E878" s="5"/>
      <c r="H878" s="4"/>
      <c r="I878" s="4"/>
    </row>
    <row r="879" spans="1:9" ht="13.2" x14ac:dyDescent="0.25">
      <c r="A879" s="4"/>
      <c r="B879" s="2"/>
      <c r="C879" s="4"/>
      <c r="D879" s="4"/>
      <c r="E879" s="5"/>
      <c r="H879" s="4"/>
      <c r="I879" s="4"/>
    </row>
    <row r="880" spans="1:9" ht="13.2" x14ac:dyDescent="0.25">
      <c r="A880" s="4"/>
      <c r="B880" s="2"/>
      <c r="C880" s="4"/>
      <c r="D880" s="4"/>
      <c r="E880" s="5"/>
      <c r="H880" s="4"/>
      <c r="I880" s="4"/>
    </row>
    <row r="881" spans="1:9" ht="13.2" x14ac:dyDescent="0.25">
      <c r="A881" s="4"/>
      <c r="B881" s="2"/>
      <c r="C881" s="4"/>
      <c r="D881" s="4"/>
      <c r="E881" s="5"/>
      <c r="H881" s="4"/>
      <c r="I881" s="4"/>
    </row>
    <row r="882" spans="1:9" ht="13.2" x14ac:dyDescent="0.25">
      <c r="A882" s="4"/>
      <c r="B882" s="2"/>
      <c r="C882" s="4"/>
      <c r="D882" s="4"/>
      <c r="E882" s="5"/>
      <c r="H882" s="4"/>
      <c r="I882" s="4"/>
    </row>
    <row r="883" spans="1:9" ht="13.2" x14ac:dyDescent="0.25">
      <c r="A883" s="4"/>
      <c r="B883" s="2"/>
      <c r="C883" s="4"/>
      <c r="D883" s="4"/>
      <c r="E883" s="5"/>
      <c r="H883" s="4"/>
      <c r="I883" s="4"/>
    </row>
    <row r="884" spans="1:9" ht="13.2" x14ac:dyDescent="0.25">
      <c r="A884" s="4"/>
      <c r="B884" s="2"/>
      <c r="C884" s="4"/>
      <c r="D884" s="4"/>
      <c r="E884" s="5"/>
      <c r="H884" s="4"/>
      <c r="I884" s="4"/>
    </row>
    <row r="885" spans="1:9" ht="13.2" x14ac:dyDescent="0.25">
      <c r="A885" s="4"/>
      <c r="B885" s="2"/>
      <c r="C885" s="4"/>
      <c r="D885" s="4"/>
      <c r="E885" s="5"/>
      <c r="H885" s="4"/>
      <c r="I885" s="4"/>
    </row>
    <row r="886" spans="1:9" ht="13.2" x14ac:dyDescent="0.25">
      <c r="A886" s="4"/>
      <c r="B886" s="2"/>
      <c r="C886" s="4"/>
      <c r="D886" s="4"/>
      <c r="E886" s="5"/>
      <c r="H886" s="4"/>
      <c r="I886" s="4"/>
    </row>
    <row r="887" spans="1:9" ht="13.2" x14ac:dyDescent="0.25">
      <c r="A887" s="4"/>
      <c r="B887" s="2"/>
      <c r="C887" s="4"/>
      <c r="D887" s="4"/>
      <c r="E887" s="5"/>
      <c r="H887" s="4"/>
      <c r="I887" s="4"/>
    </row>
    <row r="888" spans="1:9" ht="13.2" x14ac:dyDescent="0.25">
      <c r="A888" s="4"/>
      <c r="B888" s="2"/>
      <c r="C888" s="4"/>
      <c r="D888" s="4"/>
      <c r="E888" s="5"/>
      <c r="H888" s="4"/>
      <c r="I888" s="4"/>
    </row>
    <row r="889" spans="1:9" ht="13.2" x14ac:dyDescent="0.25">
      <c r="A889" s="4"/>
      <c r="B889" s="2"/>
      <c r="C889" s="4"/>
      <c r="D889" s="4"/>
      <c r="E889" s="5"/>
      <c r="H889" s="4"/>
      <c r="I889" s="4"/>
    </row>
    <row r="890" spans="1:9" ht="13.2" x14ac:dyDescent="0.25">
      <c r="A890" s="4"/>
      <c r="B890" s="2"/>
      <c r="C890" s="4"/>
      <c r="D890" s="4"/>
      <c r="E890" s="5"/>
      <c r="H890" s="4"/>
      <c r="I890" s="4"/>
    </row>
    <row r="891" spans="1:9" ht="13.2" x14ac:dyDescent="0.25">
      <c r="A891" s="4"/>
      <c r="B891" s="2"/>
      <c r="C891" s="4"/>
      <c r="D891" s="4"/>
      <c r="E891" s="5"/>
      <c r="H891" s="4"/>
      <c r="I891" s="4"/>
    </row>
    <row r="892" spans="1:9" ht="13.2" x14ac:dyDescent="0.25">
      <c r="A892" s="4"/>
      <c r="B892" s="2"/>
      <c r="C892" s="4"/>
      <c r="D892" s="4"/>
      <c r="E892" s="5"/>
      <c r="H892" s="4"/>
      <c r="I892" s="4"/>
    </row>
    <row r="893" spans="1:9" ht="13.2" x14ac:dyDescent="0.25">
      <c r="A893" s="4"/>
      <c r="B893" s="2"/>
      <c r="C893" s="4"/>
      <c r="D893" s="4"/>
      <c r="E893" s="5"/>
      <c r="H893" s="4"/>
      <c r="I893" s="4"/>
    </row>
    <row r="894" spans="1:9" ht="13.2" x14ac:dyDescent="0.25">
      <c r="A894" s="4"/>
      <c r="B894" s="2"/>
      <c r="C894" s="4"/>
      <c r="D894" s="4"/>
      <c r="E894" s="5"/>
      <c r="H894" s="4"/>
      <c r="I894" s="4"/>
    </row>
    <row r="895" spans="1:9" ht="13.2" x14ac:dyDescent="0.25">
      <c r="A895" s="4"/>
      <c r="B895" s="2"/>
      <c r="C895" s="4"/>
      <c r="D895" s="4"/>
      <c r="E895" s="5"/>
      <c r="H895" s="4"/>
      <c r="I895" s="4"/>
    </row>
    <row r="896" spans="1:9" ht="13.2" x14ac:dyDescent="0.25">
      <c r="A896" s="4"/>
      <c r="B896" s="2"/>
      <c r="C896" s="4"/>
      <c r="D896" s="4"/>
      <c r="E896" s="5"/>
      <c r="H896" s="4"/>
      <c r="I896" s="4"/>
    </row>
    <row r="897" spans="1:9" ht="13.2" x14ac:dyDescent="0.25">
      <c r="A897" s="4"/>
      <c r="B897" s="2"/>
      <c r="C897" s="4"/>
      <c r="D897" s="4"/>
      <c r="E897" s="5"/>
      <c r="H897" s="4"/>
      <c r="I897" s="4"/>
    </row>
    <row r="898" spans="1:9" ht="13.2" x14ac:dyDescent="0.25">
      <c r="A898" s="4"/>
      <c r="B898" s="2"/>
      <c r="C898" s="4"/>
      <c r="D898" s="4"/>
      <c r="E898" s="5"/>
      <c r="H898" s="4"/>
      <c r="I898" s="4"/>
    </row>
    <row r="899" spans="1:9" ht="13.2" x14ac:dyDescent="0.25">
      <c r="A899" s="4"/>
      <c r="B899" s="2"/>
      <c r="C899" s="4"/>
      <c r="D899" s="4"/>
      <c r="E899" s="5"/>
      <c r="H899" s="4"/>
      <c r="I899" s="4"/>
    </row>
    <row r="900" spans="1:9" ht="13.2" x14ac:dyDescent="0.25">
      <c r="A900" s="4"/>
      <c r="B900" s="2"/>
      <c r="C900" s="4"/>
      <c r="D900" s="4"/>
      <c r="E900" s="5"/>
      <c r="H900" s="4"/>
      <c r="I900" s="4"/>
    </row>
    <row r="901" spans="1:9" ht="13.2" x14ac:dyDescent="0.25">
      <c r="A901" s="4"/>
      <c r="B901" s="2"/>
      <c r="C901" s="4"/>
      <c r="D901" s="4"/>
      <c r="E901" s="5"/>
      <c r="H901" s="4"/>
      <c r="I901" s="4"/>
    </row>
    <row r="902" spans="1:9" ht="13.2" x14ac:dyDescent="0.25">
      <c r="A902" s="4"/>
      <c r="B902" s="2"/>
      <c r="C902" s="4"/>
      <c r="D902" s="4"/>
      <c r="E902" s="5"/>
      <c r="H902" s="4"/>
      <c r="I902" s="4"/>
    </row>
    <row r="903" spans="1:9" ht="13.2" x14ac:dyDescent="0.25">
      <c r="A903" s="4"/>
      <c r="B903" s="2"/>
      <c r="C903" s="4"/>
      <c r="D903" s="4"/>
      <c r="E903" s="5"/>
      <c r="H903" s="4"/>
      <c r="I903" s="4"/>
    </row>
    <row r="904" spans="1:9" ht="13.2" x14ac:dyDescent="0.25">
      <c r="A904" s="4"/>
      <c r="B904" s="2"/>
      <c r="C904" s="4"/>
      <c r="D904" s="4"/>
      <c r="E904" s="5"/>
      <c r="H904" s="4"/>
      <c r="I904" s="4"/>
    </row>
    <row r="905" spans="1:9" ht="13.2" x14ac:dyDescent="0.25">
      <c r="A905" s="4"/>
      <c r="B905" s="2"/>
      <c r="C905" s="4"/>
      <c r="D905" s="4"/>
      <c r="E905" s="5"/>
      <c r="H905" s="4"/>
      <c r="I905" s="4"/>
    </row>
    <row r="906" spans="1:9" ht="13.2" x14ac:dyDescent="0.25">
      <c r="A906" s="4"/>
      <c r="B906" s="2"/>
      <c r="C906" s="4"/>
      <c r="D906" s="4"/>
      <c r="E906" s="5"/>
      <c r="H906" s="4"/>
      <c r="I906" s="4"/>
    </row>
    <row r="907" spans="1:9" ht="13.2" x14ac:dyDescent="0.25">
      <c r="A907" s="4"/>
      <c r="B907" s="2"/>
      <c r="C907" s="4"/>
      <c r="D907" s="4"/>
      <c r="E907" s="5"/>
      <c r="H907" s="4"/>
      <c r="I907" s="4"/>
    </row>
    <row r="908" spans="1:9" ht="13.2" x14ac:dyDescent="0.25">
      <c r="A908" s="4"/>
      <c r="B908" s="2"/>
      <c r="C908" s="4"/>
      <c r="D908" s="4"/>
      <c r="E908" s="5"/>
      <c r="H908" s="4"/>
      <c r="I908" s="4"/>
    </row>
    <row r="909" spans="1:9" ht="13.2" x14ac:dyDescent="0.25">
      <c r="A909" s="4"/>
      <c r="B909" s="2"/>
      <c r="C909" s="4"/>
      <c r="D909" s="4"/>
      <c r="E909" s="5"/>
      <c r="H909" s="4"/>
      <c r="I909" s="4"/>
    </row>
    <row r="910" spans="1:9" ht="13.2" x14ac:dyDescent="0.25">
      <c r="A910" s="4"/>
      <c r="B910" s="2"/>
      <c r="C910" s="4"/>
      <c r="D910" s="4"/>
      <c r="E910" s="5"/>
      <c r="H910" s="4"/>
      <c r="I910" s="4"/>
    </row>
    <row r="911" spans="1:9" ht="13.2" x14ac:dyDescent="0.25">
      <c r="A911" s="4"/>
      <c r="B911" s="2"/>
      <c r="C911" s="4"/>
      <c r="D911" s="4"/>
      <c r="E911" s="5"/>
      <c r="H911" s="4"/>
      <c r="I911" s="4"/>
    </row>
    <row r="912" spans="1:9" ht="13.2" x14ac:dyDescent="0.25">
      <c r="A912" s="4"/>
      <c r="B912" s="2"/>
      <c r="C912" s="4"/>
      <c r="D912" s="4"/>
      <c r="E912" s="5"/>
      <c r="H912" s="4"/>
      <c r="I912" s="4"/>
    </row>
    <row r="913" spans="1:9" ht="13.2" x14ac:dyDescent="0.25">
      <c r="A913" s="4"/>
      <c r="B913" s="2"/>
      <c r="C913" s="4"/>
      <c r="D913" s="4"/>
      <c r="E913" s="5"/>
      <c r="H913" s="4"/>
      <c r="I913" s="4"/>
    </row>
    <row r="914" spans="1:9" ht="13.2" x14ac:dyDescent="0.25">
      <c r="A914" s="4"/>
      <c r="B914" s="2"/>
      <c r="C914" s="4"/>
      <c r="D914" s="4"/>
      <c r="E914" s="5"/>
      <c r="H914" s="4"/>
      <c r="I914" s="4"/>
    </row>
    <row r="915" spans="1:9" ht="13.2" x14ac:dyDescent="0.25">
      <c r="A915" s="4"/>
      <c r="B915" s="2"/>
      <c r="C915" s="4"/>
      <c r="D915" s="4"/>
      <c r="E915" s="5"/>
      <c r="H915" s="4"/>
      <c r="I915" s="4"/>
    </row>
  </sheetData>
  <conditionalFormatting sqref="C4:C5">
    <cfRule type="containsText" dxfId="107" priority="1" operator="containsText" text="Y">
      <formula>NOT(ISERROR(SEARCH(("Y"),(C4))))</formula>
    </cfRule>
  </conditionalFormatting>
  <conditionalFormatting sqref="C4:C5">
    <cfRule type="containsText" dxfId="106" priority="2" operator="containsText" text="?">
      <formula>NOT(ISERROR(SEARCH(("?"),(C4))))</formula>
    </cfRule>
  </conditionalFormatting>
  <conditionalFormatting sqref="C4:C5">
    <cfRule type="containsBlanks" dxfId="105" priority="3">
      <formula>LEN(TRIM(C4))=0</formula>
    </cfRule>
  </conditionalFormatting>
  <conditionalFormatting sqref="C4:C5">
    <cfRule type="containsText" dxfId="10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2"/>
  <sheetViews>
    <sheetView topLeftCell="V1" workbookViewId="0">
      <pane ySplit="3" topLeftCell="A4" activePane="bottomLeft" state="frozen"/>
      <selection pane="bottomLeft" activeCell="AC4" sqref="AC4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1160</v>
      </c>
      <c r="B1" s="2" t="s">
        <v>1753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BNB","CollectionType":"HomeCollector.Models.BookBase,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1161</v>
      </c>
      <c r="B4" s="15">
        <v>2002</v>
      </c>
      <c r="C4" s="17" t="s">
        <v>15</v>
      </c>
      <c r="D4" s="4"/>
      <c r="E4" s="85"/>
      <c r="F4" s="81" t="s">
        <v>1162</v>
      </c>
      <c r="G4" s="18"/>
      <c r="H4" s="12" t="s">
        <v>1163</v>
      </c>
      <c r="I4" s="12" t="s">
        <v>1164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Brave and the Bold, Book 1" </v>
      </c>
      <c r="L4" t="str">
        <f>",""Description"":""" &amp; $I4 &amp; """ "</f>
        <v xml:space="preserve">,"Description":"TOS/DS9" </v>
      </c>
      <c r="M4" t="str">
        <f>",""Title"":""" &amp; $A4 &amp; """ "</f>
        <v xml:space="preserve">,"Title":"The Brave and the Bold, Book 1" </v>
      </c>
      <c r="N4" t="str">
        <f>",""Author"":""" &amp; $H4 &amp; """ "</f>
        <v xml:space="preserve">,"Author":"Keith R.A. DeCandido"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,"Month":0</v>
      </c>
      <c r="R4" t="str">
        <f>",""Series"":""" &amp; $B$1 &amp; """ "</f>
        <v xml:space="preserve">,"Series":"BNB" </v>
      </c>
      <c r="S4" t="str">
        <f>",""BookCode"":""" &amp; $F4 &amp; """ "</f>
        <v xml:space="preserve">,"BookCode":"BNB1"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Brave and the Bold, Book 1" ,"Description":"TOS/DS9" ,"Title":"The Brave and the Bold, Book 1" ,"Author":"Keith R.A. DeCandido" ,"Publisher":"" ,"Year":2002 ,"Month":0,"Series":"BNB" ,"BookCode":"BNB1"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1165</v>
      </c>
      <c r="B5" s="15">
        <v>2002</v>
      </c>
      <c r="C5" s="17" t="s">
        <v>15</v>
      </c>
      <c r="D5" s="4"/>
      <c r="E5" s="85"/>
      <c r="F5" s="81" t="s">
        <v>1166</v>
      </c>
      <c r="G5" s="18"/>
      <c r="H5" s="12" t="s">
        <v>1163</v>
      </c>
      <c r="I5" s="12" t="s">
        <v>1167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,"DisplayName":"The Brave and the Bold, Book 2" </v>
      </c>
      <c r="L5" t="str">
        <f t="shared" ref="L5" si="1">",""Description"":""" &amp; $I5 &amp; """ "</f>
        <v xml:space="preserve">,"Description":"TNG/VOY" </v>
      </c>
      <c r="M5" t="str">
        <f t="shared" ref="M5" si="2">",""Title"":""" &amp; $A5 &amp; """ "</f>
        <v xml:space="preserve">,"Title":"The Brave and the Bold, Book 2" </v>
      </c>
      <c r="N5" t="str">
        <f t="shared" ref="N5" si="3">",""Author"":""" &amp; $H5 &amp; """ "</f>
        <v xml:space="preserve">,"Author":"Keith R.A. DeCandido"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,"Year":2002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,"Series":"BNB" </v>
      </c>
      <c r="S5" t="str">
        <f t="shared" ref="S5" si="7">",""BookCode"":""" &amp; $F5 &amp; """ "</f>
        <v xml:space="preserve">,"BookCode":"BNB2"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PublicKeyToken=null","DisplayName":"The Brave and the Bold, Book 2" ,"Description":"TNG/VOY" ,"Title":"The Brave and the Bold, Book 2" ,"Author":"Keith R.A. DeCandido" ,"Publisher":"" ,"Year":2002 ,"Month":0,"Series":"BNB" ,"BookCode":"BNB2"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/>
      <c r="B6" s="15"/>
      <c r="C6" s="3"/>
      <c r="D6" s="4"/>
      <c r="E6" s="85"/>
      <c r="F6" s="81"/>
      <c r="G6" s="18"/>
      <c r="H6" s="12"/>
      <c r="I6" s="18"/>
    </row>
    <row r="7" spans="1:39" ht="14.4" x14ac:dyDescent="0.3">
      <c r="A7" s="14"/>
      <c r="B7" s="15"/>
      <c r="C7" s="3"/>
      <c r="D7" s="4"/>
      <c r="E7" s="85"/>
      <c r="F7" s="81"/>
      <c r="G7" s="18"/>
      <c r="H7" s="12"/>
      <c r="I7" s="18"/>
    </row>
    <row r="8" spans="1:39" ht="14.4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ht="14.4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ht="14.4" x14ac:dyDescent="0.3">
      <c r="A10" s="14"/>
      <c r="B10" s="15"/>
      <c r="C10" s="3"/>
      <c r="D10" s="4"/>
      <c r="E10" s="85"/>
      <c r="F10" s="81"/>
      <c r="G10" s="18"/>
      <c r="H10" s="18"/>
      <c r="I10" s="22"/>
    </row>
    <row r="11" spans="1:39" ht="14.4" x14ac:dyDescent="0.3">
      <c r="A11" s="14"/>
      <c r="B11" s="15"/>
      <c r="C11" s="3"/>
      <c r="D11" s="4"/>
      <c r="E11" s="85"/>
      <c r="F11" s="81"/>
      <c r="G11" s="18"/>
      <c r="I11" s="22"/>
    </row>
    <row r="12" spans="1:39" ht="14.4" x14ac:dyDescent="0.3">
      <c r="A12" s="14"/>
      <c r="B12" s="15"/>
      <c r="C12" s="3"/>
      <c r="D12" s="4"/>
      <c r="E12" s="85"/>
      <c r="F12" s="81"/>
      <c r="G12" s="18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86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15"/>
      <c r="C48" s="3"/>
      <c r="D48" s="4"/>
      <c r="E48" s="85"/>
      <c r="F48" s="65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4"/>
    </row>
    <row r="56" spans="1:9" ht="13.2" x14ac:dyDescent="0.25">
      <c r="A56" s="12"/>
      <c r="B56" s="2"/>
      <c r="C56" s="3"/>
      <c r="D56" s="4"/>
      <c r="E56" s="85"/>
      <c r="F56" s="65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4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12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4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4"/>
      <c r="B83" s="2"/>
      <c r="C83" s="3"/>
      <c r="D83" s="4"/>
      <c r="E83" s="85"/>
      <c r="F83" s="68"/>
      <c r="H83" s="4"/>
      <c r="I83" s="4"/>
    </row>
    <row r="84" spans="1:9" ht="13.2" x14ac:dyDescent="0.25">
      <c r="A84" s="12"/>
      <c r="B84" s="2"/>
      <c r="C84" s="3"/>
      <c r="D84" s="4"/>
      <c r="E84" s="73"/>
      <c r="F84" s="68"/>
      <c r="H84" s="12"/>
      <c r="I84" s="12"/>
    </row>
    <row r="85" spans="1:9" ht="13.2" x14ac:dyDescent="0.25">
      <c r="A85" s="12"/>
      <c r="B85" s="2"/>
      <c r="C85" s="3"/>
      <c r="D85" s="4"/>
      <c r="E85" s="73"/>
      <c r="F85" s="68"/>
      <c r="H85" s="12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12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12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4"/>
      <c r="B112" s="2"/>
      <c r="C112" s="3"/>
      <c r="D112" s="4"/>
      <c r="E112" s="18"/>
      <c r="H112" s="4"/>
      <c r="I112" s="4"/>
    </row>
    <row r="113" spans="1:9" ht="13.8" x14ac:dyDescent="0.25">
      <c r="A113" s="88"/>
      <c r="B113" s="2"/>
      <c r="C113" s="3"/>
      <c r="D113" s="4"/>
      <c r="E113" s="26"/>
      <c r="H113" s="75"/>
      <c r="I113" s="12"/>
    </row>
    <row r="114" spans="1:9" ht="13.8" x14ac:dyDescent="0.25">
      <c r="A114" s="89"/>
      <c r="B114" s="2"/>
      <c r="C114" s="3"/>
      <c r="D114" s="4"/>
      <c r="E114" s="26"/>
      <c r="H114" s="22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15"/>
      <c r="C116" s="3"/>
      <c r="D116" s="4"/>
      <c r="E116" s="5"/>
      <c r="H116" s="22"/>
      <c r="I116" s="12"/>
    </row>
    <row r="117" spans="1:9" ht="13.8" x14ac:dyDescent="0.25">
      <c r="A117" s="88"/>
      <c r="B117" s="15"/>
      <c r="C117" s="3"/>
      <c r="D117" s="4"/>
      <c r="E117" s="5"/>
      <c r="H117" s="43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33"/>
      <c r="B119" s="2"/>
      <c r="C119" s="3"/>
      <c r="D119" s="4"/>
      <c r="E119" s="26"/>
      <c r="H119" s="12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4.4" x14ac:dyDescent="0.3">
      <c r="A124" s="76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</sheetData>
  <conditionalFormatting sqref="C4:C5">
    <cfRule type="containsText" dxfId="103" priority="1" operator="containsText" text="Y">
      <formula>NOT(ISERROR(SEARCH(("Y"),(C4))))</formula>
    </cfRule>
  </conditionalFormatting>
  <conditionalFormatting sqref="C4:C5">
    <cfRule type="containsText" dxfId="102" priority="2" operator="containsText" text="?">
      <formula>NOT(ISERROR(SEARCH(("?"),(C4))))</formula>
    </cfRule>
  </conditionalFormatting>
  <conditionalFormatting sqref="C4:C5">
    <cfRule type="containsBlanks" dxfId="101" priority="3">
      <formula>LEN(TRIM(C4))=0</formula>
    </cfRule>
  </conditionalFormatting>
  <conditionalFormatting sqref="C4:C5">
    <cfRule type="containsText" dxfId="10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5" width="8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1168</v>
      </c>
      <c r="B1" s="2" t="s">
        <v>1754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CPT","CollectionType":"HomeCollector.Models.BookBase,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1169</v>
      </c>
      <c r="B4" s="15">
        <v>1998</v>
      </c>
      <c r="C4" s="17" t="s">
        <v>15</v>
      </c>
      <c r="D4" s="4"/>
      <c r="E4" s="138">
        <v>6</v>
      </c>
      <c r="F4" s="81" t="s">
        <v>1170</v>
      </c>
      <c r="G4" s="18"/>
      <c r="H4" s="12" t="s">
        <v>340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,"DisplayName":"Captain's Table - War Dragons"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,"Title":"Captain's Table - War Dragons" </v>
      </c>
      <c r="N4" t="str">
        <f>",""Author"":""" &amp; $H4 &amp; """ "</f>
        <v xml:space="preserve">,"Author":"L.A. Graf"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,"Year":1998 </v>
      </c>
      <c r="Q4" t="str">
        <f>",""Month"":" &amp; IF($E4="",0,$E4)</f>
        <v>,"Month":6</v>
      </c>
      <c r="R4" t="str">
        <f>",""Series"":""" &amp; $B$1 &amp; """ "</f>
        <v xml:space="preserve">,"Series":"CPT" </v>
      </c>
      <c r="S4" t="str">
        <f>",""BookCode"":""" &amp; $F4 &amp; """ "</f>
        <v xml:space="preserve">,"BookCode":"CPT1"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PublicKeyToken=null","DisplayName":"Captain's Table - War Dragons" ,"Description":"TOS" ,"Title":"Captain's Table - War Dragons" ,"Author":"L.A. Graf" ,"Publisher":"" ,"Year":1998 ,"Month":6,"Series":"CPT" ,"BookCode":"CPT1"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1171</v>
      </c>
      <c r="B5" s="15">
        <v>1998</v>
      </c>
      <c r="C5" s="17" t="s">
        <v>15</v>
      </c>
      <c r="D5" s="4"/>
      <c r="E5" s="38">
        <v>6</v>
      </c>
      <c r="F5" s="81" t="s">
        <v>1172</v>
      </c>
      <c r="G5" s="18"/>
      <c r="H5" s="12" t="s">
        <v>286</v>
      </c>
      <c r="I5" s="18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0" si="0">",""DisplayName"":""" &amp; $A5 &amp; """ "</f>
        <v xml:space="preserve">,"DisplayName":"Captain's Table - Dujonian's Hoard" </v>
      </c>
      <c r="L5" t="str">
        <f t="shared" ref="L5:L10" si="1">",""Description"":""" &amp; $I5 &amp; """ "</f>
        <v xml:space="preserve">,"Description":"TNG" </v>
      </c>
      <c r="M5" t="str">
        <f t="shared" ref="M5:M10" si="2">",""Title"":""" &amp; $A5 &amp; """ "</f>
        <v xml:space="preserve">,"Title":"Captain's Table - Dujonian's Hoard" </v>
      </c>
      <c r="N5" t="str">
        <f t="shared" ref="N5:N10" si="3">",""Author"":""" &amp; $H5 &amp; """ "</f>
        <v xml:space="preserve">,"Author":"Michael Jan Friedman" </v>
      </c>
      <c r="O5" t="str">
        <f t="shared" ref="O5:O10" si="4">",""Publisher"":""" &amp; $G5 &amp; """ "</f>
        <v xml:space="preserve">,"Publisher":"" </v>
      </c>
      <c r="P5" t="str">
        <f t="shared" ref="P5:P10" si="5">",""Year"":" &amp; $B5 &amp; " "</f>
        <v xml:space="preserve">,"Year":1998 </v>
      </c>
      <c r="Q5" t="str">
        <f t="shared" ref="Q5:Q10" si="6">",""Month"":" &amp; IF($E5="",0,$E5)</f>
        <v>,"Month":6</v>
      </c>
      <c r="R5" t="str">
        <f>",""Series"":""" &amp; $B$1 &amp; """ "</f>
        <v xml:space="preserve">,"Series":"CPT" </v>
      </c>
      <c r="S5" t="str">
        <f t="shared" ref="S5:S10" si="7">",""BookCode"":""" &amp; $F5 &amp; """ "</f>
        <v xml:space="preserve">,"BookCode":"CPT2" </v>
      </c>
      <c r="T5" t="str">
        <f t="shared" ref="T5:T10" si="8">",""ISBN"":""" &amp; "" &amp; """ "</f>
        <v xml:space="preserve">,"ISBN":"" </v>
      </c>
      <c r="U5" t="str">
        <f t="shared" ref="U5:U10" si="9">",""Edition"":""" &amp; "" &amp; """ "</f>
        <v xml:space="preserve">,"Edition":"" </v>
      </c>
      <c r="V5" t="str">
        <f t="shared" ref="V5:V10" si="10" xml:space="preserve"> IF($C5="Y",",""ItemInstances"":[","")</f>
        <v>,"ItemInstances":[</v>
      </c>
      <c r="W5" t="str">
        <f t="shared" ref="W5:W10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0" si="12">",""ItemDetails"":""" &amp; "Copies=" &amp; $D5 &amp; """ "</f>
        <v xml:space="preserve">,"ItemDetails":"Copies=" </v>
      </c>
      <c r="Y5" t="str">
        <f t="shared" ref="Y5:Y10" si="13">",""IsFavorite"":" &amp; "false" &amp; " "</f>
        <v xml:space="preserve">,"IsFavorite":false </v>
      </c>
      <c r="Z5" t="str">
        <f t="shared" ref="Z5:Z10" si="14">",""EstimatedValue"":" &amp; 0 &amp; " "</f>
        <v xml:space="preserve">,"EstimatedValue":0 </v>
      </c>
      <c r="AA5" t="str">
        <f t="shared" ref="AA5:AA10" si="15">",""Condition"":" &amp; """UNDEFINED""" &amp; " "</f>
        <v xml:space="preserve">,"Condition":"UNDEFINED" </v>
      </c>
      <c r="AB5" t="str">
        <f t="shared" ref="AB5:AB10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0" si="17">CONCATENATE($J5,$K5, $L5, $M5, $N5,$O5,$P5,$Q5,$R5,$S5,$T5,$U5) &amp; $AB5</f>
        <v>,{"CollectableType":"HomeCollector.Models.BookBase, HomeCollector, Version=1.0.0.0, Culture=neutral, PublicKeyToken=null","DisplayName":"Captain's Table - Dujonian's Hoard" ,"Description":"TNG" ,"Title":"Captain's Table - Dujonian's Hoard" ,"Author":"Michael Jan Friedman" ,"Publisher":"" ,"Year":1998 ,"Month":6,"Series":"CPT" ,"BookCode":"CPT2"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40.200000000000003" x14ac:dyDescent="0.3">
      <c r="A6" s="14" t="s">
        <v>1173</v>
      </c>
      <c r="B6" s="15">
        <v>1998</v>
      </c>
      <c r="C6" s="17" t="s">
        <v>15</v>
      </c>
      <c r="D6" s="4"/>
      <c r="E6" s="38">
        <v>7</v>
      </c>
      <c r="F6" s="81" t="s">
        <v>1174</v>
      </c>
      <c r="G6" s="18"/>
      <c r="H6" s="12" t="s">
        <v>893</v>
      </c>
      <c r="I6" s="18" t="s">
        <v>57</v>
      </c>
      <c r="J6" t="str">
        <f t="shared" ref="J6:J10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,"DisplayName":"Captain's Table - The Mist" </v>
      </c>
      <c r="L6" t="str">
        <f t="shared" si="1"/>
        <v xml:space="preserve">,"Description":"DS9" </v>
      </c>
      <c r="M6" t="str">
        <f t="shared" si="2"/>
        <v xml:space="preserve">,"Title":"Captain's Table - The Mist" </v>
      </c>
      <c r="N6" t="str">
        <f t="shared" si="3"/>
        <v xml:space="preserve">,"Author":"Dean Wesley Smith &amp; Kristine Kathryn Rusch" </v>
      </c>
      <c r="O6" t="str">
        <f t="shared" si="4"/>
        <v xml:space="preserve">,"Publisher":"" </v>
      </c>
      <c r="P6" t="str">
        <f t="shared" si="5"/>
        <v xml:space="preserve">,"Year":1998 </v>
      </c>
      <c r="Q6" t="str">
        <f t="shared" si="6"/>
        <v>,"Month":7</v>
      </c>
      <c r="R6" t="str">
        <f t="shared" ref="R6:R10" si="19">",""Series"":""" &amp; $B$1 &amp; """ "</f>
        <v xml:space="preserve">,"Series":"CPT" </v>
      </c>
      <c r="S6" t="str">
        <f t="shared" si="7"/>
        <v xml:space="preserve">,"BookCode":"CPT3"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PublicKeyToken=null","DisplayName":"Captain's Table - The Mist" ,"Description":"DS9" ,"Title":"Captain's Table - The Mist" ,"Author":"Dean Wesley Smith &amp; Kristine Kathryn Rusch" ,"Publisher":"" ,"Year":1998 ,"Month":7,"Series":"CPT" ,"BookCode":"CPT3"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1175</v>
      </c>
      <c r="B7" s="15">
        <v>1998</v>
      </c>
      <c r="C7" s="17" t="s">
        <v>15</v>
      </c>
      <c r="D7" s="4"/>
      <c r="E7" s="38">
        <v>7</v>
      </c>
      <c r="F7" s="81" t="s">
        <v>1176</v>
      </c>
      <c r="G7" s="18"/>
      <c r="H7" s="12" t="s">
        <v>225</v>
      </c>
      <c r="I7" s="18" t="s">
        <v>778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,"DisplayName":"Captain's Table - Fire Ship" </v>
      </c>
      <c r="L7" t="str">
        <f t="shared" si="1"/>
        <v xml:space="preserve">,"Description":"VOY" </v>
      </c>
      <c r="M7" t="str">
        <f t="shared" si="2"/>
        <v xml:space="preserve">,"Title":"Captain's Table - Fire Ship" </v>
      </c>
      <c r="N7" t="str">
        <f t="shared" si="3"/>
        <v xml:space="preserve">,"Author":"Diane Carey" </v>
      </c>
      <c r="O7" t="str">
        <f t="shared" si="4"/>
        <v xml:space="preserve">,"Publisher":"" </v>
      </c>
      <c r="P7" t="str">
        <f t="shared" si="5"/>
        <v xml:space="preserve">,"Year":1998 </v>
      </c>
      <c r="Q7" t="str">
        <f t="shared" si="6"/>
        <v>,"Month":7</v>
      </c>
      <c r="R7" t="str">
        <f t="shared" si="19"/>
        <v xml:space="preserve">,"Series":"CPT" </v>
      </c>
      <c r="S7" t="str">
        <f t="shared" si="7"/>
        <v xml:space="preserve">,"BookCode":"CPT4"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PublicKeyToken=null","DisplayName":"Captain's Table - Fire Ship" ,"Description":"VOY" ,"Title":"Captain's Table - Fire Ship" ,"Author":"Diane Carey" ,"Publisher":"" ,"Year":1998 ,"Month":7,"Series":"CPT" ,"BookCode":"CPT4"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1177</v>
      </c>
      <c r="B8" s="15">
        <v>1998</v>
      </c>
      <c r="C8" s="17" t="s">
        <v>15</v>
      </c>
      <c r="D8" s="4"/>
      <c r="E8" s="38">
        <v>10</v>
      </c>
      <c r="F8" s="81" t="s">
        <v>1178</v>
      </c>
      <c r="G8" s="18"/>
      <c r="H8" s="18" t="s">
        <v>329</v>
      </c>
      <c r="I8" s="18" t="s">
        <v>215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,"DisplayName":"Captain's Table - Once Burned" </v>
      </c>
      <c r="L8" t="str">
        <f t="shared" si="1"/>
        <v xml:space="preserve">,"Description":"NFT" </v>
      </c>
      <c r="M8" t="str">
        <f t="shared" si="2"/>
        <v xml:space="preserve">,"Title":"Captain's Table - Once Burned" </v>
      </c>
      <c r="N8" t="str">
        <f t="shared" si="3"/>
        <v xml:space="preserve">,"Author":"Peter David" </v>
      </c>
      <c r="O8" t="str">
        <f t="shared" si="4"/>
        <v xml:space="preserve">,"Publisher":"" </v>
      </c>
      <c r="P8" t="str">
        <f t="shared" si="5"/>
        <v xml:space="preserve">,"Year":1998 </v>
      </c>
      <c r="Q8" t="str">
        <f t="shared" si="6"/>
        <v>,"Month":10</v>
      </c>
      <c r="R8" t="str">
        <f t="shared" si="19"/>
        <v xml:space="preserve">,"Series":"CPT" </v>
      </c>
      <c r="S8" t="str">
        <f t="shared" si="7"/>
        <v xml:space="preserve">,"BookCode":"CPT5"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PublicKeyToken=null","DisplayName":"Captain's Table - Once Burned" ,"Description":"NFT" ,"Title":"Captain's Table - Once Burned" ,"Author":"Peter David" ,"Publisher":"" ,"Year":1998 ,"Month":10,"Series":"CPT" ,"BookCode":"CPT5"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1179</v>
      </c>
      <c r="B9" s="15">
        <v>1998</v>
      </c>
      <c r="C9" s="17" t="s">
        <v>15</v>
      </c>
      <c r="D9" s="4"/>
      <c r="E9" s="38">
        <v>10</v>
      </c>
      <c r="F9" s="81" t="s">
        <v>1180</v>
      </c>
      <c r="G9" s="18"/>
      <c r="H9" s="18" t="s">
        <v>392</v>
      </c>
      <c r="I9" s="18" t="s">
        <v>1181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,"DisplayName":"Captain's Table - Where Sea Meets Sky" </v>
      </c>
      <c r="L9" t="str">
        <f t="shared" si="1"/>
        <v xml:space="preserve">,"Description":"TOS (Pike)" </v>
      </c>
      <c r="M9" t="str">
        <f t="shared" si="2"/>
        <v xml:space="preserve">,"Title":"Captain's Table - Where Sea Meets Sky" </v>
      </c>
      <c r="N9" t="str">
        <f t="shared" si="3"/>
        <v xml:space="preserve">,"Author":"Jerry Oltion" </v>
      </c>
      <c r="O9" t="str">
        <f t="shared" si="4"/>
        <v xml:space="preserve">,"Publisher":"" </v>
      </c>
      <c r="P9" t="str">
        <f t="shared" si="5"/>
        <v xml:space="preserve">,"Year":1998 </v>
      </c>
      <c r="Q9" t="str">
        <f t="shared" si="6"/>
        <v>,"Month":10</v>
      </c>
      <c r="R9" t="str">
        <f t="shared" si="19"/>
        <v xml:space="preserve">,"Series":"CPT" </v>
      </c>
      <c r="S9" t="str">
        <f t="shared" si="7"/>
        <v xml:space="preserve">,"BookCode":"CPT6"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PublicKeyToken=null","DisplayName":"Captain's Table - Where Sea Meets Sky" ,"Description":"TOS (Pike)" ,"Title":"Captain's Table - Where Sea Meets Sky" ,"Author":"Jerry Oltion" ,"Publisher":"" ,"Year":1998 ,"Month":10,"Series":"CPT" ,"BookCode":"CPT6"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27" x14ac:dyDescent="0.3">
      <c r="A10" s="14" t="s">
        <v>1182</v>
      </c>
      <c r="B10" s="15">
        <v>2005</v>
      </c>
      <c r="C10" s="17" t="s">
        <v>15</v>
      </c>
      <c r="D10" s="4"/>
      <c r="E10" s="38">
        <v>6</v>
      </c>
      <c r="F10" s="81"/>
      <c r="G10" s="18"/>
      <c r="H10" s="12" t="s">
        <v>1183</v>
      </c>
      <c r="I10" s="18" t="s">
        <v>1184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,"DisplayName":"Tales from the Captain's Table" </v>
      </c>
      <c r="L10" t="str">
        <f t="shared" si="1"/>
        <v xml:space="preserve">,"Description":"various" </v>
      </c>
      <c r="M10" t="str">
        <f t="shared" si="2"/>
        <v xml:space="preserve">,"Title":"Tales from the Captain's Table" </v>
      </c>
      <c r="N10" t="str">
        <f t="shared" si="3"/>
        <v xml:space="preserve">,"Author":"ed. Keith R.A. DeCandido" </v>
      </c>
      <c r="O10" t="str">
        <f t="shared" si="4"/>
        <v xml:space="preserve">,"Publisher":"" </v>
      </c>
      <c r="P10" t="str">
        <f t="shared" si="5"/>
        <v xml:space="preserve">,"Year":2005 </v>
      </c>
      <c r="Q10" t="str">
        <f t="shared" si="6"/>
        <v>,"Month":6</v>
      </c>
      <c r="R10" t="str">
        <f t="shared" si="19"/>
        <v xml:space="preserve">,"Series":"CPT"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PublicKeyToken=null","DisplayName":"Tales from the Captain's Table" ,"Description":"various" ,"Title":"Tales from the Captain's Table" ,"Author":"ed. Keith R.A. DeCandido" ,"Publisher":"" ,"Year":2005 ,"Month":6,"Series":"CPT"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/>
      <c r="B11" s="15"/>
      <c r="C11" s="3"/>
      <c r="D11" s="4"/>
      <c r="E11" s="38"/>
      <c r="F11" s="81"/>
      <c r="G11" s="18"/>
    </row>
    <row r="12" spans="1:39" ht="14.4" x14ac:dyDescent="0.3">
      <c r="A12" s="14"/>
      <c r="B12" s="15"/>
      <c r="C12" s="3"/>
      <c r="D12" s="4"/>
      <c r="E12" s="38"/>
      <c r="F12" s="81"/>
      <c r="G12" s="18"/>
    </row>
    <row r="13" spans="1:39" ht="14.4" x14ac:dyDescent="0.3">
      <c r="A13" s="14"/>
      <c r="B13" s="15"/>
      <c r="C13" s="3"/>
      <c r="D13" s="4"/>
      <c r="E13" s="38"/>
      <c r="F13" s="81"/>
      <c r="G13" s="18"/>
      <c r="H13" s="12"/>
    </row>
    <row r="14" spans="1:39" ht="14.4" x14ac:dyDescent="0.3">
      <c r="A14" s="14"/>
      <c r="B14" s="15"/>
      <c r="C14" s="3"/>
      <c r="D14" s="4"/>
      <c r="E14" s="38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38"/>
      <c r="F15" s="81"/>
      <c r="I15" s="12"/>
    </row>
    <row r="16" spans="1:39" ht="15.75" customHeight="1" x14ac:dyDescent="0.25">
      <c r="A16" s="12"/>
      <c r="B16" s="2"/>
      <c r="C16" s="3"/>
      <c r="D16" s="4"/>
      <c r="E16" s="38"/>
      <c r="F16" s="81"/>
      <c r="I16" s="12"/>
    </row>
    <row r="17" spans="1:9" ht="15.75" customHeight="1" x14ac:dyDescent="0.25">
      <c r="A17" s="12"/>
      <c r="B17" s="2"/>
      <c r="C17" s="3"/>
      <c r="D17" s="4"/>
      <c r="E17" s="38"/>
      <c r="F17" s="81"/>
    </row>
    <row r="18" spans="1:9" ht="15.75" customHeight="1" x14ac:dyDescent="0.25">
      <c r="A18" s="12"/>
      <c r="B18" s="2"/>
      <c r="C18" s="3"/>
      <c r="D18" s="4"/>
      <c r="E18" s="38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38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38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38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38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38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  <c r="I25" s="4"/>
    </row>
    <row r="26" spans="1:9" ht="13.8" x14ac:dyDescent="0.25">
      <c r="A26" s="12"/>
      <c r="B26" s="2"/>
      <c r="C26" s="3"/>
      <c r="D26" s="4"/>
      <c r="E26" s="38"/>
      <c r="F26" s="81"/>
      <c r="H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12"/>
    </row>
    <row r="28" spans="1:9" ht="13.8" x14ac:dyDescent="0.25">
      <c r="A28" s="12"/>
      <c r="B28" s="2"/>
      <c r="C28" s="3"/>
      <c r="D28" s="4"/>
      <c r="E28" s="38"/>
      <c r="F28" s="81"/>
      <c r="H28" s="12"/>
      <c r="I28" s="4"/>
    </row>
    <row r="29" spans="1:9" ht="13.8" x14ac:dyDescent="0.25">
      <c r="A29" s="12"/>
      <c r="B29" s="2"/>
      <c r="C29" s="3"/>
      <c r="D29" s="4"/>
      <c r="E29" s="38"/>
      <c r="F29" s="81"/>
      <c r="H29" s="12"/>
      <c r="I29" s="12"/>
    </row>
    <row r="30" spans="1:9" ht="13.8" x14ac:dyDescent="0.25">
      <c r="A30" s="12"/>
      <c r="B30" s="2"/>
      <c r="C30" s="3"/>
      <c r="D30" s="4"/>
      <c r="E30" s="38"/>
      <c r="F30" s="81"/>
      <c r="H30" s="12"/>
      <c r="I30" s="4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81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90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12"/>
    </row>
    <row r="36" spans="1:9" ht="13.8" x14ac:dyDescent="0.25">
      <c r="A36" s="12"/>
      <c r="B36" s="2"/>
      <c r="C36" s="3"/>
      <c r="D36" s="4"/>
      <c r="E36" s="38"/>
      <c r="F36" s="82"/>
      <c r="H36" s="12"/>
      <c r="I36" s="4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12"/>
    </row>
    <row r="39" spans="1:9" ht="13.8" x14ac:dyDescent="0.25">
      <c r="A39" s="12"/>
      <c r="B39" s="2"/>
      <c r="C39" s="3"/>
      <c r="D39" s="4"/>
      <c r="E39" s="38"/>
      <c r="F39" s="81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2"/>
      <c r="H41" s="12"/>
      <c r="I41" s="4"/>
    </row>
    <row r="42" spans="1:9" ht="13.2" x14ac:dyDescent="0.25">
      <c r="A42" s="12"/>
      <c r="B42" s="2"/>
      <c r="C42" s="3"/>
      <c r="D42" s="4"/>
      <c r="E42" s="38"/>
      <c r="F42" s="65"/>
      <c r="H42" s="12"/>
      <c r="I42" s="12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2"/>
      <c r="H44" s="12"/>
      <c r="I44" s="12"/>
    </row>
    <row r="45" spans="1:9" ht="13.2" x14ac:dyDescent="0.25">
      <c r="A45" s="12"/>
      <c r="B45" s="2"/>
      <c r="C45" s="3"/>
      <c r="D45" s="4"/>
      <c r="E45" s="38"/>
      <c r="F45" s="65"/>
      <c r="H45" s="12"/>
      <c r="I45" s="12"/>
    </row>
    <row r="46" spans="1:9" ht="13.2" x14ac:dyDescent="0.25">
      <c r="A46" s="12"/>
      <c r="B46" s="2"/>
      <c r="C46" s="3"/>
      <c r="D46" s="4"/>
      <c r="E46" s="38"/>
      <c r="F46" s="62"/>
      <c r="H46" s="12"/>
      <c r="I46" s="4"/>
    </row>
    <row r="47" spans="1:9" ht="13.2" x14ac:dyDescent="0.25">
      <c r="A47" s="12"/>
      <c r="B47" s="2"/>
      <c r="C47" s="3"/>
      <c r="D47" s="4"/>
      <c r="E47" s="38"/>
      <c r="F47" s="65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86"/>
    </row>
    <row r="49" spans="1:9" ht="13.2" x14ac:dyDescent="0.25">
      <c r="A49" s="12"/>
      <c r="B49" s="2"/>
      <c r="C49" s="3"/>
      <c r="D49" s="4"/>
      <c r="E49" s="38"/>
      <c r="F49" s="62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15"/>
      <c r="C51" s="3"/>
      <c r="D51" s="4"/>
      <c r="E51" s="38"/>
      <c r="F51" s="65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5"/>
      <c r="H59" s="12"/>
      <c r="I59" s="12"/>
    </row>
    <row r="60" spans="1:9" ht="13.2" x14ac:dyDescent="0.25">
      <c r="A60" s="12"/>
      <c r="B60" s="2"/>
      <c r="C60" s="3"/>
      <c r="D60" s="4"/>
      <c r="E60" s="38"/>
      <c r="F60" s="62"/>
      <c r="H60" s="12"/>
      <c r="I60" s="4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5"/>
      <c r="H62" s="12"/>
      <c r="I62" s="12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2"/>
      <c r="H64" s="12"/>
      <c r="I64" s="4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12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5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12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12"/>
      <c r="B84" s="2"/>
      <c r="C84" s="3"/>
      <c r="D84" s="4"/>
      <c r="E84" s="38"/>
      <c r="F84" s="65"/>
      <c r="H84" s="4"/>
      <c r="I84" s="4"/>
    </row>
    <row r="85" spans="1:9" ht="13.2" x14ac:dyDescent="0.25">
      <c r="A85" s="12"/>
      <c r="B85" s="2"/>
      <c r="C85" s="3"/>
      <c r="D85" s="4"/>
      <c r="E85" s="38"/>
      <c r="F85" s="65"/>
      <c r="H85" s="12"/>
      <c r="I85" s="4"/>
    </row>
    <row r="86" spans="1:9" ht="13.2" x14ac:dyDescent="0.25">
      <c r="A86" s="4"/>
      <c r="B86" s="2"/>
      <c r="C86" s="3"/>
      <c r="D86" s="4"/>
      <c r="E86" s="38"/>
      <c r="F86" s="68"/>
      <c r="H86" s="4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12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8" x14ac:dyDescent="0.25">
      <c r="A116" s="88"/>
      <c r="B116" s="2"/>
      <c r="C116" s="3"/>
      <c r="D116" s="4"/>
      <c r="E116" s="38"/>
      <c r="H116" s="75"/>
      <c r="I116" s="12"/>
    </row>
    <row r="117" spans="1:9" ht="13.8" x14ac:dyDescent="0.25">
      <c r="A117" s="89"/>
      <c r="B117" s="2"/>
      <c r="C117" s="3"/>
      <c r="D117" s="4"/>
      <c r="E117" s="38"/>
      <c r="H117" s="22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15"/>
      <c r="C119" s="3"/>
      <c r="D119" s="4"/>
      <c r="E119" s="38"/>
      <c r="H119" s="22"/>
      <c r="I119" s="12"/>
    </row>
    <row r="120" spans="1:9" ht="13.8" x14ac:dyDescent="0.25">
      <c r="A120" s="88"/>
      <c r="B120" s="15"/>
      <c r="C120" s="3"/>
      <c r="D120" s="4"/>
      <c r="E120" s="38"/>
      <c r="H120" s="43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</sheetData>
  <conditionalFormatting sqref="C4:C10">
    <cfRule type="containsText" dxfId="99" priority="1" operator="containsText" text="Y">
      <formula>NOT(ISERROR(SEARCH(("Y"),(C4))))</formula>
    </cfRule>
  </conditionalFormatting>
  <conditionalFormatting sqref="C4:C10">
    <cfRule type="containsText" dxfId="98" priority="2" operator="containsText" text="?">
      <formula>NOT(ISERROR(SEARCH(("?"),(C4))))</formula>
    </cfRule>
  </conditionalFormatting>
  <conditionalFormatting sqref="C4:C10">
    <cfRule type="containsBlanks" dxfId="97" priority="3">
      <formula>LEN(TRIM(C4))=0</formula>
    </cfRule>
  </conditionalFormatting>
  <conditionalFormatting sqref="C4:C10">
    <cfRule type="containsText" dxfId="9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1185</v>
      </c>
      <c r="B1" s="2" t="s">
        <v>1755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DKP","CollectionType":"HomeCollector.Models.BookBase,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1186</v>
      </c>
      <c r="B4" s="15">
        <v>2001</v>
      </c>
      <c r="C4" s="17" t="s">
        <v>15</v>
      </c>
      <c r="D4" s="4"/>
      <c r="E4" s="85"/>
      <c r="F4" s="81" t="s">
        <v>1187</v>
      </c>
      <c r="G4" s="18"/>
      <c r="H4" s="12" t="s">
        <v>600</v>
      </c>
      <c r="I4" s="12" t="s">
        <v>1188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,"DisplayName":"Dark Passions - Book 1" </v>
      </c>
      <c r="L4" t="str">
        <f>",""Description"":""" &amp; $I4 &amp; """ "</f>
        <v xml:space="preserve">,"Description":"Within the Mirror Universe" </v>
      </c>
      <c r="M4" t="str">
        <f>",""Title"":""" &amp; $A4 &amp; """ "</f>
        <v xml:space="preserve">,"Title":"Dark Passions - Book 1"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,"Series":"DKP" </v>
      </c>
      <c r="S4" t="str">
        <f>",""BookCode"":""" &amp; $F4 &amp; """ "</f>
        <v xml:space="preserve">,"BookCode":"DKP1"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PublicKeyToken=null","DisplayName":"Dark Passions - Book 1" ,"Description":"Within the Mirror Universe" ,"Title":"Dark Passions - Book 1" ,"Author":"Susan Wright" ,"Publisher":"" ,"Year":2001 ,"Month":0,"Series":"DKP" ,"BookCode":"DKP1"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1189</v>
      </c>
      <c r="B5" s="15">
        <v>2001</v>
      </c>
      <c r="C5" s="17" t="s">
        <v>15</v>
      </c>
      <c r="D5" s="4"/>
      <c r="E5" s="85"/>
      <c r="F5" s="81" t="s">
        <v>1190</v>
      </c>
      <c r="G5" s="18"/>
      <c r="H5" s="12" t="s">
        <v>600</v>
      </c>
      <c r="I5" s="12" t="s">
        <v>1188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,"DisplayName":"Dark Passions - Book 2" </v>
      </c>
      <c r="L5" t="str">
        <f t="shared" ref="L5" si="1">",""Description"":""" &amp; $I5 &amp; """ "</f>
        <v xml:space="preserve">,"Description":"Within the Mirror Universe" </v>
      </c>
      <c r="M5" t="str">
        <f t="shared" ref="M5" si="2">",""Title"":""" &amp; $A5 &amp; """ "</f>
        <v xml:space="preserve">,"Title":"Dark Passions - Book 2" </v>
      </c>
      <c r="N5" t="str">
        <f t="shared" ref="N5" si="3">",""Author"":""" &amp; $H5 &amp; """ "</f>
        <v xml:space="preserve">,"Author":"Susan Wright"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,"Year":2001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,"Series":"DKP" </v>
      </c>
      <c r="S5" t="str">
        <f t="shared" ref="S5" si="7">",""BookCode"":""" &amp; $F5 &amp; """ "</f>
        <v xml:space="preserve">,"BookCode":"DKP2"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PublicKeyToken=null","DisplayName":"Dark Passions - Book 2" ,"Description":"Within the Mirror Universe" ,"Title":"Dark Passions - Book 2" ,"Author":"Susan Wright" ,"Publisher":"" ,"Year":2001 ,"Month":0,"Series":"DKP" ,"BookCode":"DKP2"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/>
      <c r="B6" s="15"/>
      <c r="C6" s="3"/>
      <c r="D6" s="4"/>
      <c r="E6" s="85"/>
      <c r="F6" s="81"/>
      <c r="G6" s="18"/>
      <c r="H6" s="12"/>
      <c r="I6" s="18"/>
    </row>
    <row r="7" spans="1:39" ht="14.4" x14ac:dyDescent="0.3">
      <c r="A7" s="14"/>
      <c r="B7" s="15"/>
      <c r="C7" s="3"/>
      <c r="D7" s="4"/>
      <c r="E7" s="85"/>
      <c r="F7" s="81"/>
      <c r="G7" s="18"/>
      <c r="H7" s="12"/>
      <c r="I7" s="18"/>
    </row>
    <row r="8" spans="1:39" ht="14.4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ht="14.4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ht="14.4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ht="14.4" x14ac:dyDescent="0.3">
      <c r="A11" s="14"/>
      <c r="B11" s="15"/>
      <c r="C11" s="3"/>
      <c r="D11" s="4"/>
      <c r="E11" s="85"/>
      <c r="F11" s="81"/>
      <c r="G11" s="18"/>
    </row>
    <row r="12" spans="1:39" ht="14.4" x14ac:dyDescent="0.3">
      <c r="A12" s="14"/>
      <c r="B12" s="15"/>
      <c r="C12" s="3"/>
      <c r="D12" s="4"/>
      <c r="E12" s="85"/>
      <c r="F12" s="81"/>
      <c r="G12" s="18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5">
    <cfRule type="containsText" dxfId="95" priority="1" operator="containsText" text="Y">
      <formula>NOT(ISERROR(SEARCH(("Y"),(C4))))</formula>
    </cfRule>
  </conditionalFormatting>
  <conditionalFormatting sqref="C4:C5">
    <cfRule type="containsText" dxfId="94" priority="2" operator="containsText" text="?">
      <formula>NOT(ISERROR(SEARCH(("?"),(C4))))</formula>
    </cfRule>
  </conditionalFormatting>
  <conditionalFormatting sqref="C4:C5">
    <cfRule type="containsBlanks" dxfId="93" priority="3">
      <formula>LEN(TRIM(C4))=0</formula>
    </cfRule>
  </conditionalFormatting>
  <conditionalFormatting sqref="C4:C5">
    <cfRule type="containsText" dxfId="9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5" width="8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1191</v>
      </c>
      <c r="B1" s="2" t="s">
        <v>45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DOH","CollectionType":"HomeCollector.Models.BookBase,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1192</v>
      </c>
      <c r="B4" s="15">
        <v>1997</v>
      </c>
      <c r="C4" s="17" t="s">
        <v>15</v>
      </c>
      <c r="D4" s="4"/>
      <c r="E4" s="38">
        <v>9</v>
      </c>
      <c r="F4" s="81" t="s">
        <v>1193</v>
      </c>
      <c r="G4" s="18"/>
      <c r="H4" s="12" t="s">
        <v>225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,"DisplayName":"Day of Honor - Ancient Blood"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,"Title":"Day of Honor - Ancient Blood"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,"Year":1997 </v>
      </c>
      <c r="Q4" t="str">
        <f>",""Month"":" &amp; IF($E4="",0,$E4)</f>
        <v>,"Month":9</v>
      </c>
      <c r="R4" t="str">
        <f>",""Series"":""" &amp; $B$1 &amp; """ "</f>
        <v xml:space="preserve">,"Series":"DOH" </v>
      </c>
      <c r="S4" t="str">
        <f>",""BookCode"":""" &amp; $F4 &amp; """ "</f>
        <v xml:space="preserve">,"BookCode":"DOH1"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PublicKeyToken=null","DisplayName":"Day of Honor - Ancient Blood" ,"Description":"TNG" ,"Title":"Day of Honor - Ancient Blood" ,"Author":"Diane Carey" ,"Publisher":"" ,"Year":1997 ,"Month":9,"Series":"DOH" ,"BookCode":"DOH1"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1194</v>
      </c>
      <c r="B5" s="15">
        <v>1997</v>
      </c>
      <c r="C5" s="17" t="s">
        <v>15</v>
      </c>
      <c r="D5" s="4"/>
      <c r="E5" s="38">
        <v>9</v>
      </c>
      <c r="F5" s="81" t="s">
        <v>1195</v>
      </c>
      <c r="G5" s="18"/>
      <c r="H5" s="12" t="s">
        <v>340</v>
      </c>
      <c r="I5" s="12" t="s">
        <v>57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9" si="0">",""DisplayName"":""" &amp; $A5 &amp; """ "</f>
        <v xml:space="preserve">,"DisplayName":"Day of Honor - Armageddon Sky" </v>
      </c>
      <c r="L5" t="str">
        <f t="shared" ref="L5:L9" si="1">",""Description"":""" &amp; $I5 &amp; """ "</f>
        <v xml:space="preserve">,"Description":"DS9" </v>
      </c>
      <c r="M5" t="str">
        <f t="shared" ref="M5:M9" si="2">",""Title"":""" &amp; $A5 &amp; """ "</f>
        <v xml:space="preserve">,"Title":"Day of Honor - Armageddon Sky" </v>
      </c>
      <c r="N5" t="str">
        <f t="shared" ref="N5:N9" si="3">",""Author"":""" &amp; $H5 &amp; """ "</f>
        <v xml:space="preserve">,"Author":"L.A. Graf" </v>
      </c>
      <c r="O5" t="str">
        <f t="shared" ref="O5:O9" si="4">",""Publisher"":""" &amp; $G5 &amp; """ "</f>
        <v xml:space="preserve">,"Publisher":"" </v>
      </c>
      <c r="P5" t="str">
        <f t="shared" ref="P5:P9" si="5">",""Year"":" &amp; $B5 &amp; " "</f>
        <v xml:space="preserve">,"Year":1997 </v>
      </c>
      <c r="Q5" t="str">
        <f t="shared" ref="Q5:Q9" si="6">",""Month"":" &amp; IF($E5="",0,$E5)</f>
        <v>,"Month":9</v>
      </c>
      <c r="R5" t="str">
        <f>",""Series"":""" &amp; $B$1 &amp; """ "</f>
        <v xml:space="preserve">,"Series":"DOH" </v>
      </c>
      <c r="S5" t="str">
        <f t="shared" ref="S5:S9" si="7">",""BookCode"":""" &amp; $F5 &amp; """ "</f>
        <v xml:space="preserve">,"BookCode":"DOH2" </v>
      </c>
      <c r="T5" t="str">
        <f t="shared" ref="T5:T9" si="8">",""ISBN"":""" &amp; "" &amp; """ "</f>
        <v xml:space="preserve">,"ISBN":"" </v>
      </c>
      <c r="U5" t="str">
        <f t="shared" ref="U5:U9" si="9">",""Edition"":""" &amp; "" &amp; """ "</f>
        <v xml:space="preserve">,"Edition":"" </v>
      </c>
      <c r="V5" t="str">
        <f t="shared" ref="V5:V9" si="10" xml:space="preserve"> IF($C5="Y",",""ItemInstances"":[","")</f>
        <v>,"ItemInstances":[</v>
      </c>
      <c r="W5" t="str">
        <f t="shared" ref="W5:W9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9" si="12">",""ItemDetails"":""" &amp; "Copies=" &amp; $D5 &amp; """ "</f>
        <v xml:space="preserve">,"ItemDetails":"Copies=" </v>
      </c>
      <c r="Y5" t="str">
        <f t="shared" ref="Y5:Y9" si="13">",""IsFavorite"":" &amp; "false" &amp; " "</f>
        <v xml:space="preserve">,"IsFavorite":false </v>
      </c>
      <c r="Z5" t="str">
        <f t="shared" ref="Z5:Z9" si="14">",""EstimatedValue"":" &amp; 0 &amp; " "</f>
        <v xml:space="preserve">,"EstimatedValue":0 </v>
      </c>
      <c r="AA5" t="str">
        <f t="shared" ref="AA5:AA9" si="15">",""Condition"":" &amp; """UNDEFINED""" &amp; " "</f>
        <v xml:space="preserve">,"Condition":"UNDEFINED" </v>
      </c>
      <c r="AB5" t="str">
        <f t="shared" ref="AB5:AB9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9" si="17">CONCATENATE($J5,$K5, $L5, $M5, $N5,$O5,$P5,$Q5,$R5,$S5,$T5,$U5) &amp; $AB5</f>
        <v>,{"CollectableType":"HomeCollector.Models.BookBase, HomeCollector, Version=1.0.0.0, Culture=neutral, PublicKeyToken=null","DisplayName":"Day of Honor - Armageddon Sky" ,"Description":"DS9" ,"Title":"Day of Honor - Armageddon Sky" ,"Author":"L.A. Graf" ,"Publisher":"" ,"Year":1997 ,"Month":9,"Series":"DOH" ,"BookCode":"DOH2"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1196</v>
      </c>
      <c r="B6" s="15">
        <v>1997</v>
      </c>
      <c r="C6" s="17" t="s">
        <v>15</v>
      </c>
      <c r="D6" s="4"/>
      <c r="E6" s="38">
        <v>10</v>
      </c>
      <c r="F6" s="81" t="s">
        <v>1197</v>
      </c>
      <c r="G6" s="18"/>
      <c r="H6" s="12" t="s">
        <v>286</v>
      </c>
      <c r="I6" s="12" t="s">
        <v>778</v>
      </c>
      <c r="J6" t="str">
        <f t="shared" ref="J6:J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,"DisplayName":"Day of Honor - Her Klingon Soul" </v>
      </c>
      <c r="L6" t="str">
        <f t="shared" si="1"/>
        <v xml:space="preserve">,"Description":"VOY" </v>
      </c>
      <c r="M6" t="str">
        <f t="shared" si="2"/>
        <v xml:space="preserve">,"Title":"Day of Honor - Her Klingon Soul" </v>
      </c>
      <c r="N6" t="str">
        <f t="shared" si="3"/>
        <v xml:space="preserve">,"Author":"Michael Jan Friedman" </v>
      </c>
      <c r="O6" t="str">
        <f t="shared" si="4"/>
        <v xml:space="preserve">,"Publisher":"" </v>
      </c>
      <c r="P6" t="str">
        <f t="shared" si="5"/>
        <v xml:space="preserve">,"Year":1997 </v>
      </c>
      <c r="Q6" t="str">
        <f t="shared" si="6"/>
        <v>,"Month":10</v>
      </c>
      <c r="R6" t="str">
        <f t="shared" ref="R6:R9" si="19">",""Series"":""" &amp; $B$1 &amp; """ "</f>
        <v xml:space="preserve">,"Series":"DOH" </v>
      </c>
      <c r="S6" t="str">
        <f t="shared" si="7"/>
        <v xml:space="preserve">,"BookCode":"DOH3"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PublicKeyToken=null","DisplayName":"Day of Honor - Her Klingon Soul" ,"Description":"VOY" ,"Title":"Day of Honor - Her Klingon Soul" ,"Author":"Michael Jan Friedman" ,"Publisher":"" ,"Year":1997 ,"Month":10,"Series":"DOH" ,"BookCode":"DOH3"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40.200000000000003" x14ac:dyDescent="0.3">
      <c r="A7" s="14" t="s">
        <v>1198</v>
      </c>
      <c r="B7" s="15">
        <v>1997</v>
      </c>
      <c r="C7" s="17" t="s">
        <v>15</v>
      </c>
      <c r="D7" s="4"/>
      <c r="E7" s="38">
        <v>10</v>
      </c>
      <c r="F7" s="81" t="s">
        <v>1199</v>
      </c>
      <c r="G7" s="18"/>
      <c r="H7" s="12" t="s">
        <v>893</v>
      </c>
      <c r="I7" s="12" t="s">
        <v>455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,"DisplayName":"Day of Honor - Treaty's Law" </v>
      </c>
      <c r="L7" t="str">
        <f t="shared" si="1"/>
        <v xml:space="preserve">,"Description":"TOS" </v>
      </c>
      <c r="M7" t="str">
        <f t="shared" si="2"/>
        <v xml:space="preserve">,"Title":"Day of Honor - Treaty's Law" </v>
      </c>
      <c r="N7" t="str">
        <f t="shared" si="3"/>
        <v xml:space="preserve">,"Author":"Dean Wesley Smith &amp; Kristine Kathryn Rusch" </v>
      </c>
      <c r="O7" t="str">
        <f t="shared" si="4"/>
        <v xml:space="preserve">,"Publisher":"" </v>
      </c>
      <c r="P7" t="str">
        <f t="shared" si="5"/>
        <v xml:space="preserve">,"Year":1997 </v>
      </c>
      <c r="Q7" t="str">
        <f t="shared" si="6"/>
        <v>,"Month":10</v>
      </c>
      <c r="R7" t="str">
        <f t="shared" si="19"/>
        <v xml:space="preserve">,"Series":"DOH" </v>
      </c>
      <c r="S7" t="str">
        <f t="shared" si="7"/>
        <v xml:space="preserve">,"BookCode":"DOH4"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PublicKeyToken=null","DisplayName":"Day of Honor - Treaty's Law" ,"Description":"TOS" ,"Title":"Day of Honor - Treaty's Law" ,"Author":"Dean Wesley Smith &amp; Kristine Kathryn Rusch" ,"Publisher":"" ,"Year":1997 ,"Month":10,"Series":"DOH" ,"BookCode":"DOH4"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1200</v>
      </c>
      <c r="B8" s="15">
        <v>1997</v>
      </c>
      <c r="C8" s="17"/>
      <c r="D8" s="4"/>
      <c r="E8" s="38">
        <v>10</v>
      </c>
      <c r="F8" s="81" t="s">
        <v>1201</v>
      </c>
      <c r="G8" s="18"/>
      <c r="H8" s="12" t="s">
        <v>1202</v>
      </c>
      <c r="I8" s="12" t="s">
        <v>57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,"DisplayName":"Day of Honor - Honor Bound" </v>
      </c>
      <c r="L8" t="str">
        <f t="shared" si="1"/>
        <v xml:space="preserve">,"Description":"DS9" </v>
      </c>
      <c r="M8" t="str">
        <f t="shared" si="2"/>
        <v xml:space="preserve">,"Title":"Day of Honor - Honor Bound" </v>
      </c>
      <c r="N8" t="str">
        <f t="shared" si="3"/>
        <v xml:space="preserve">,"Author":"Diane Gallagher" </v>
      </c>
      <c r="O8" t="str">
        <f t="shared" si="4"/>
        <v xml:space="preserve">,"Publisher":"" </v>
      </c>
      <c r="P8" t="str">
        <f t="shared" si="5"/>
        <v xml:space="preserve">,"Year":1997 </v>
      </c>
      <c r="Q8" t="str">
        <f t="shared" si="6"/>
        <v>,"Month":10</v>
      </c>
      <c r="R8" t="str">
        <f t="shared" si="19"/>
        <v xml:space="preserve">,"Series":"DOH" </v>
      </c>
      <c r="S8" t="str">
        <f t="shared" si="7"/>
        <v xml:space="preserve">,"BookCode":"DOH5"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PublicKeyToken=null","DisplayName":"Day of Honor - Honor Bound" ,"Description":"DS9" ,"Title":"Day of Honor - Honor Bound" ,"Author":"Diane Gallagher" ,"Publisher":"" ,"Year":1997 ,"Month":10,"Series":"DOH" ,"BookCode":"DOH5" ,"ISBN":"" ,"Edition":"" }</v>
      </c>
    </row>
    <row r="9" spans="1:39" ht="14.4" x14ac:dyDescent="0.3">
      <c r="A9" s="14" t="s">
        <v>1203</v>
      </c>
      <c r="B9" s="15">
        <v>1997</v>
      </c>
      <c r="C9" s="17" t="s">
        <v>15</v>
      </c>
      <c r="D9" s="4"/>
      <c r="E9" s="38">
        <v>11</v>
      </c>
      <c r="F9" s="81"/>
      <c r="G9" s="18"/>
      <c r="H9" s="12" t="s">
        <v>286</v>
      </c>
      <c r="I9" s="12" t="s">
        <v>778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,"DisplayName":"Day of Honor: The Television Episode" </v>
      </c>
      <c r="L9" t="str">
        <f t="shared" si="1"/>
        <v xml:space="preserve">,"Description":"VOY" </v>
      </c>
      <c r="M9" t="str">
        <f t="shared" si="2"/>
        <v xml:space="preserve">,"Title":"Day of Honor: The Television Episode" </v>
      </c>
      <c r="N9" t="str">
        <f t="shared" si="3"/>
        <v xml:space="preserve">,"Author":"Michael Jan Friedman" </v>
      </c>
      <c r="O9" t="str">
        <f t="shared" si="4"/>
        <v xml:space="preserve">,"Publisher":"" </v>
      </c>
      <c r="P9" t="str">
        <f t="shared" si="5"/>
        <v xml:space="preserve">,"Year":1997 </v>
      </c>
      <c r="Q9" t="str">
        <f t="shared" si="6"/>
        <v>,"Month":11</v>
      </c>
      <c r="R9" t="str">
        <f t="shared" si="19"/>
        <v xml:space="preserve">,"Series":"DOH"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PublicKeyToken=null","DisplayName":"Day of Honor: The Television Episode" ,"Description":"VOY" ,"Title":"Day of Honor: The Television Episode" ,"Author":"Michael Jan Friedman" ,"Publisher":"" ,"Year":1997 ,"Month":11,"Series":"DOH"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/>
      <c r="B10" s="15"/>
      <c r="C10" s="3"/>
      <c r="D10" s="4"/>
      <c r="E10" s="38"/>
      <c r="F10" s="81"/>
      <c r="G10" s="18"/>
    </row>
    <row r="11" spans="1:39" ht="14.4" x14ac:dyDescent="0.3">
      <c r="A11" s="14"/>
      <c r="B11" s="15"/>
      <c r="C11" s="3"/>
      <c r="D11" s="4"/>
      <c r="E11" s="38"/>
      <c r="F11" s="81"/>
      <c r="G11" s="18"/>
    </row>
    <row r="12" spans="1:39" ht="14.4" x14ac:dyDescent="0.3">
      <c r="A12" s="14"/>
      <c r="B12" s="15"/>
      <c r="C12" s="3"/>
      <c r="D12" s="4"/>
      <c r="E12" s="38"/>
      <c r="F12" s="81"/>
      <c r="G12" s="18"/>
    </row>
    <row r="13" spans="1:39" ht="14.4" x14ac:dyDescent="0.3">
      <c r="A13" s="14"/>
      <c r="B13" s="15"/>
      <c r="C13" s="3"/>
      <c r="D13" s="4"/>
      <c r="E13" s="38"/>
      <c r="F13" s="81"/>
      <c r="G13" s="18"/>
      <c r="H13" s="12"/>
    </row>
    <row r="14" spans="1:39" ht="14.4" x14ac:dyDescent="0.3">
      <c r="A14" s="14"/>
      <c r="B14" s="15"/>
      <c r="C14" s="3"/>
      <c r="D14" s="4"/>
      <c r="E14" s="38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38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38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38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38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38"/>
      <c r="F19" s="81"/>
      <c r="H19" s="12"/>
    </row>
    <row r="20" spans="1:9" ht="15.75" customHeight="1" x14ac:dyDescent="0.25">
      <c r="A20" s="12"/>
      <c r="B20" s="2"/>
      <c r="C20" s="3"/>
      <c r="D20" s="4"/>
      <c r="E20" s="38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38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38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38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  <c r="I25" s="4"/>
    </row>
    <row r="26" spans="1:9" ht="13.8" x14ac:dyDescent="0.25">
      <c r="A26" s="12"/>
      <c r="B26" s="2"/>
      <c r="C26" s="3"/>
      <c r="D26" s="4"/>
      <c r="E26" s="38"/>
      <c r="F26" s="81"/>
      <c r="H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12"/>
    </row>
    <row r="28" spans="1:9" ht="13.8" x14ac:dyDescent="0.25">
      <c r="A28" s="12"/>
      <c r="B28" s="2"/>
      <c r="C28" s="3"/>
      <c r="D28" s="4"/>
      <c r="E28" s="38"/>
      <c r="F28" s="81"/>
      <c r="H28" s="12"/>
      <c r="I28" s="4"/>
    </row>
    <row r="29" spans="1:9" ht="13.8" x14ac:dyDescent="0.25">
      <c r="A29" s="12"/>
      <c r="B29" s="2"/>
      <c r="C29" s="3"/>
      <c r="D29" s="4"/>
      <c r="E29" s="38"/>
      <c r="F29" s="81"/>
      <c r="H29" s="12"/>
      <c r="I29" s="12"/>
    </row>
    <row r="30" spans="1:9" ht="13.8" x14ac:dyDescent="0.25">
      <c r="A30" s="12"/>
      <c r="B30" s="2"/>
      <c r="C30" s="3"/>
      <c r="D30" s="4"/>
      <c r="E30" s="38"/>
      <c r="F30" s="81"/>
      <c r="H30" s="12"/>
      <c r="I30" s="4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81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90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12"/>
    </row>
    <row r="36" spans="1:9" ht="13.8" x14ac:dyDescent="0.25">
      <c r="A36" s="12"/>
      <c r="B36" s="2"/>
      <c r="C36" s="3"/>
      <c r="D36" s="4"/>
      <c r="E36" s="38"/>
      <c r="F36" s="82"/>
      <c r="H36" s="12"/>
      <c r="I36" s="4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12"/>
    </row>
    <row r="39" spans="1:9" ht="13.8" x14ac:dyDescent="0.25">
      <c r="A39" s="12"/>
      <c r="B39" s="2"/>
      <c r="C39" s="3"/>
      <c r="D39" s="4"/>
      <c r="E39" s="38"/>
      <c r="F39" s="81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2"/>
      <c r="H41" s="12"/>
      <c r="I41" s="4"/>
    </row>
    <row r="42" spans="1:9" ht="13.2" x14ac:dyDescent="0.25">
      <c r="A42" s="12"/>
      <c r="B42" s="2"/>
      <c r="C42" s="3"/>
      <c r="D42" s="4"/>
      <c r="E42" s="38"/>
      <c r="F42" s="65"/>
      <c r="H42" s="12"/>
      <c r="I42" s="12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2"/>
      <c r="H44" s="12"/>
      <c r="I44" s="12"/>
    </row>
    <row r="45" spans="1:9" ht="13.2" x14ac:dyDescent="0.25">
      <c r="A45" s="12"/>
      <c r="B45" s="2"/>
      <c r="C45" s="3"/>
      <c r="D45" s="4"/>
      <c r="E45" s="38"/>
      <c r="F45" s="65"/>
      <c r="H45" s="12"/>
      <c r="I45" s="12"/>
    </row>
    <row r="46" spans="1:9" ht="13.2" x14ac:dyDescent="0.25">
      <c r="A46" s="12"/>
      <c r="B46" s="2"/>
      <c r="C46" s="3"/>
      <c r="D46" s="4"/>
      <c r="E46" s="38"/>
      <c r="F46" s="62"/>
      <c r="H46" s="12"/>
      <c r="I46" s="4"/>
    </row>
    <row r="47" spans="1:9" ht="13.2" x14ac:dyDescent="0.25">
      <c r="A47" s="12"/>
      <c r="B47" s="2"/>
      <c r="C47" s="3"/>
      <c r="D47" s="4"/>
      <c r="E47" s="38"/>
      <c r="F47" s="65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86"/>
    </row>
    <row r="49" spans="1:9" ht="13.2" x14ac:dyDescent="0.25">
      <c r="A49" s="12"/>
      <c r="B49" s="2"/>
      <c r="C49" s="3"/>
      <c r="D49" s="4"/>
      <c r="E49" s="38"/>
      <c r="F49" s="62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15"/>
      <c r="C51" s="3"/>
      <c r="D51" s="4"/>
      <c r="E51" s="38"/>
      <c r="F51" s="65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5"/>
      <c r="H59" s="12"/>
      <c r="I59" s="12"/>
    </row>
    <row r="60" spans="1:9" ht="13.2" x14ac:dyDescent="0.25">
      <c r="A60" s="12"/>
      <c r="B60" s="2"/>
      <c r="C60" s="3"/>
      <c r="D60" s="4"/>
      <c r="E60" s="38"/>
      <c r="F60" s="62"/>
      <c r="H60" s="12"/>
      <c r="I60" s="4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5"/>
      <c r="H62" s="12"/>
      <c r="I62" s="12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2"/>
      <c r="H64" s="12"/>
      <c r="I64" s="4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12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5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12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12"/>
      <c r="B84" s="2"/>
      <c r="C84" s="3"/>
      <c r="D84" s="4"/>
      <c r="E84" s="38"/>
      <c r="F84" s="65"/>
      <c r="H84" s="4"/>
      <c r="I84" s="4"/>
    </row>
    <row r="85" spans="1:9" ht="13.2" x14ac:dyDescent="0.25">
      <c r="A85" s="12"/>
      <c r="B85" s="2"/>
      <c r="C85" s="3"/>
      <c r="D85" s="4"/>
      <c r="E85" s="38"/>
      <c r="F85" s="65"/>
      <c r="H85" s="12"/>
      <c r="I85" s="4"/>
    </row>
    <row r="86" spans="1:9" ht="13.2" x14ac:dyDescent="0.25">
      <c r="A86" s="4"/>
      <c r="B86" s="2"/>
      <c r="C86" s="3"/>
      <c r="D86" s="4"/>
      <c r="E86" s="38"/>
      <c r="F86" s="68"/>
      <c r="H86" s="4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12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8" x14ac:dyDescent="0.25">
      <c r="A116" s="88"/>
      <c r="B116" s="2"/>
      <c r="C116" s="3"/>
      <c r="D116" s="4"/>
      <c r="E116" s="38"/>
      <c r="H116" s="75"/>
      <c r="I116" s="12"/>
    </row>
    <row r="117" spans="1:9" ht="13.8" x14ac:dyDescent="0.25">
      <c r="A117" s="89"/>
      <c r="B117" s="2"/>
      <c r="C117" s="3"/>
      <c r="D117" s="4"/>
      <c r="E117" s="38"/>
      <c r="H117" s="22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15"/>
      <c r="C119" s="3"/>
      <c r="D119" s="4"/>
      <c r="E119" s="38"/>
      <c r="H119" s="22"/>
      <c r="I119" s="12"/>
    </row>
    <row r="120" spans="1:9" ht="13.8" x14ac:dyDescent="0.25">
      <c r="A120" s="88"/>
      <c r="B120" s="15"/>
      <c r="C120" s="3"/>
      <c r="D120" s="4"/>
      <c r="E120" s="38"/>
      <c r="H120" s="43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</sheetData>
  <conditionalFormatting sqref="C4:C9">
    <cfRule type="containsText" dxfId="91" priority="1" operator="containsText" text="Y">
      <formula>NOT(ISERROR(SEARCH(("Y"),(C4))))</formula>
    </cfRule>
  </conditionalFormatting>
  <conditionalFormatting sqref="C4:C9">
    <cfRule type="containsText" dxfId="90" priority="2" operator="containsText" text="?">
      <formula>NOT(ISERROR(SEARCH(("?"),(C4))))</formula>
    </cfRule>
  </conditionalFormatting>
  <conditionalFormatting sqref="C4:C9">
    <cfRule type="containsBlanks" dxfId="89" priority="3">
      <formula>LEN(TRIM(C4))=0</formula>
    </cfRule>
  </conditionalFormatting>
  <conditionalFormatting sqref="C4:C9">
    <cfRule type="containsText" dxfId="8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1204</v>
      </c>
      <c r="B1" s="2" t="s">
        <v>1756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DOM","CollectionType":"HomeCollector.Models.BookBase,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1205</v>
      </c>
      <c r="B4" s="15">
        <v>1998</v>
      </c>
      <c r="C4" s="17" t="s">
        <v>15</v>
      </c>
      <c r="D4" s="4"/>
      <c r="E4" s="85"/>
      <c r="F4" s="81" t="s">
        <v>1206</v>
      </c>
      <c r="G4" s="18"/>
      <c r="H4" s="12" t="s">
        <v>343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Dominion War - Behind Enemy Lines"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,"Title":"The Dominion War - Behind Enemy Lines" </v>
      </c>
      <c r="N4" t="str">
        <f>",""Author"":""" &amp; $H4 &amp; """ "</f>
        <v xml:space="preserve">,"Author":"John Vornholt"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,"Year":1998 </v>
      </c>
      <c r="Q4" t="str">
        <f>",""Month"":" &amp; IF($E4="",0,$E4)</f>
        <v>,"Month":0</v>
      </c>
      <c r="R4" t="str">
        <f>",""Series"":""" &amp; $B$1 &amp; """ "</f>
        <v xml:space="preserve">,"Series":"DOM" </v>
      </c>
      <c r="S4" t="str">
        <f>",""BookCode"":""" &amp; $F4 &amp; """ "</f>
        <v xml:space="preserve">,"BookCode":"DOM1"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Dominion War - Behind Enemy Lines" ,"Description":"TNG" ,"Title":"The Dominion War - Behind Enemy Lines" ,"Author":"John Vornholt" ,"Publisher":"" ,"Year":1998 ,"Month":0,"Series":"DOM" ,"BookCode":"DOM1"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1207</v>
      </c>
      <c r="B5" s="15">
        <v>1998</v>
      </c>
      <c r="C5" s="17" t="s">
        <v>15</v>
      </c>
      <c r="D5" s="4"/>
      <c r="E5" s="85"/>
      <c r="F5" s="81" t="s">
        <v>1208</v>
      </c>
      <c r="G5" s="18"/>
      <c r="H5" s="12" t="s">
        <v>225</v>
      </c>
      <c r="I5" s="18" t="s">
        <v>1209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,"DisplayName":"The Dominion War - Call to Arms" </v>
      </c>
      <c r="L5" t="str">
        <f t="shared" ref="L5:L7" si="1">",""Description"":""" &amp; $I5 &amp; """ "</f>
        <v xml:space="preserve">,"Description":"DS9 - novelization of several Deep Space Nine episodes" </v>
      </c>
      <c r="M5" t="str">
        <f t="shared" ref="M5:M7" si="2">",""Title"":""" &amp; $A5 &amp; """ "</f>
        <v xml:space="preserve">,"Title":"The Dominion War - Call to Arms" </v>
      </c>
      <c r="N5" t="str">
        <f t="shared" ref="N5:N7" si="3">",""Author"":""" &amp; $H5 &amp; """ "</f>
        <v xml:space="preserve">,"Author":"Diane Carey"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,"Year":1998 </v>
      </c>
      <c r="Q5" t="str">
        <f t="shared" ref="Q5:Q7" si="6">",""Month"":" &amp; IF($E5="",0,$E5)</f>
        <v>,"Month":0</v>
      </c>
      <c r="R5" t="str">
        <f>",""Series"":""" &amp; $B$1 &amp; """ "</f>
        <v xml:space="preserve">,"Series":"DOM" </v>
      </c>
      <c r="S5" t="str">
        <f t="shared" ref="S5:S7" si="7">",""BookCode"":""" &amp; $F5 &amp; """ "</f>
        <v xml:space="preserve">,"BookCode":"DOM2"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PublicKeyToken=null","DisplayName":"The Dominion War - Call to Arms" ,"Description":"DS9 - novelization of several Deep Space Nine episodes" ,"Title":"The Dominion War - Call to Arms" ,"Author":"Diane Carey" ,"Publisher":"" ,"Year":1998 ,"Month":0,"Series":"DOM" ,"BookCode":"DOM2"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28.8" x14ac:dyDescent="0.3">
      <c r="A6" s="14" t="s">
        <v>1210</v>
      </c>
      <c r="B6" s="15">
        <v>1998</v>
      </c>
      <c r="C6" s="17" t="s">
        <v>15</v>
      </c>
      <c r="D6" s="4"/>
      <c r="E6" s="85"/>
      <c r="F6" s="81" t="s">
        <v>1211</v>
      </c>
      <c r="G6" s="18"/>
      <c r="H6" s="12" t="s">
        <v>343</v>
      </c>
      <c r="I6" s="18" t="s">
        <v>317</v>
      </c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Dominion War - Tunnel Through the Stars" </v>
      </c>
      <c r="L6" t="str">
        <f t="shared" si="1"/>
        <v xml:space="preserve">,"Description":"TNG" </v>
      </c>
      <c r="M6" t="str">
        <f t="shared" si="2"/>
        <v xml:space="preserve">,"Title":"The Dominion War - Tunnel Through the Stars" </v>
      </c>
      <c r="N6" t="str">
        <f t="shared" si="3"/>
        <v xml:space="preserve">,"Author":"John Vornholt" </v>
      </c>
      <c r="O6" t="str">
        <f t="shared" si="4"/>
        <v xml:space="preserve">,"Publisher":"" </v>
      </c>
      <c r="P6" t="str">
        <f t="shared" si="5"/>
        <v xml:space="preserve">,"Year":1998 </v>
      </c>
      <c r="Q6" t="str">
        <f t="shared" si="6"/>
        <v>,"Month":0</v>
      </c>
      <c r="R6" t="str">
        <f t="shared" ref="R6:R7" si="19">",""Series"":""" &amp; $B$1 &amp; """ "</f>
        <v xml:space="preserve">,"Series":"DOM" </v>
      </c>
      <c r="S6" t="str">
        <f t="shared" si="7"/>
        <v xml:space="preserve">,"BookCode":"DOM3"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Dominion War - Tunnel Through the Stars" ,"Description":"TNG" ,"Title":"The Dominion War - Tunnel Through the Stars" ,"Author":"John Vornholt" ,"Publisher":"" ,"Year":1998 ,"Month":0,"Series":"DOM" ,"BookCode":"DOM3"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918</v>
      </c>
      <c r="B7" s="15">
        <v>1998</v>
      </c>
      <c r="C7" s="17" t="s">
        <v>15</v>
      </c>
      <c r="D7" s="4"/>
      <c r="E7" s="85"/>
      <c r="F7" s="81" t="s">
        <v>1212</v>
      </c>
      <c r="G7" s="18"/>
      <c r="H7" s="12" t="s">
        <v>225</v>
      </c>
      <c r="I7" s="18" t="s">
        <v>1209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Dominion War - Sacrifice of Angels" </v>
      </c>
      <c r="L7" t="str">
        <f t="shared" si="1"/>
        <v xml:space="preserve">,"Description":"DS9 - novelization of several Deep Space Nine episodes" </v>
      </c>
      <c r="M7" t="str">
        <f t="shared" si="2"/>
        <v xml:space="preserve">,"Title":"The Dominion War - Sacrifice of Angels" </v>
      </c>
      <c r="N7" t="str">
        <f t="shared" si="3"/>
        <v xml:space="preserve">,"Author":"Diane Carey" </v>
      </c>
      <c r="O7" t="str">
        <f t="shared" si="4"/>
        <v xml:space="preserve">,"Publisher":"" </v>
      </c>
      <c r="P7" t="str">
        <f t="shared" si="5"/>
        <v xml:space="preserve">,"Year":1998 </v>
      </c>
      <c r="Q7" t="str">
        <f t="shared" si="6"/>
        <v>,"Month":0</v>
      </c>
      <c r="R7" t="str">
        <f t="shared" si="19"/>
        <v xml:space="preserve">,"Series":"DOM" </v>
      </c>
      <c r="S7" t="str">
        <f t="shared" si="7"/>
        <v xml:space="preserve">,"BookCode":"DOM4"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Dominion War - Sacrifice of Angels" ,"Description":"DS9 - novelization of several Deep Space Nine episodes" ,"Title":"The Dominion War - Sacrifice of Angels" ,"Author":"Diane Carey" ,"Publisher":"" ,"Year":1998 ,"Month":0,"Series":"DOM" ,"BookCode":"DOM4"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ht="14.4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ht="14.4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ht="14.4" x14ac:dyDescent="0.3">
      <c r="A11" s="14"/>
      <c r="B11" s="15"/>
      <c r="C11" s="3"/>
      <c r="D11" s="4"/>
      <c r="E11" s="85"/>
      <c r="F11" s="81"/>
      <c r="G11" s="18"/>
    </row>
    <row r="12" spans="1:39" ht="14.4" x14ac:dyDescent="0.3">
      <c r="A12" s="14"/>
      <c r="B12" s="15"/>
      <c r="C12" s="3"/>
      <c r="D12" s="4"/>
      <c r="E12" s="85"/>
      <c r="F12" s="81"/>
      <c r="G12" s="18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87" priority="1" operator="containsText" text="Y">
      <formula>NOT(ISERROR(SEARCH(("Y"),(C4))))</formula>
    </cfRule>
  </conditionalFormatting>
  <conditionalFormatting sqref="C4:C7">
    <cfRule type="containsText" dxfId="86" priority="2" operator="containsText" text="?">
      <formula>NOT(ISERROR(SEARCH(("?"),(C4))))</formula>
    </cfRule>
  </conditionalFormatting>
  <conditionalFormatting sqref="C4:C7">
    <cfRule type="containsBlanks" dxfId="85" priority="3">
      <formula>LEN(TRIM(C4))=0</formula>
    </cfRule>
  </conditionalFormatting>
  <conditionalFormatting sqref="C4:C7">
    <cfRule type="containsText" dxfId="8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.5546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1213</v>
      </c>
      <c r="B1" s="2" t="s">
        <v>800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DST","CollectionType":"HomeCollector.Models.BookBase,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1214</v>
      </c>
      <c r="B4" s="15">
        <v>2008</v>
      </c>
      <c r="C4" s="17" t="s">
        <v>15</v>
      </c>
      <c r="D4" s="4"/>
      <c r="E4" s="139">
        <v>9</v>
      </c>
      <c r="F4" s="81" t="s">
        <v>1215</v>
      </c>
      <c r="G4" s="18"/>
      <c r="H4" s="12" t="s">
        <v>709</v>
      </c>
      <c r="I4" s="12" t="s">
        <v>1216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,"DisplayName":"Destiny: Gods of Night" </v>
      </c>
      <c r="L4" t="str">
        <f>",""Description"":""" &amp; $I4 &amp; """ "</f>
        <v xml:space="preserve">,"Description":"Destiny Book 1" </v>
      </c>
      <c r="M4" t="str">
        <f>",""Title"":""" &amp; $A4 &amp; """ "</f>
        <v xml:space="preserve">,"Title":"Destiny: Gods of Night"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,"Year":2008 </v>
      </c>
      <c r="Q4" t="str">
        <f>",""Month"":" &amp; IF($E4="",0,$E4)</f>
        <v>,"Month":9</v>
      </c>
      <c r="R4" t="str">
        <f>",""Series"":""" &amp; $B$1 &amp; """ "</f>
        <v xml:space="preserve">,"Series":"DST" </v>
      </c>
      <c r="S4" t="str">
        <f>",""BookCode"":""" &amp; $F4 &amp; """ "</f>
        <v xml:space="preserve">,"BookCode":"DST1"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PublicKeyToken=null","DisplayName":"Destiny: Gods of Night" ,"Description":"Destiny Book 1" ,"Title":"Destiny: Gods of Night" ,"Author":"David Mack" ,"Publisher":"" ,"Year":2008 ,"Month":9,"Series":"DST" ,"BookCode":"DST1"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1217</v>
      </c>
      <c r="B5" s="15">
        <v>2008</v>
      </c>
      <c r="C5" s="17" t="s">
        <v>15</v>
      </c>
      <c r="D5" s="4"/>
      <c r="E5" s="139">
        <v>10</v>
      </c>
      <c r="F5" s="81" t="s">
        <v>1218</v>
      </c>
      <c r="G5" s="18"/>
      <c r="H5" s="12" t="s">
        <v>709</v>
      </c>
      <c r="I5" s="12" t="s">
        <v>1219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8" si="0">",""DisplayName"":""" &amp; $A5 &amp; """ "</f>
        <v xml:space="preserve">,"DisplayName":"Destiny: Mere Mortals" </v>
      </c>
      <c r="L5" t="str">
        <f t="shared" ref="L5:L8" si="1">",""Description"":""" &amp; $I5 &amp; """ "</f>
        <v xml:space="preserve">,"Description":"Destiny Book 2" </v>
      </c>
      <c r="M5" t="str">
        <f t="shared" ref="M5:M8" si="2">",""Title"":""" &amp; $A5 &amp; """ "</f>
        <v xml:space="preserve">,"Title":"Destiny: Mere Mortals" </v>
      </c>
      <c r="N5" t="str">
        <f t="shared" ref="N5:N8" si="3">",""Author"":""" &amp; $H5 &amp; """ "</f>
        <v xml:space="preserve">,"Author":"David Mack" </v>
      </c>
      <c r="O5" t="str">
        <f t="shared" ref="O5:O8" si="4">",""Publisher"":""" &amp; $G5 &amp; """ "</f>
        <v xml:space="preserve">,"Publisher":"" </v>
      </c>
      <c r="P5" t="str">
        <f t="shared" ref="P5:P8" si="5">",""Year"":" &amp; $B5 &amp; " "</f>
        <v xml:space="preserve">,"Year":2008 </v>
      </c>
      <c r="Q5" t="str">
        <f t="shared" ref="Q5:Q8" si="6">",""Month"":" &amp; IF($E5="",0,$E5)</f>
        <v>,"Month":10</v>
      </c>
      <c r="R5" t="str">
        <f>",""Series"":""" &amp; $B$1 &amp; """ "</f>
        <v xml:space="preserve">,"Series":"DST" </v>
      </c>
      <c r="S5" t="str">
        <f t="shared" ref="S5:S8" si="7">",""BookCode"":""" &amp; $F5 &amp; """ "</f>
        <v xml:space="preserve">,"BookCode":"DST2" </v>
      </c>
      <c r="T5" t="str">
        <f t="shared" ref="T5:T8" si="8">",""ISBN"":""" &amp; "" &amp; """ "</f>
        <v xml:space="preserve">,"ISBN":"" </v>
      </c>
      <c r="U5" t="str">
        <f t="shared" ref="U5:U8" si="9">",""Edition"":""" &amp; "" &amp; """ "</f>
        <v xml:space="preserve">,"Edition":"" </v>
      </c>
      <c r="V5" t="str">
        <f t="shared" ref="V5:V8" si="10" xml:space="preserve"> IF($C5="Y",",""ItemInstances"":[","")</f>
        <v>,"ItemInstances":[</v>
      </c>
      <c r="W5" t="str">
        <f t="shared" ref="W5:W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8" si="12">",""ItemDetails"":""" &amp; "Copies=" &amp; $D5 &amp; """ "</f>
        <v xml:space="preserve">,"ItemDetails":"Copies=" </v>
      </c>
      <c r="Y5" t="str">
        <f t="shared" ref="Y5:Y8" si="13">",""IsFavorite"":" &amp; "false" &amp; " "</f>
        <v xml:space="preserve">,"IsFavorite":false </v>
      </c>
      <c r="Z5" t="str">
        <f t="shared" ref="Z5:Z8" si="14">",""EstimatedValue"":" &amp; 0 &amp; " "</f>
        <v xml:space="preserve">,"EstimatedValue":0 </v>
      </c>
      <c r="AA5" t="str">
        <f t="shared" ref="AA5:AA8" si="15">",""Condition"":" &amp; """UNDEFINED""" &amp; " "</f>
        <v xml:space="preserve">,"Condition":"UNDEFINED" </v>
      </c>
      <c r="AB5" t="str">
        <f t="shared" ref="AB5:AB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8" si="17">CONCATENATE($J5,$K5, $L5, $M5, $N5,$O5,$P5,$Q5,$R5,$S5,$T5,$U5) &amp; $AB5</f>
        <v>,{"CollectableType":"HomeCollector.Models.BookBase, HomeCollector, Version=1.0.0.0, Culture=neutral, PublicKeyToken=null","DisplayName":"Destiny: Mere Mortals" ,"Description":"Destiny Book 2" ,"Title":"Destiny: Mere Mortals" ,"Author":"David Mack" ,"Publisher":"" ,"Year":2008 ,"Month":10,"Series":"DST" ,"BookCode":"DST2"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1220</v>
      </c>
      <c r="B6" s="15">
        <v>2008</v>
      </c>
      <c r="C6" s="17" t="s">
        <v>15</v>
      </c>
      <c r="D6" s="4"/>
      <c r="E6" s="139">
        <v>11</v>
      </c>
      <c r="F6" s="81" t="s">
        <v>1221</v>
      </c>
      <c r="G6" s="18"/>
      <c r="H6" s="12" t="s">
        <v>709</v>
      </c>
      <c r="I6" s="12" t="s">
        <v>1222</v>
      </c>
      <c r="J6" t="str">
        <f t="shared" ref="J6:J8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,"DisplayName":"Destiny: Lost Souls" </v>
      </c>
      <c r="L6" t="str">
        <f t="shared" si="1"/>
        <v xml:space="preserve">,"Description":"Destiny Book 3" </v>
      </c>
      <c r="M6" t="str">
        <f t="shared" si="2"/>
        <v xml:space="preserve">,"Title":"Destiny: Lost Souls" </v>
      </c>
      <c r="N6" t="str">
        <f t="shared" si="3"/>
        <v xml:space="preserve">,"Author":"David Mack" </v>
      </c>
      <c r="O6" t="str">
        <f t="shared" si="4"/>
        <v xml:space="preserve">,"Publisher":"" </v>
      </c>
      <c r="P6" t="str">
        <f t="shared" si="5"/>
        <v xml:space="preserve">,"Year":2008 </v>
      </c>
      <c r="Q6" t="str">
        <f t="shared" si="6"/>
        <v>,"Month":11</v>
      </c>
      <c r="R6" t="str">
        <f t="shared" ref="R6:R8" si="19">",""Series"":""" &amp; $B$1 &amp; """ "</f>
        <v xml:space="preserve">,"Series":"DST" </v>
      </c>
      <c r="S6" t="str">
        <f t="shared" si="7"/>
        <v xml:space="preserve">,"BookCode":"DST3"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PublicKeyToken=null","DisplayName":"Destiny: Lost Souls" ,"Description":"Destiny Book 3" ,"Title":"Destiny: Lost Souls" ,"Author":"David Mack" ,"Publisher":"" ,"Year":2008 ,"Month":11,"Series":"DST" ,"BookCode":"DST3"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34" t="s">
        <v>1223</v>
      </c>
      <c r="B7" s="15">
        <v>2009</v>
      </c>
      <c r="C7" s="17" t="s">
        <v>15</v>
      </c>
      <c r="D7" s="4"/>
      <c r="E7" s="139">
        <v>1</v>
      </c>
      <c r="F7" s="81"/>
      <c r="H7" s="86" t="s">
        <v>761</v>
      </c>
      <c r="I7" s="18" t="s">
        <v>1224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,"DisplayName":"Destiny: A Singular Destiny" </v>
      </c>
      <c r="L7" t="str">
        <f t="shared" si="1"/>
        <v xml:space="preserve">,"Description":"Destiny - Aventine" </v>
      </c>
      <c r="M7" t="str">
        <f t="shared" si="2"/>
        <v xml:space="preserve">,"Title":"Destiny: A Singular Destiny" </v>
      </c>
      <c r="N7" t="str">
        <f t="shared" si="3"/>
        <v xml:space="preserve">,"Author":"Keith R. A. DeCandido" </v>
      </c>
      <c r="O7" t="str">
        <f t="shared" si="4"/>
        <v xml:space="preserve">,"Publisher":"" </v>
      </c>
      <c r="P7" t="str">
        <f t="shared" si="5"/>
        <v xml:space="preserve">,"Year":2009 </v>
      </c>
      <c r="Q7" t="str">
        <f t="shared" si="6"/>
        <v>,"Month":1</v>
      </c>
      <c r="R7" t="str">
        <f t="shared" si="19"/>
        <v xml:space="preserve">,"Series":"DST"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PublicKeyToken=null","DisplayName":"Destiny: A Singular Destiny" ,"Description":"Destiny - Aventine" ,"Title":"Destiny: A Singular Destiny" ,"Author":"Keith R. A. DeCandido" ,"Publisher":"" ,"Year":2009 ,"Month":1,"Series":"DST"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34" t="s">
        <v>1225</v>
      </c>
      <c r="B8" s="15">
        <v>2012</v>
      </c>
      <c r="C8" s="17"/>
      <c r="D8" s="4"/>
      <c r="E8" s="139">
        <v>3</v>
      </c>
      <c r="F8" s="81"/>
      <c r="G8" s="18"/>
      <c r="H8" s="12" t="s">
        <v>709</v>
      </c>
      <c r="I8" s="12" t="s">
        <v>1226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,"DisplayName":"Destiny Omnibus" </v>
      </c>
      <c r="L8" t="str">
        <f t="shared" si="1"/>
        <v xml:space="preserve">,"Description":"Destiny Omnibus - all of the above" </v>
      </c>
      <c r="M8" t="str">
        <f t="shared" si="2"/>
        <v xml:space="preserve">,"Title":"Destiny Omnibus" </v>
      </c>
      <c r="N8" t="str">
        <f t="shared" si="3"/>
        <v xml:space="preserve">,"Author":"David Mack" </v>
      </c>
      <c r="O8" t="str">
        <f t="shared" si="4"/>
        <v xml:space="preserve">,"Publisher":"" </v>
      </c>
      <c r="P8" t="str">
        <f t="shared" si="5"/>
        <v xml:space="preserve">,"Year":2012 </v>
      </c>
      <c r="Q8" t="str">
        <f t="shared" si="6"/>
        <v>,"Month":3</v>
      </c>
      <c r="R8" t="str">
        <f t="shared" si="19"/>
        <v xml:space="preserve">,"Series":"DST"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PublicKeyToken=null","DisplayName":"Destiny Omnibus" ,"Description":"Destiny Omnibus - all of the above" ,"Title":"Destiny Omnibus" ,"Author":"David Mack" ,"Publisher":"" ,"Year":2012 ,"Month":3,"Series":"DST" ,"BookCode":"" ,"ISBN":"" ,"Edition":"" }</v>
      </c>
    </row>
    <row r="9" spans="1:39" ht="15.75" customHeight="1" x14ac:dyDescent="0.25">
      <c r="E9" s="140"/>
    </row>
    <row r="10" spans="1:39" ht="14.4" x14ac:dyDescent="0.3">
      <c r="A10" s="113"/>
      <c r="B10" s="15"/>
      <c r="C10" s="3"/>
      <c r="D10" s="4"/>
      <c r="F10" s="81"/>
      <c r="G10" s="18"/>
      <c r="H10" s="12"/>
      <c r="I10" s="18"/>
    </row>
    <row r="11" spans="1:39" ht="14.4" x14ac:dyDescent="0.3">
      <c r="A11" s="14"/>
      <c r="B11" s="15"/>
      <c r="C11" s="3"/>
      <c r="D11" s="4"/>
      <c r="F11" s="81"/>
      <c r="G11" s="18"/>
      <c r="H11" s="12"/>
      <c r="I11" s="22"/>
    </row>
    <row r="12" spans="1:39" ht="14.4" x14ac:dyDescent="0.3">
      <c r="A12" s="14"/>
      <c r="B12" s="15"/>
      <c r="C12" s="3"/>
      <c r="D12" s="4"/>
      <c r="F12" s="81"/>
      <c r="G12" s="18"/>
      <c r="H12" s="12"/>
      <c r="I12" s="22"/>
    </row>
    <row r="13" spans="1:39" ht="14.4" x14ac:dyDescent="0.3">
      <c r="A13" s="14"/>
      <c r="B13" s="15"/>
      <c r="C13" s="3"/>
      <c r="D13" s="4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</row>
    <row r="15" spans="1:39" ht="14.4" x14ac:dyDescent="0.3">
      <c r="A15" s="14"/>
      <c r="B15" s="15"/>
      <c r="C15" s="3"/>
      <c r="D15" s="4"/>
      <c r="E15" s="85"/>
      <c r="F15" s="81"/>
      <c r="G15" s="18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  <c r="I17" s="12"/>
    </row>
    <row r="18" spans="1:9" ht="15.75" customHeight="1" x14ac:dyDescent="0.25">
      <c r="A18" s="12"/>
      <c r="B18" s="2"/>
      <c r="C18" s="3"/>
      <c r="D18" s="4"/>
      <c r="E18" s="85"/>
      <c r="F18" s="81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4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  <c r="I26" s="4"/>
    </row>
    <row r="27" spans="1:9" ht="13.8" x14ac:dyDescent="0.25">
      <c r="A27" s="12"/>
      <c r="B27" s="2"/>
      <c r="C27" s="3"/>
      <c r="D27" s="4"/>
      <c r="E27" s="85"/>
      <c r="F27" s="81"/>
      <c r="H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4"/>
    </row>
    <row r="30" spans="1:9" ht="13.8" x14ac:dyDescent="0.25">
      <c r="A30" s="12"/>
      <c r="B30" s="2"/>
      <c r="C30" s="3"/>
      <c r="D30" s="4"/>
      <c r="E30" s="85"/>
      <c r="F30" s="81"/>
      <c r="H30" s="12"/>
      <c r="I30" s="12"/>
    </row>
    <row r="31" spans="1:9" ht="13.8" x14ac:dyDescent="0.25">
      <c r="A31" s="12"/>
      <c r="B31" s="2"/>
      <c r="C31" s="3"/>
      <c r="D31" s="4"/>
      <c r="E31" s="85"/>
      <c r="F31" s="81"/>
      <c r="H31" s="12"/>
      <c r="I31" s="4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81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90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4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2"/>
      <c r="H39" s="12"/>
      <c r="I39" s="12"/>
    </row>
    <row r="40" spans="1:9" ht="13.8" x14ac:dyDescent="0.25">
      <c r="A40" s="12"/>
      <c r="B40" s="2"/>
      <c r="C40" s="3"/>
      <c r="D40" s="4"/>
      <c r="E40" s="85"/>
      <c r="F40" s="81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5"/>
      <c r="H43" s="12"/>
      <c r="I43" s="12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2"/>
      <c r="H45" s="12"/>
      <c r="I45" s="12"/>
    </row>
    <row r="46" spans="1:9" ht="13.2" x14ac:dyDescent="0.25">
      <c r="A46" s="12"/>
      <c r="B46" s="2"/>
      <c r="C46" s="3"/>
      <c r="D46" s="4"/>
      <c r="E46" s="85"/>
      <c r="F46" s="65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86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15"/>
      <c r="C52" s="3"/>
      <c r="D52" s="4"/>
      <c r="E52" s="85"/>
      <c r="F52" s="65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12"/>
      <c r="B85" s="2"/>
      <c r="C85" s="3"/>
      <c r="D85" s="4"/>
      <c r="E85" s="85"/>
      <c r="F85" s="65"/>
      <c r="H85" s="4"/>
      <c r="I85" s="4"/>
    </row>
    <row r="86" spans="1:9" ht="13.2" x14ac:dyDescent="0.25">
      <c r="A86" s="12"/>
      <c r="B86" s="2"/>
      <c r="C86" s="3"/>
      <c r="D86" s="4"/>
      <c r="E86" s="85"/>
      <c r="F86" s="65"/>
      <c r="H86" s="12"/>
      <c r="I86" s="4"/>
    </row>
    <row r="87" spans="1:9" ht="13.2" x14ac:dyDescent="0.25">
      <c r="A87" s="4"/>
      <c r="B87" s="2"/>
      <c r="C87" s="3"/>
      <c r="D87" s="4"/>
      <c r="E87" s="85"/>
      <c r="F87" s="68"/>
      <c r="H87" s="4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12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18"/>
      <c r="H116" s="4"/>
      <c r="I116" s="4"/>
    </row>
    <row r="117" spans="1:9" ht="13.8" x14ac:dyDescent="0.25">
      <c r="A117" s="88"/>
      <c r="B117" s="2"/>
      <c r="C117" s="3"/>
      <c r="D117" s="4"/>
      <c r="E117" s="26"/>
      <c r="H117" s="75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15"/>
      <c r="C120" s="3"/>
      <c r="D120" s="4"/>
      <c r="E120" s="5"/>
      <c r="H120" s="22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</sheetData>
  <conditionalFormatting sqref="C4:C8">
    <cfRule type="containsText" dxfId="83" priority="1" operator="containsText" text="Y">
      <formula>NOT(ISERROR(SEARCH(("Y"),(C4))))</formula>
    </cfRule>
  </conditionalFormatting>
  <conditionalFormatting sqref="C4:C8">
    <cfRule type="containsText" dxfId="82" priority="2" operator="containsText" text="?">
      <formula>NOT(ISERROR(SEARCH(("?"),(C4))))</formula>
    </cfRule>
  </conditionalFormatting>
  <conditionalFormatting sqref="C4:C8">
    <cfRule type="containsBlanks" dxfId="81" priority="3">
      <formula>LEN(TRIM(C4))=0</formula>
    </cfRule>
  </conditionalFormatting>
  <conditionalFormatting sqref="C4:C8">
    <cfRule type="containsText" dxfId="8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1227</v>
      </c>
      <c r="B1" s="2" t="s">
        <v>1757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DTI","CollectionType":"HomeCollector.Models.BookBase,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1228</v>
      </c>
      <c r="B4" s="15">
        <v>2011</v>
      </c>
      <c r="C4" s="17" t="s">
        <v>15</v>
      </c>
      <c r="D4" s="4"/>
      <c r="E4" s="139">
        <v>4</v>
      </c>
      <c r="F4" s="81"/>
      <c r="G4" s="18"/>
      <c r="H4" s="12" t="s">
        <v>1229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,"DisplayName":"DTI - Watching the Clock"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,"Title":"DTI - Watching the Clock" </v>
      </c>
      <c r="N4" t="str">
        <f>",""Author"":""" &amp; $H4 &amp; """ "</f>
        <v xml:space="preserve">,"Author":"Christopher L. Bennet"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,"Year":2011 </v>
      </c>
      <c r="Q4" t="str">
        <f>",""Month"":" &amp; IF($E4="",0,$E4)</f>
        <v>,"Month":4</v>
      </c>
      <c r="R4" t="str">
        <f>",""Series"":""" &amp; $B$1 &amp; """ "</f>
        <v xml:space="preserve">,"Series":"DTI"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PublicKeyToken=null","DisplayName":"DTI - Watching the Clock" ,"Description":"" ,"Title":"DTI - Watching the Clock" ,"Author":"Christopher L. Bennet" ,"Publisher":"" ,"Year":2011 ,"Month":4,"Series":"DTI"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" t="s">
        <v>1230</v>
      </c>
      <c r="B5" s="15">
        <v>2012</v>
      </c>
      <c r="C5" s="17" t="s">
        <v>15</v>
      </c>
      <c r="D5" s="4"/>
      <c r="E5" s="139">
        <v>5</v>
      </c>
      <c r="F5" s="81"/>
      <c r="G5" s="18"/>
      <c r="H5" s="12" t="s">
        <v>1229</v>
      </c>
      <c r="I5" s="12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,"DisplayName":"DTI - Forgotten History" </v>
      </c>
      <c r="L5" t="str">
        <f t="shared" ref="L5:L7" si="1">",""Description"":""" &amp; $I5 &amp; """ "</f>
        <v xml:space="preserve">,"Description":"" </v>
      </c>
      <c r="M5" t="str">
        <f t="shared" ref="M5:M7" si="2">",""Title"":""" &amp; $A5 &amp; """ "</f>
        <v xml:space="preserve">,"Title":"DTI - Forgotten History" </v>
      </c>
      <c r="N5" t="str">
        <f t="shared" ref="N5:N7" si="3">",""Author"":""" &amp; $H5 &amp; """ "</f>
        <v xml:space="preserve">,"Author":"Christopher L. Bennet"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,"Year":2012 </v>
      </c>
      <c r="Q5" t="str">
        <f t="shared" ref="Q5:Q7" si="6">",""Month"":" &amp; IF($E5="",0,$E5)</f>
        <v>,"Month":5</v>
      </c>
      <c r="R5" t="str">
        <f>",""Series"":""" &amp; $B$1 &amp; """ "</f>
        <v xml:space="preserve">,"Series":"DTI" </v>
      </c>
      <c r="S5" t="str">
        <f t="shared" ref="S5:S7" si="7">",""BookCode"":""" &amp; $F5 &amp; """ "</f>
        <v xml:space="preserve">,"BookCode":""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PublicKeyToken=null","DisplayName":"DTI - Forgotten History" ,"Description":"" ,"Title":"DTI - Forgotten History" ,"Author":"Christopher L. Bennet" ,"Publisher":"" ,"Year":2012 ,"Month":5,"Series":"DTI"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" t="s">
        <v>1231</v>
      </c>
      <c r="B6" s="15">
        <v>2014</v>
      </c>
      <c r="C6" s="17"/>
      <c r="D6" s="4"/>
      <c r="E6" s="139">
        <v>12</v>
      </c>
      <c r="F6" s="81"/>
      <c r="G6" s="18"/>
      <c r="H6" s="12" t="s">
        <v>1229</v>
      </c>
      <c r="I6" s="12" t="s">
        <v>648</v>
      </c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,"DisplayName":"DTI - The Collectors" </v>
      </c>
      <c r="L6" t="str">
        <f t="shared" si="1"/>
        <v xml:space="preserve">,"Description":"e-Book" </v>
      </c>
      <c r="M6" t="str">
        <f t="shared" si="2"/>
        <v xml:space="preserve">,"Title":"DTI - The Collectors" </v>
      </c>
      <c r="N6" t="str">
        <f t="shared" si="3"/>
        <v xml:space="preserve">,"Author":"Christopher L. Bennet" </v>
      </c>
      <c r="O6" t="str">
        <f t="shared" si="4"/>
        <v xml:space="preserve">,"Publisher":"" </v>
      </c>
      <c r="P6" t="str">
        <f t="shared" si="5"/>
        <v xml:space="preserve">,"Year":2014 </v>
      </c>
      <c r="Q6" t="str">
        <f t="shared" si="6"/>
        <v>,"Month":12</v>
      </c>
      <c r="R6" t="str">
        <f t="shared" ref="R6:R7" si="19">",""Series"":""" &amp; $B$1 &amp; """ "</f>
        <v xml:space="preserve">,"Series":"DTI"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PublicKeyToken=null","DisplayName":"DTI - The Collectors" ,"Description":"e-Book" ,"Title":"DTI - The Collectors" ,"Author":"Christopher L. Bennet" ,"Publisher":"" ,"Year":2014 ,"Month":12,"Series":"DTI" ,"BookCode":"" ,"ISBN":"" ,"Edition":"" }</v>
      </c>
    </row>
    <row r="7" spans="1:39" ht="15.75" customHeight="1" x14ac:dyDescent="0.25">
      <c r="A7" s="12" t="s">
        <v>1232</v>
      </c>
      <c r="B7" s="15">
        <v>2016</v>
      </c>
      <c r="C7" s="17"/>
      <c r="D7" s="4"/>
      <c r="E7" s="139">
        <v>9</v>
      </c>
      <c r="F7" s="81"/>
      <c r="G7" s="18"/>
      <c r="H7" s="12" t="s">
        <v>1229</v>
      </c>
      <c r="I7" s="12" t="s">
        <v>648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,"DisplayName":"DTI - Time Lock" </v>
      </c>
      <c r="L7" t="str">
        <f t="shared" si="1"/>
        <v xml:space="preserve">,"Description":"e-Book" </v>
      </c>
      <c r="M7" t="str">
        <f t="shared" si="2"/>
        <v xml:space="preserve">,"Title":"DTI - Time Lock" </v>
      </c>
      <c r="N7" t="str">
        <f t="shared" si="3"/>
        <v xml:space="preserve">,"Author":"Christopher L. Bennet" </v>
      </c>
      <c r="O7" t="str">
        <f t="shared" si="4"/>
        <v xml:space="preserve">,"Publisher":"" </v>
      </c>
      <c r="P7" t="str">
        <f t="shared" si="5"/>
        <v xml:space="preserve">,"Year":2016 </v>
      </c>
      <c r="Q7" t="str">
        <f t="shared" si="6"/>
        <v>,"Month":9</v>
      </c>
      <c r="R7" t="str">
        <f t="shared" si="19"/>
        <v xml:space="preserve">,"Series":"DTI"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PublicKeyToken=null","DisplayName":"DTI - Time Lock" ,"Description":"e-Book" ,"Title":"DTI - Time Lock" ,"Author":"Christopher L. Bennet" ,"Publisher":"" ,"Year":2016 ,"Month":9,"Series":"DTI" ,"BookCode":"" ,"ISBN":"" ,"Edition":"" }</v>
      </c>
    </row>
    <row r="8" spans="1:39" ht="14.4" x14ac:dyDescent="0.3">
      <c r="A8" s="14"/>
      <c r="B8" s="15"/>
      <c r="C8" s="3"/>
      <c r="D8" s="4"/>
      <c r="E8" s="139"/>
      <c r="F8" s="81"/>
      <c r="G8" s="18"/>
      <c r="H8" s="12"/>
      <c r="I8" s="12"/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12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  <c r="I11" s="12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12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15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15"/>
      <c r="C16" s="3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15"/>
      <c r="C25" s="3"/>
      <c r="D25" s="4"/>
      <c r="E25" s="85"/>
      <c r="F25" s="81"/>
      <c r="H25" s="12"/>
      <c r="I25" s="12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79" priority="1" operator="containsText" text="Y">
      <formula>NOT(ISERROR(SEARCH(("Y"),(C4))))</formula>
    </cfRule>
  </conditionalFormatting>
  <conditionalFormatting sqref="C4:C7">
    <cfRule type="containsText" dxfId="78" priority="2" operator="containsText" text="?">
      <formula>NOT(ISERROR(SEARCH(("?"),(C4))))</formula>
    </cfRule>
  </conditionalFormatting>
  <conditionalFormatting sqref="C4:C7">
    <cfRule type="containsBlanks" dxfId="77" priority="3">
      <formula>LEN(TRIM(C4))=0</formula>
    </cfRule>
  </conditionalFormatting>
  <conditionalFormatting sqref="C4:C7">
    <cfRule type="containsText" dxfId="7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1233</v>
      </c>
      <c r="B1" s="2" t="s">
        <v>1758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FAL","CollectionType":"HomeCollector.Models.BookBase,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14" t="s">
        <v>1234</v>
      </c>
      <c r="B4" s="15">
        <v>2013</v>
      </c>
      <c r="C4" s="17" t="s">
        <v>15</v>
      </c>
      <c r="D4" s="4"/>
      <c r="E4" s="85">
        <v>8</v>
      </c>
      <c r="F4" s="81" t="s">
        <v>1235</v>
      </c>
      <c r="G4" s="18"/>
      <c r="H4" s="12" t="s">
        <v>554</v>
      </c>
      <c r="I4" s="12" t="s">
        <v>57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Fall - Revelation and Dust" </v>
      </c>
      <c r="L4" t="str">
        <f>",""Description"":""" &amp; $I4 &amp; """ "</f>
        <v xml:space="preserve">,"Description":"DS9" </v>
      </c>
      <c r="M4" t="str">
        <f>",""Title"":""" &amp; $A4 &amp; """ "</f>
        <v xml:space="preserve">,"Title":"The Fall - Revelation and Dust" </v>
      </c>
      <c r="N4" t="str">
        <f>",""Author"":""" &amp; $H4 &amp; """ "</f>
        <v xml:space="preserve">,"Author":"David R. George III"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,"Year":2013 </v>
      </c>
      <c r="Q4" t="str">
        <f>",""Month"":" &amp; IF($E4="",0,$E4)</f>
        <v>,"Month":8</v>
      </c>
      <c r="R4" t="str">
        <f>",""Series"":""" &amp; $B$1 &amp; """ "</f>
        <v xml:space="preserve">,"Series":"FAL" </v>
      </c>
      <c r="S4" t="str">
        <f>",""BookCode"":""" &amp; $F4 &amp; """ "</f>
        <v xml:space="preserve">,"BookCode":"FALL1"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Fall - Revelation and Dust" ,"Description":"DS9" ,"Title":"The Fall - Revelation and Dust" ,"Author":"David R. George III" ,"Publisher":"" ,"Year":2013 ,"Month":8,"Series":"FAL" ,"BookCode":"FALL1"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14" t="s">
        <v>1236</v>
      </c>
      <c r="B5" s="15">
        <v>2013</v>
      </c>
      <c r="C5" s="17" t="s">
        <v>15</v>
      </c>
      <c r="D5" s="4"/>
      <c r="E5" s="85">
        <v>9</v>
      </c>
      <c r="F5" s="81" t="s">
        <v>1237</v>
      </c>
      <c r="G5" s="18"/>
      <c r="H5" s="12" t="s">
        <v>976</v>
      </c>
      <c r="I5" s="12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8" si="0">",""DisplayName"":""" &amp; $A5 &amp; """ "</f>
        <v xml:space="preserve">,"DisplayName":"The Fall - The Crimson Shadow" </v>
      </c>
      <c r="L5" t="str">
        <f t="shared" ref="L5:L8" si="1">",""Description"":""" &amp; $I5 &amp; """ "</f>
        <v xml:space="preserve">,"Description":"TNG" </v>
      </c>
      <c r="M5" t="str">
        <f t="shared" ref="M5:M8" si="2">",""Title"":""" &amp; $A5 &amp; """ "</f>
        <v xml:space="preserve">,"Title":"The Fall - The Crimson Shadow" </v>
      </c>
      <c r="N5" t="str">
        <f t="shared" ref="N5:N8" si="3">",""Author"":""" &amp; $H5 &amp; """ "</f>
        <v xml:space="preserve">,"Author":"Una McCormack" </v>
      </c>
      <c r="O5" t="str">
        <f t="shared" ref="O5:O8" si="4">",""Publisher"":""" &amp; $G5 &amp; """ "</f>
        <v xml:space="preserve">,"Publisher":"" </v>
      </c>
      <c r="P5" t="str">
        <f t="shared" ref="P5:P8" si="5">",""Year"":" &amp; $B5 &amp; " "</f>
        <v xml:space="preserve">,"Year":2013 </v>
      </c>
      <c r="Q5" t="str">
        <f t="shared" ref="Q5:Q8" si="6">",""Month"":" &amp; IF($E5="",0,$E5)</f>
        <v>,"Month":9</v>
      </c>
      <c r="R5" t="str">
        <f>",""Series"":""" &amp; $B$1 &amp; """ "</f>
        <v xml:space="preserve">,"Series":"FAL" </v>
      </c>
      <c r="S5" t="str">
        <f t="shared" ref="S5:S8" si="7">",""BookCode"":""" &amp; $F5 &amp; """ "</f>
        <v xml:space="preserve">,"BookCode":"FALL2" </v>
      </c>
      <c r="T5" t="str">
        <f t="shared" ref="T5:T8" si="8">",""ISBN"":""" &amp; "" &amp; """ "</f>
        <v xml:space="preserve">,"ISBN":"" </v>
      </c>
      <c r="U5" t="str">
        <f t="shared" ref="U5:U8" si="9">",""Edition"":""" &amp; "" &amp; """ "</f>
        <v xml:space="preserve">,"Edition":"" </v>
      </c>
      <c r="V5" t="str">
        <f t="shared" ref="V5:V8" si="10" xml:space="preserve"> IF($C5="Y",",""ItemInstances"":[","")</f>
        <v>,"ItemInstances":[</v>
      </c>
      <c r="W5" t="str">
        <f t="shared" ref="W5:W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8" si="12">",""ItemDetails"":""" &amp; "Copies=" &amp; $D5 &amp; """ "</f>
        <v xml:space="preserve">,"ItemDetails":"Copies=" </v>
      </c>
      <c r="Y5" t="str">
        <f t="shared" ref="Y5:Y8" si="13">",""IsFavorite"":" &amp; "false" &amp; " "</f>
        <v xml:space="preserve">,"IsFavorite":false </v>
      </c>
      <c r="Z5" t="str">
        <f t="shared" ref="Z5:Z8" si="14">",""EstimatedValue"":" &amp; 0 &amp; " "</f>
        <v xml:space="preserve">,"EstimatedValue":0 </v>
      </c>
      <c r="AA5" t="str">
        <f t="shared" ref="AA5:AA8" si="15">",""Condition"":" &amp; """UNDEFINED""" &amp; " "</f>
        <v xml:space="preserve">,"Condition":"UNDEFINED" </v>
      </c>
      <c r="AB5" t="str">
        <f t="shared" ref="AB5:AB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8" si="17">CONCATENATE($J5,$K5, $L5, $M5, $N5,$O5,$P5,$Q5,$R5,$S5,$T5,$U5) &amp; $AB5</f>
        <v>,{"CollectableType":"HomeCollector.Models.BookBase, HomeCollector, Version=1.0.0.0, Culture=neutral, PublicKeyToken=null","DisplayName":"The Fall - The Crimson Shadow" ,"Description":"TNG" ,"Title":"The Fall - The Crimson Shadow" ,"Author":"Una McCormack" ,"Publisher":"" ,"Year":2013 ,"Month":9,"Series":"FAL" ,"BookCode":"FALL2"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14" t="s">
        <v>1238</v>
      </c>
      <c r="B6" s="15">
        <v>2013</v>
      </c>
      <c r="C6" s="17" t="s">
        <v>15</v>
      </c>
      <c r="D6" s="4"/>
      <c r="E6" s="85">
        <v>10</v>
      </c>
      <c r="F6" s="81" t="s">
        <v>1239</v>
      </c>
      <c r="G6" s="18"/>
      <c r="H6" s="12" t="s">
        <v>709</v>
      </c>
      <c r="I6" s="12" t="s">
        <v>57</v>
      </c>
      <c r="J6" t="str">
        <f t="shared" ref="J6:J8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Fall - A Ceremony of Losses" </v>
      </c>
      <c r="L6" t="str">
        <f t="shared" si="1"/>
        <v xml:space="preserve">,"Description":"DS9" </v>
      </c>
      <c r="M6" t="str">
        <f t="shared" si="2"/>
        <v xml:space="preserve">,"Title":"The Fall - A Ceremony of Losses" </v>
      </c>
      <c r="N6" t="str">
        <f t="shared" si="3"/>
        <v xml:space="preserve">,"Author":"David Mack" </v>
      </c>
      <c r="O6" t="str">
        <f t="shared" si="4"/>
        <v xml:space="preserve">,"Publisher":"" </v>
      </c>
      <c r="P6" t="str">
        <f t="shared" si="5"/>
        <v xml:space="preserve">,"Year":2013 </v>
      </c>
      <c r="Q6" t="str">
        <f t="shared" si="6"/>
        <v>,"Month":10</v>
      </c>
      <c r="R6" t="str">
        <f t="shared" ref="R6:R8" si="19">",""Series"":""" &amp; $B$1 &amp; """ "</f>
        <v xml:space="preserve">,"Series":"FAL" </v>
      </c>
      <c r="S6" t="str">
        <f t="shared" si="7"/>
        <v xml:space="preserve">,"BookCode":"FALL3"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Fall - A Ceremony of Losses" ,"Description":"DS9" ,"Title":"The Fall - A Ceremony of Losses" ,"Author":"David Mack" ,"Publisher":"" ,"Year":2013 ,"Month":10,"Series":"FAL" ,"BookCode":"FALL3"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114" t="s">
        <v>1240</v>
      </c>
      <c r="B7" s="15">
        <v>2013</v>
      </c>
      <c r="C7" s="17" t="s">
        <v>15</v>
      </c>
      <c r="D7" s="4"/>
      <c r="E7" s="85">
        <v>11</v>
      </c>
      <c r="F7" s="81" t="s">
        <v>1241</v>
      </c>
      <c r="G7" s="18"/>
      <c r="H7" s="12" t="s">
        <v>607</v>
      </c>
      <c r="I7" s="12" t="s">
        <v>1242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Fall - The Poisoned Chalice" </v>
      </c>
      <c r="L7" t="str">
        <f t="shared" si="1"/>
        <v xml:space="preserve">,"Description":"Titan #9" </v>
      </c>
      <c r="M7" t="str">
        <f t="shared" si="2"/>
        <v xml:space="preserve">,"Title":"The Fall - The Poisoned Chalice" </v>
      </c>
      <c r="N7" t="str">
        <f t="shared" si="3"/>
        <v xml:space="preserve">,"Author":"James Swallow" </v>
      </c>
      <c r="O7" t="str">
        <f t="shared" si="4"/>
        <v xml:space="preserve">,"Publisher":"" </v>
      </c>
      <c r="P7" t="str">
        <f t="shared" si="5"/>
        <v xml:space="preserve">,"Year":2013 </v>
      </c>
      <c r="Q7" t="str">
        <f t="shared" si="6"/>
        <v>,"Month":11</v>
      </c>
      <c r="R7" t="str">
        <f t="shared" si="19"/>
        <v xml:space="preserve">,"Series":"FAL" </v>
      </c>
      <c r="S7" t="str">
        <f t="shared" si="7"/>
        <v xml:space="preserve">,"BookCode":"FALL4"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Fall - The Poisoned Chalice" ,"Description":"Titan #9" ,"Title":"The Fall - The Poisoned Chalice" ,"Author":"James Swallow" ,"Publisher":"" ,"Year":2013 ,"Month":11,"Series":"FAL" ,"BookCode":"FALL4"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114" t="s">
        <v>1243</v>
      </c>
      <c r="B8" s="15">
        <v>2013</v>
      </c>
      <c r="C8" s="17" t="s">
        <v>15</v>
      </c>
      <c r="D8" s="4"/>
      <c r="E8" s="85">
        <v>12</v>
      </c>
      <c r="F8" s="81" t="s">
        <v>1244</v>
      </c>
      <c r="G8" s="18"/>
      <c r="H8" s="12" t="s">
        <v>463</v>
      </c>
      <c r="I8" s="18" t="s">
        <v>317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,"DisplayName":"The Fall - Peaceable Kingdoms" </v>
      </c>
      <c r="L8" t="str">
        <f t="shared" si="1"/>
        <v xml:space="preserve">,"Description":"TNG" </v>
      </c>
      <c r="M8" t="str">
        <f t="shared" si="2"/>
        <v xml:space="preserve">,"Title":"The Fall - Peaceable Kingdoms" </v>
      </c>
      <c r="N8" t="str">
        <f t="shared" si="3"/>
        <v xml:space="preserve">,"Author":"Dayton Ward" </v>
      </c>
      <c r="O8" t="str">
        <f t="shared" si="4"/>
        <v xml:space="preserve">,"Publisher":"" </v>
      </c>
      <c r="P8" t="str">
        <f t="shared" si="5"/>
        <v xml:space="preserve">,"Year":2013 </v>
      </c>
      <c r="Q8" t="str">
        <f t="shared" si="6"/>
        <v>,"Month":12</v>
      </c>
      <c r="R8" t="str">
        <f t="shared" si="19"/>
        <v xml:space="preserve">,"Series":"FAL" </v>
      </c>
      <c r="S8" t="str">
        <f t="shared" si="7"/>
        <v xml:space="preserve">,"BookCode":"FALL5"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PublicKeyToken=null","DisplayName":"The Fall - Peaceable Kingdoms" ,"Description":"TNG" ,"Title":"The Fall - Peaceable Kingdoms" ,"Author":"Dayton Ward" ,"Publisher":"" ,"Year":2013 ,"Month":12,"Series":"FAL" ,"BookCode":"FALL5"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8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18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  <c r="I11" s="18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8">
    <cfRule type="containsText" dxfId="75" priority="1" operator="containsText" text="Y">
      <formula>NOT(ISERROR(SEARCH(("Y"),(C4))))</formula>
    </cfRule>
  </conditionalFormatting>
  <conditionalFormatting sqref="C4:C8">
    <cfRule type="containsText" dxfId="74" priority="2" operator="containsText" text="?">
      <formula>NOT(ISERROR(SEARCH(("?"),(C4))))</formula>
    </cfRule>
  </conditionalFormatting>
  <conditionalFormatting sqref="C4:C8">
    <cfRule type="containsBlanks" dxfId="73" priority="3">
      <formula>LEN(TRIM(C4))=0</formula>
    </cfRule>
  </conditionalFormatting>
  <conditionalFormatting sqref="C4:C8">
    <cfRule type="containsText" dxfId="7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1245</v>
      </c>
      <c r="B1" s="2" t="s">
        <v>175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GAT","CollectionType":"HomeCollector.Models.BookBase,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1246</v>
      </c>
      <c r="B4" s="15">
        <v>2001</v>
      </c>
      <c r="C4" s="17" t="s">
        <v>15</v>
      </c>
      <c r="D4" s="4"/>
      <c r="E4" s="85"/>
      <c r="F4" s="81" t="s">
        <v>1247</v>
      </c>
      <c r="G4" s="18" t="s">
        <v>13</v>
      </c>
      <c r="H4" s="12" t="s">
        <v>600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,"DisplayName":"Gateways - One Small Step"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,"Title":"Gateways - One Small Step"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 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,"Series":"GAT" </v>
      </c>
      <c r="S4" t="str">
        <f>",""BookCode"":""" &amp; $F4 &amp; """ "</f>
        <v xml:space="preserve">,"BookCode":"GAT1"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PublicKeyToken=null","DisplayName":"Gateways - One Small Step" ,"Description":"TOS" ,"Title":"Gateways - One Small Step" ,"Author":"Susan Wright" ,"Publisher":" " ,"Year":2001 ,"Month":0,"Series":"GAT" ,"BookCode":"GAT1"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1248</v>
      </c>
      <c r="B5" s="15">
        <v>2001</v>
      </c>
      <c r="C5" s="17" t="s">
        <v>15</v>
      </c>
      <c r="D5" s="4"/>
      <c r="E5" s="85"/>
      <c r="F5" s="81" t="s">
        <v>1249</v>
      </c>
      <c r="G5" s="18" t="s">
        <v>13</v>
      </c>
      <c r="H5" s="12" t="s">
        <v>225</v>
      </c>
      <c r="I5" s="12" t="s">
        <v>1250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0">",""DisplayName"":""" &amp; $A5 &amp; """ "</f>
        <v xml:space="preserve">,"DisplayName":"Gateways - Chainmail" </v>
      </c>
      <c r="L5" t="str">
        <f t="shared" ref="L5:L11" si="1">",""Description"":""" &amp; $I5 &amp; """ "</f>
        <v xml:space="preserve">,"Description":"Challenger" </v>
      </c>
      <c r="M5" t="str">
        <f t="shared" ref="M5:M11" si="2">",""Title"":""" &amp; $A5 &amp; """ "</f>
        <v xml:space="preserve">,"Title":"Gateways - Chainmail" </v>
      </c>
      <c r="N5" t="str">
        <f t="shared" ref="N5:N11" si="3">",""Author"":""" &amp; $H5 &amp; """ "</f>
        <v xml:space="preserve">,"Author":"Diane Carey" </v>
      </c>
      <c r="O5" t="str">
        <f t="shared" ref="O5:O11" si="4">",""Publisher"":""" &amp; $G5 &amp; """ "</f>
        <v xml:space="preserve">,"Publisher":" " </v>
      </c>
      <c r="P5" t="str">
        <f t="shared" ref="P5:P11" si="5">",""Year"":" &amp; $B5 &amp; " "</f>
        <v xml:space="preserve">,"Year":2001 </v>
      </c>
      <c r="Q5" t="str">
        <f t="shared" ref="Q5:Q11" si="6">",""Month"":" &amp; IF($E5="",0,$E5)</f>
        <v>,"Month":0</v>
      </c>
      <c r="R5" t="str">
        <f>",""Series"":""" &amp; $B$1 &amp; """ "</f>
        <v xml:space="preserve">,"Series":"GAT" </v>
      </c>
      <c r="S5" t="str">
        <f t="shared" ref="S5:S11" si="7">",""BookCode"":""" &amp; $F5 &amp; """ "</f>
        <v xml:space="preserve">,"BookCode":"GAT2" </v>
      </c>
      <c r="T5" t="str">
        <f t="shared" ref="T5:T11" si="8">",""ISBN"":""" &amp; "" &amp; """ "</f>
        <v xml:space="preserve">,"ISBN":"" </v>
      </c>
      <c r="U5" t="str">
        <f t="shared" ref="U5:U11" si="9">",""Edition"":""" &amp; "" &amp; """ "</f>
        <v xml:space="preserve">,"Edition":"" </v>
      </c>
      <c r="V5" t="str">
        <f t="shared" ref="V5:V11" si="10" xml:space="preserve"> IF($C5="Y",",""ItemInstances"":[","")</f>
        <v>,"ItemInstances":[</v>
      </c>
      <c r="W5" t="str">
        <f t="shared" ref="W5:W11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2">",""ItemDetails"":""" &amp; "Copies=" &amp; $D5 &amp; """ "</f>
        <v xml:space="preserve">,"ItemDetails":"Copies=" </v>
      </c>
      <c r="Y5" t="str">
        <f t="shared" ref="Y5:Y11" si="13">",""IsFavorite"":" &amp; "false" &amp; " "</f>
        <v xml:space="preserve">,"IsFavorite":false </v>
      </c>
      <c r="Z5" t="str">
        <f t="shared" ref="Z5:Z11" si="14">",""EstimatedValue"":" &amp; 0 &amp; " "</f>
        <v xml:space="preserve">,"EstimatedValue":0 </v>
      </c>
      <c r="AA5" t="str">
        <f t="shared" ref="AA5:AA11" si="15">",""Condition"":" &amp; """UNDEFINED""" &amp; " "</f>
        <v xml:space="preserve">,"Condition":"UNDEFINED" </v>
      </c>
      <c r="AB5" t="str">
        <f t="shared" ref="AB5:AB11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1" si="17">CONCATENATE($J5,$K5, $L5, $M5, $N5,$O5,$P5,$Q5,$R5,$S5,$T5,$U5) &amp; $AB5</f>
        <v>,{"CollectableType":"HomeCollector.Models.BookBase, HomeCollector, Version=1.0.0.0, Culture=neutral, PublicKeyToken=null","DisplayName":"Gateways - Chainmail" ,"Description":"Challenger" ,"Title":"Gateways - Chainmail" ,"Author":"Diane Carey" ,"Publisher":" " ,"Year":2001 ,"Month":0,"Series":"GAT" ,"BookCode":"GAT2"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1251</v>
      </c>
      <c r="B6" s="15">
        <v>2001</v>
      </c>
      <c r="C6" s="17" t="s">
        <v>15</v>
      </c>
      <c r="D6" s="4"/>
      <c r="E6" s="85"/>
      <c r="F6" s="81" t="s">
        <v>1252</v>
      </c>
      <c r="G6" s="18" t="s">
        <v>13</v>
      </c>
      <c r="H6" s="12" t="s">
        <v>631</v>
      </c>
      <c r="I6" s="18" t="s">
        <v>317</v>
      </c>
      <c r="J6" t="str">
        <f t="shared" ref="J6:J11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,"DisplayName":"Gateways - Doors into Chaos" </v>
      </c>
      <c r="L6" t="str">
        <f t="shared" si="1"/>
        <v xml:space="preserve">,"Description":"TNG" </v>
      </c>
      <c r="M6" t="str">
        <f t="shared" si="2"/>
        <v xml:space="preserve">,"Title":"Gateways - Doors into Chaos" </v>
      </c>
      <c r="N6" t="str">
        <f t="shared" si="3"/>
        <v xml:space="preserve">,"Author":"Robert Greenberger" </v>
      </c>
      <c r="O6" t="str">
        <f t="shared" si="4"/>
        <v xml:space="preserve">,"Publisher":" " </v>
      </c>
      <c r="P6" t="str">
        <f t="shared" si="5"/>
        <v xml:space="preserve">,"Year":2001 </v>
      </c>
      <c r="Q6" t="str">
        <f t="shared" si="6"/>
        <v>,"Month":0</v>
      </c>
      <c r="R6" t="str">
        <f t="shared" ref="R6:R11" si="19">",""Series"":""" &amp; $B$1 &amp; """ "</f>
        <v xml:space="preserve">,"Series":"GAT" </v>
      </c>
      <c r="S6" t="str">
        <f t="shared" si="7"/>
        <v xml:space="preserve">,"BookCode":"GAT3"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PublicKeyToken=null","DisplayName":"Gateways - Doors into Chaos" ,"Description":"TNG" ,"Title":"Gateways - Doors into Chaos" ,"Author":"Robert Greenberger" ,"Publisher":" " ,"Year":2001 ,"Month":0,"Series":"GAT" ,"BookCode":"GAT3"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1253</v>
      </c>
      <c r="B7" s="15">
        <v>2001</v>
      </c>
      <c r="C7" s="17" t="s">
        <v>15</v>
      </c>
      <c r="D7" s="4"/>
      <c r="E7" s="85"/>
      <c r="F7" s="81" t="s">
        <v>1254</v>
      </c>
      <c r="G7" s="18" t="s">
        <v>13</v>
      </c>
      <c r="H7" s="12" t="s">
        <v>1163</v>
      </c>
      <c r="I7" s="18" t="s">
        <v>57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,"DisplayName":"Gateways - Demons of Air and Darkness" </v>
      </c>
      <c r="L7" t="str">
        <f t="shared" si="1"/>
        <v xml:space="preserve">,"Description":"DS9" </v>
      </c>
      <c r="M7" t="str">
        <f t="shared" si="2"/>
        <v xml:space="preserve">,"Title":"Gateways - Demons of Air and Darkness" </v>
      </c>
      <c r="N7" t="str">
        <f t="shared" si="3"/>
        <v xml:space="preserve">,"Author":"Keith R.A. DeCandido" </v>
      </c>
      <c r="O7" t="str">
        <f t="shared" si="4"/>
        <v xml:space="preserve">,"Publisher":" " </v>
      </c>
      <c r="P7" t="str">
        <f t="shared" si="5"/>
        <v xml:space="preserve">,"Year":2001 </v>
      </c>
      <c r="Q7" t="str">
        <f t="shared" si="6"/>
        <v>,"Month":0</v>
      </c>
      <c r="R7" t="str">
        <f t="shared" si="19"/>
        <v xml:space="preserve">,"Series":"GAT" </v>
      </c>
      <c r="S7" t="str">
        <f t="shared" si="7"/>
        <v xml:space="preserve">,"BookCode":"GAT4"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PublicKeyToken=null","DisplayName":"Gateways - Demons of Air and Darkness" ,"Description":"DS9" ,"Title":"Gateways - Demons of Air and Darkness" ,"Author":"Keith R.A. DeCandido" ,"Publisher":" " ,"Year":2001 ,"Month":0,"Series":"GAT" ,"BookCode":"GAT4"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1255</v>
      </c>
      <c r="B8" s="15">
        <v>2001</v>
      </c>
      <c r="C8" s="17" t="s">
        <v>15</v>
      </c>
      <c r="D8" s="4"/>
      <c r="E8" s="85"/>
      <c r="F8" s="81" t="s">
        <v>1256</v>
      </c>
      <c r="G8" s="18" t="s">
        <v>13</v>
      </c>
      <c r="H8" s="18" t="s">
        <v>493</v>
      </c>
      <c r="I8" s="18" t="s">
        <v>778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,"DisplayName":"Gateways - No Man's Land" </v>
      </c>
      <c r="L8" t="str">
        <f t="shared" si="1"/>
        <v xml:space="preserve">,"Description":"VOY" </v>
      </c>
      <c r="M8" t="str">
        <f t="shared" si="2"/>
        <v xml:space="preserve">,"Title":"Gateways - No Man's Land" </v>
      </c>
      <c r="N8" t="str">
        <f t="shared" si="3"/>
        <v xml:space="preserve">,"Author":"Christie Golden" </v>
      </c>
      <c r="O8" t="str">
        <f t="shared" si="4"/>
        <v xml:space="preserve">,"Publisher":" " </v>
      </c>
      <c r="P8" t="str">
        <f t="shared" si="5"/>
        <v xml:space="preserve">,"Year":2001 </v>
      </c>
      <c r="Q8" t="str">
        <f t="shared" si="6"/>
        <v>,"Month":0</v>
      </c>
      <c r="R8" t="str">
        <f t="shared" si="19"/>
        <v xml:space="preserve">,"Series":"GAT" </v>
      </c>
      <c r="S8" t="str">
        <f t="shared" si="7"/>
        <v xml:space="preserve">,"BookCode":"GAT5"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PublicKeyToken=null","DisplayName":"Gateways - No Man's Land" ,"Description":"VOY" ,"Title":"Gateways - No Man's Land" ,"Author":"Christie Golden" ,"Publisher":" " ,"Year":2001 ,"Month":0,"Series":"GAT" ,"BookCode":"GAT5"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1257</v>
      </c>
      <c r="B9" s="15">
        <v>2001</v>
      </c>
      <c r="C9" s="17" t="s">
        <v>15</v>
      </c>
      <c r="D9" s="4"/>
      <c r="E9" s="85"/>
      <c r="F9" s="81" t="s">
        <v>1258</v>
      </c>
      <c r="G9" s="18" t="s">
        <v>13</v>
      </c>
      <c r="H9" s="18" t="s">
        <v>329</v>
      </c>
      <c r="I9" s="18" t="s">
        <v>215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,"DisplayName":"Gateways - Cold Wars (Star Trek)" </v>
      </c>
      <c r="L9" t="str">
        <f t="shared" si="1"/>
        <v xml:space="preserve">,"Description":"NFT" </v>
      </c>
      <c r="M9" t="str">
        <f t="shared" si="2"/>
        <v xml:space="preserve">,"Title":"Gateways - Cold Wars (Star Trek)" </v>
      </c>
      <c r="N9" t="str">
        <f t="shared" si="3"/>
        <v xml:space="preserve">,"Author":"Peter David" </v>
      </c>
      <c r="O9" t="str">
        <f t="shared" si="4"/>
        <v xml:space="preserve">,"Publisher":" " </v>
      </c>
      <c r="P9" t="str">
        <f t="shared" si="5"/>
        <v xml:space="preserve">,"Year":2001 </v>
      </c>
      <c r="Q9" t="str">
        <f t="shared" si="6"/>
        <v>,"Month":0</v>
      </c>
      <c r="R9" t="str">
        <f t="shared" si="19"/>
        <v xml:space="preserve">,"Series":"GAT" </v>
      </c>
      <c r="S9" t="str">
        <f t="shared" si="7"/>
        <v xml:space="preserve">,"BookCode":"GAT6"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PublicKeyToken=null","DisplayName":"Gateways - Cold Wars (Star Trek)" ,"Description":"NFT" ,"Title":"Gateways - Cold Wars (Star Trek)" ,"Author":"Peter David" ,"Publisher":" " ,"Year":2001 ,"Month":0,"Series":"GAT" ,"BookCode":"GAT6"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28.2" x14ac:dyDescent="0.3">
      <c r="A10" s="14" t="s">
        <v>1259</v>
      </c>
      <c r="B10" s="15">
        <v>2001</v>
      </c>
      <c r="C10" s="17" t="s">
        <v>15</v>
      </c>
      <c r="D10" s="4"/>
      <c r="E10" s="85"/>
      <c r="F10" s="81" t="s">
        <v>1260</v>
      </c>
      <c r="G10" s="18" t="s">
        <v>13</v>
      </c>
      <c r="H10" s="18" t="s">
        <v>1261</v>
      </c>
      <c r="I10" s="22" t="s">
        <v>1262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,"DisplayName":"Gateways - What Lay Beyond" </v>
      </c>
      <c r="L10" t="str">
        <f t="shared" si="1"/>
        <v xml:space="preserve">,"Description":"(all above authors, containing the conclusions of the first six stories)" </v>
      </c>
      <c r="M10" t="str">
        <f t="shared" si="2"/>
        <v xml:space="preserve">,"Title":"Gateways - What Lay Beyond" </v>
      </c>
      <c r="N10" t="str">
        <f t="shared" si="3"/>
        <v xml:space="preserve">,"Author":"all above authors" </v>
      </c>
      <c r="O10" t="str">
        <f t="shared" si="4"/>
        <v xml:space="preserve">,"Publisher":" " </v>
      </c>
      <c r="P10" t="str">
        <f t="shared" si="5"/>
        <v xml:space="preserve">,"Year":2001 </v>
      </c>
      <c r="Q10" t="str">
        <f t="shared" si="6"/>
        <v>,"Month":0</v>
      </c>
      <c r="R10" t="str">
        <f t="shared" si="19"/>
        <v xml:space="preserve">,"Series":"GAT" </v>
      </c>
      <c r="S10" t="str">
        <f t="shared" si="7"/>
        <v xml:space="preserve">,"BookCode":"GAT7"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PublicKeyToken=null","DisplayName":"Gateways - What Lay Beyond" ,"Description":"(all above authors, containing the conclusions of the first six stories)" ,"Title":"Gateways - What Lay Beyond" ,"Author":"all above authors" ,"Publisher":" " ,"Year":2001 ,"Month":0,"Series":"GAT" ,"BookCode":"GAT7"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28.8" x14ac:dyDescent="0.3">
      <c r="A11" s="14" t="s">
        <v>1263</v>
      </c>
      <c r="B11" s="15">
        <v>2001</v>
      </c>
      <c r="C11" s="17" t="s">
        <v>1264</v>
      </c>
      <c r="D11" s="4"/>
      <c r="E11" s="85"/>
      <c r="F11" s="81" t="s">
        <v>1265</v>
      </c>
      <c r="G11" s="18" t="s">
        <v>13</v>
      </c>
      <c r="I11" s="22" t="s">
        <v>1266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,"DisplayName":"Gateways Epilogue - Starfleed Corps of Engineers" </v>
      </c>
      <c r="L11" t="str">
        <f t="shared" si="1"/>
        <v xml:space="preserve">,"Description":"epilogue story; see Starfleet Corps of Engineers Vol. 10" </v>
      </c>
      <c r="M11" t="str">
        <f t="shared" si="2"/>
        <v xml:space="preserve">,"Title":"Gateways Epilogue - Starfleed Corps of Engineers" </v>
      </c>
      <c r="N11" t="str">
        <f t="shared" si="3"/>
        <v xml:space="preserve">,"Author":"" </v>
      </c>
      <c r="O11" t="str">
        <f t="shared" si="4"/>
        <v xml:space="preserve">,"Publisher":" " </v>
      </c>
      <c r="P11" t="str">
        <f t="shared" si="5"/>
        <v xml:space="preserve">,"Year":2001 </v>
      </c>
      <c r="Q11" t="str">
        <f t="shared" si="6"/>
        <v>,"Month":0</v>
      </c>
      <c r="R11" t="str">
        <f t="shared" si="19"/>
        <v xml:space="preserve">,"Series":"GAT" </v>
      </c>
      <c r="S11" t="str">
        <f t="shared" si="7"/>
        <v xml:space="preserve">,"BookCode":"GAT8"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PublicKeyToken=null","DisplayName":"Gateways Epilogue - Starfleed Corps of Engineers" ,"Description":"epilogue story; see Starfleet Corps of Engineers Vol. 10" ,"Title":"Gateways Epilogue - Starfleed Corps of Engineers" ,"Author":"" ,"Publisher":" " ,"Year":2001 ,"Month":0,"Series":"GAT" ,"BookCode":"GAT8" ,"ISBN":"" ,"Edition":"" }</v>
      </c>
    </row>
    <row r="12" spans="1:39" ht="14.4" x14ac:dyDescent="0.3">
      <c r="A12" s="14"/>
      <c r="B12" s="15"/>
      <c r="C12" s="3"/>
      <c r="D12" s="4"/>
      <c r="E12" s="85"/>
      <c r="F12" s="81"/>
      <c r="G12" s="18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11">
    <cfRule type="containsText" dxfId="71" priority="1" operator="containsText" text="Y">
      <formula>NOT(ISERROR(SEARCH(("Y"),(C4))))</formula>
    </cfRule>
  </conditionalFormatting>
  <conditionalFormatting sqref="C4:C11">
    <cfRule type="containsText" dxfId="70" priority="2" operator="containsText" text="?">
      <formula>NOT(ISERROR(SEARCH(("?"),(C4))))</formula>
    </cfRule>
  </conditionalFormatting>
  <conditionalFormatting sqref="C4:C11">
    <cfRule type="containsBlanks" dxfId="69" priority="3">
      <formula>LEN(TRIM(C4))=0</formula>
    </cfRule>
  </conditionalFormatting>
  <conditionalFormatting sqref="C4:C11">
    <cfRule type="containsText" dxfId="6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1267</v>
      </c>
      <c r="B1" s="2" t="s">
        <v>1759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IKS","CollectionType":"HomeCollector.Models.BookBase,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1268</v>
      </c>
      <c r="B4" s="15">
        <v>2003</v>
      </c>
      <c r="C4" s="17" t="s">
        <v>15</v>
      </c>
      <c r="D4" s="4"/>
      <c r="E4" s="85">
        <v>11</v>
      </c>
      <c r="F4" s="81" t="s">
        <v>1269</v>
      </c>
      <c r="G4" s="18"/>
      <c r="H4" s="12" t="s">
        <v>1270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,"DisplayName":"IKS Gorkon - A Good Day to Die"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,"Title":"IKS Gorkon - A Good Day to Die" </v>
      </c>
      <c r="N4" t="str">
        <f>",""Author"":""" &amp; $H4 &amp; """ "</f>
        <v xml:space="preserve">,"Author":"Keith R. DeCandido"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,"Year":2003 </v>
      </c>
      <c r="Q4" t="str">
        <f>",""Month"":" &amp; IF($E4="",0,$E4)</f>
        <v>,"Month":11</v>
      </c>
      <c r="R4" t="str">
        <f>",""Series"":""" &amp; $B$1 &amp; """ "</f>
        <v xml:space="preserve">,"Series":"IKS" </v>
      </c>
      <c r="S4" t="str">
        <f>",""BookCode"":""" &amp; $F4 &amp; """ "</f>
        <v xml:space="preserve">,"BookCode":"IKS1"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PublicKeyToken=null","DisplayName":"IKS Gorkon - A Good Day to Die" ,"Description":"" ,"Title":"IKS Gorkon - A Good Day to Die" ,"Author":"Keith R. DeCandido" ,"Publisher":"" ,"Year":2003 ,"Month":11,"Series":"IKS" ,"BookCode":"IKS1"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1271</v>
      </c>
      <c r="B5" s="15">
        <v>2003</v>
      </c>
      <c r="C5" s="17" t="s">
        <v>15</v>
      </c>
      <c r="D5" s="4"/>
      <c r="E5" s="85">
        <v>12</v>
      </c>
      <c r="F5" s="81" t="s">
        <v>1272</v>
      </c>
      <c r="G5" s="18"/>
      <c r="H5" s="12" t="s">
        <v>1270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,"DisplayName":"IKS Gorkon - Honor Bound" </v>
      </c>
      <c r="L5" t="str">
        <f t="shared" ref="L5:L7" si="1">",""Description"":""" &amp; $I5 &amp; """ "</f>
        <v xml:space="preserve">,"Description":"" </v>
      </c>
      <c r="M5" t="str">
        <f t="shared" ref="M5:M7" si="2">",""Title"":""" &amp; $A5 &amp; """ "</f>
        <v xml:space="preserve">,"Title":"IKS Gorkon - Honor Bound" </v>
      </c>
      <c r="N5" t="str">
        <f t="shared" ref="N5:N7" si="3">",""Author"":""" &amp; $H5 &amp; """ "</f>
        <v xml:space="preserve">,"Author":"Keith R. DeCandido"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,"Year":2003 </v>
      </c>
      <c r="Q5" t="str">
        <f t="shared" ref="Q5:Q7" si="6">",""Month"":" &amp; IF($E5="",0,$E5)</f>
        <v>,"Month":12</v>
      </c>
      <c r="R5" t="str">
        <f>",""Series"":""" &amp; $B$1 &amp; """ "</f>
        <v xml:space="preserve">,"Series":"IKS" </v>
      </c>
      <c r="S5" t="str">
        <f t="shared" ref="S5:S7" si="7">",""BookCode"":""" &amp; $F5 &amp; """ "</f>
        <v xml:space="preserve">,"BookCode":"IKS2"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PublicKeyToken=null","DisplayName":"IKS Gorkon - Honor Bound" ,"Description":"" ,"Title":"IKS Gorkon - Honor Bound" ,"Author":"Keith R. DeCandido" ,"Publisher":"" ,"Year":2003 ,"Month":12,"Series":"IKS" ,"BookCode":"IKS2"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1273</v>
      </c>
      <c r="B6" s="15">
        <v>2005</v>
      </c>
      <c r="C6" s="17" t="s">
        <v>15</v>
      </c>
      <c r="D6" s="4"/>
      <c r="E6" s="85">
        <v>3</v>
      </c>
      <c r="F6" s="81" t="s">
        <v>1274</v>
      </c>
      <c r="G6" s="18"/>
      <c r="H6" s="12" t="s">
        <v>1270</v>
      </c>
      <c r="I6" s="12"/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,"DisplayName":"IKS Gorkon - Enemy Territory" </v>
      </c>
      <c r="L6" t="str">
        <f t="shared" si="1"/>
        <v xml:space="preserve">,"Description":"" </v>
      </c>
      <c r="M6" t="str">
        <f t="shared" si="2"/>
        <v xml:space="preserve">,"Title":"IKS Gorkon - Enemy Territory" </v>
      </c>
      <c r="N6" t="str">
        <f t="shared" si="3"/>
        <v xml:space="preserve">,"Author":"Keith R. DeCandido" </v>
      </c>
      <c r="O6" t="str">
        <f t="shared" si="4"/>
        <v xml:space="preserve">,"Publisher":"" </v>
      </c>
      <c r="P6" t="str">
        <f t="shared" si="5"/>
        <v xml:space="preserve">,"Year":2005 </v>
      </c>
      <c r="Q6" t="str">
        <f t="shared" si="6"/>
        <v>,"Month":3</v>
      </c>
      <c r="R6" t="str">
        <f t="shared" ref="R6:R7" si="19">",""Series"":""" &amp; $B$1 &amp; """ "</f>
        <v xml:space="preserve">,"Series":"IKS" </v>
      </c>
      <c r="S6" t="str">
        <f t="shared" si="7"/>
        <v xml:space="preserve">,"BookCode":"IKS3"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PublicKeyToken=null","DisplayName":"IKS Gorkon - Enemy Territory" ,"Description":"" ,"Title":"IKS Gorkon - Enemy Territory" ,"Author":"Keith R. DeCandido" ,"Publisher":"" ,"Year":2005 ,"Month":3,"Series":"IKS" ,"BookCode":"IKS3"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1275</v>
      </c>
      <c r="B7" s="15">
        <v>2008</v>
      </c>
      <c r="C7" s="17" t="s">
        <v>15</v>
      </c>
      <c r="D7" s="4"/>
      <c r="E7" s="85">
        <v>2</v>
      </c>
      <c r="F7" s="81" t="s">
        <v>1276</v>
      </c>
      <c r="G7" s="18"/>
      <c r="H7" s="12" t="s">
        <v>1270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,"DisplayName":"Klingon Empire - A Burning House" </v>
      </c>
      <c r="L7" t="str">
        <f t="shared" si="1"/>
        <v xml:space="preserve">,"Description":"" </v>
      </c>
      <c r="M7" t="str">
        <f t="shared" si="2"/>
        <v xml:space="preserve">,"Title":"Klingon Empire - A Burning House" </v>
      </c>
      <c r="N7" t="str">
        <f t="shared" si="3"/>
        <v xml:space="preserve">,"Author":"Keith R. DeCandido" </v>
      </c>
      <c r="O7" t="str">
        <f t="shared" si="4"/>
        <v xml:space="preserve">,"Publisher":"" </v>
      </c>
      <c r="P7" t="str">
        <f t="shared" si="5"/>
        <v xml:space="preserve">,"Year":2008 </v>
      </c>
      <c r="Q7" t="str">
        <f t="shared" si="6"/>
        <v>,"Month":2</v>
      </c>
      <c r="R7" t="str">
        <f t="shared" si="19"/>
        <v xml:space="preserve">,"Series":"IKS" </v>
      </c>
      <c r="S7" t="str">
        <f t="shared" si="7"/>
        <v xml:space="preserve">,"BookCode":"IKS4"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PublicKeyToken=null","DisplayName":"Klingon Empire - A Burning House" ,"Description":"" ,"Title":"Klingon Empire - A Burning House" ,"Author":"Keith R. DeCandido" ,"Publisher":"" ,"Year":2008 ,"Month":2,"Series":"IKS" ,"BookCode":"IKS4"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/>
      <c r="B8" s="15"/>
      <c r="C8" s="3"/>
      <c r="D8" s="4"/>
      <c r="E8" s="85"/>
      <c r="F8" s="81"/>
      <c r="G8" s="18"/>
      <c r="H8" s="12"/>
      <c r="I8" s="4"/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4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67" priority="1" operator="containsText" text="Y">
      <formula>NOT(ISERROR(SEARCH(("Y"),(C4))))</formula>
    </cfRule>
  </conditionalFormatting>
  <conditionalFormatting sqref="C4:C7">
    <cfRule type="containsText" dxfId="66" priority="2" operator="containsText" text="?">
      <formula>NOT(ISERROR(SEARCH(("?"),(C4))))</formula>
    </cfRule>
  </conditionalFormatting>
  <conditionalFormatting sqref="C4:C7">
    <cfRule type="containsBlanks" dxfId="65" priority="3">
      <formula>LEN(TRIM(C4))=0</formula>
    </cfRule>
  </conditionalFormatting>
  <conditionalFormatting sqref="C4:C7">
    <cfRule type="containsText" dxfId="6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1277</v>
      </c>
      <c r="B1" s="2" t="s">
        <v>1760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INV","CollectionType":"HomeCollector.Models.BookBase,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1278</v>
      </c>
      <c r="B4" s="15">
        <v>1996</v>
      </c>
      <c r="C4" s="17" t="s">
        <v>15</v>
      </c>
      <c r="D4" s="4"/>
      <c r="E4" s="85">
        <v>7</v>
      </c>
      <c r="F4" s="81" t="s">
        <v>1279</v>
      </c>
      <c r="G4" s="18"/>
      <c r="H4" s="12" t="s">
        <v>225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,"DisplayName":"Invasion - First Strike"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,"Title":"Invasion - First Strike"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,"Year":1996 </v>
      </c>
      <c r="Q4" t="str">
        <f>",""Month"":" &amp; IF($E4="",0,$E4)</f>
        <v>,"Month":7</v>
      </c>
      <c r="R4" t="str">
        <f>",""Series"":""" &amp; $B$1 &amp; """ "</f>
        <v xml:space="preserve">,"Series":"INV" </v>
      </c>
      <c r="S4" t="str">
        <f>",""BookCode"":""" &amp; $F4 &amp; """ "</f>
        <v xml:space="preserve">,"BookCode":"INV1"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PublicKeyToken=null","DisplayName":"Invasion - First Strike" ,"Description":"TOS" ,"Title":"Invasion - First Strike" ,"Author":"Diane Carey" ,"Publisher":"" ,"Year":1996 ,"Month":7,"Series":"INV" ,"BookCode":"INV1"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40.200000000000003" x14ac:dyDescent="0.3">
      <c r="A5" s="14" t="s">
        <v>1280</v>
      </c>
      <c r="B5" s="15">
        <v>1996</v>
      </c>
      <c r="C5" s="17" t="s">
        <v>15</v>
      </c>
      <c r="D5" s="4"/>
      <c r="E5" s="85">
        <v>7</v>
      </c>
      <c r="F5" s="81" t="s">
        <v>1281</v>
      </c>
      <c r="G5" s="18"/>
      <c r="H5" s="12" t="s">
        <v>893</v>
      </c>
      <c r="I5" s="12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,"DisplayName":"Invasion - The Soldiers of Fear" </v>
      </c>
      <c r="L5" t="str">
        <f t="shared" ref="L5:L7" si="1">",""Description"":""" &amp; $I5 &amp; """ "</f>
        <v xml:space="preserve">,"Description":"TNG" </v>
      </c>
      <c r="M5" t="str">
        <f t="shared" ref="M5:M7" si="2">",""Title"":""" &amp; $A5 &amp; """ "</f>
        <v xml:space="preserve">,"Title":"Invasion - The Soldiers of Fear" </v>
      </c>
      <c r="N5" t="str">
        <f t="shared" ref="N5:N7" si="3">",""Author"":""" &amp; $H5 &amp; """ "</f>
        <v xml:space="preserve">,"Author":"Dean Wesley Smith &amp; Kristine Kathryn Rusch"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,"Year":1996 </v>
      </c>
      <c r="Q5" t="str">
        <f t="shared" ref="Q5:Q7" si="6">",""Month"":" &amp; IF($E5="",0,$E5)</f>
        <v>,"Month":7</v>
      </c>
      <c r="R5" t="str">
        <f>",""Series"":""" &amp; $B$1 &amp; """ "</f>
        <v xml:space="preserve">,"Series":"INV" </v>
      </c>
      <c r="S5" t="str">
        <f t="shared" ref="S5:S7" si="7">",""BookCode"":""" &amp; $F5 &amp; """ "</f>
        <v xml:space="preserve">,"BookCode":"INV2"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PublicKeyToken=null","DisplayName":"Invasion - The Soldiers of Fear" ,"Description":"TNG" ,"Title":"Invasion - The Soldiers of Fear" ,"Author":"Dean Wesley Smith &amp; Kristine Kathryn Rusch" ,"Publisher":"" ,"Year":1996 ,"Month":7,"Series":"INV" ,"BookCode":"INV2"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1282</v>
      </c>
      <c r="B6" s="15">
        <v>1996</v>
      </c>
      <c r="C6" s="17" t="s">
        <v>15</v>
      </c>
      <c r="D6" s="4"/>
      <c r="E6" s="85">
        <v>8</v>
      </c>
      <c r="F6" s="81" t="s">
        <v>1283</v>
      </c>
      <c r="G6" s="18"/>
      <c r="H6" s="12" t="s">
        <v>340</v>
      </c>
      <c r="I6" s="12" t="s">
        <v>57</v>
      </c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,"DisplayName":"Invasion - Time's Enemy" </v>
      </c>
      <c r="L6" t="str">
        <f t="shared" si="1"/>
        <v xml:space="preserve">,"Description":"DS9" </v>
      </c>
      <c r="M6" t="str">
        <f t="shared" si="2"/>
        <v xml:space="preserve">,"Title":"Invasion - Time's Enemy" </v>
      </c>
      <c r="N6" t="str">
        <f t="shared" si="3"/>
        <v xml:space="preserve">,"Author":"L.A. Graf" </v>
      </c>
      <c r="O6" t="str">
        <f t="shared" si="4"/>
        <v xml:space="preserve">,"Publisher":"" </v>
      </c>
      <c r="P6" t="str">
        <f t="shared" si="5"/>
        <v xml:space="preserve">,"Year":1996 </v>
      </c>
      <c r="Q6" t="str">
        <f t="shared" si="6"/>
        <v>,"Month":8</v>
      </c>
      <c r="R6" t="str">
        <f t="shared" ref="R6:R7" si="19">",""Series"":""" &amp; $B$1 &amp; """ "</f>
        <v xml:space="preserve">,"Series":"INV" </v>
      </c>
      <c r="S6" t="str">
        <f t="shared" si="7"/>
        <v xml:space="preserve">,"BookCode":"INV3"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PublicKeyToken=null","DisplayName":"Invasion - Time's Enemy" ,"Description":"DS9" ,"Title":"Invasion - Time's Enemy" ,"Author":"L.A. Graf" ,"Publisher":"" ,"Year":1996 ,"Month":8,"Series":"INV" ,"BookCode":"INV3"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1284</v>
      </c>
      <c r="B7" s="15">
        <v>1996</v>
      </c>
      <c r="C7" s="17" t="s">
        <v>15</v>
      </c>
      <c r="D7" s="4"/>
      <c r="E7" s="85">
        <v>8</v>
      </c>
      <c r="F7" s="81" t="s">
        <v>1285</v>
      </c>
      <c r="G7" s="18"/>
      <c r="H7" s="12" t="s">
        <v>625</v>
      </c>
      <c r="I7" s="12" t="s">
        <v>778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,"DisplayName":"Invasion - The Final Fury" </v>
      </c>
      <c r="L7" t="str">
        <f t="shared" si="1"/>
        <v xml:space="preserve">,"Description":"VOY" </v>
      </c>
      <c r="M7" t="str">
        <f t="shared" si="2"/>
        <v xml:space="preserve">,"Title":"Invasion - The Final Fury" </v>
      </c>
      <c r="N7" t="str">
        <f t="shared" si="3"/>
        <v xml:space="preserve">,"Author":"Dafydd ab Hugh" </v>
      </c>
      <c r="O7" t="str">
        <f t="shared" si="4"/>
        <v xml:space="preserve">,"Publisher":"" </v>
      </c>
      <c r="P7" t="str">
        <f t="shared" si="5"/>
        <v xml:space="preserve">,"Year":1996 </v>
      </c>
      <c r="Q7" t="str">
        <f t="shared" si="6"/>
        <v>,"Month":8</v>
      </c>
      <c r="R7" t="str">
        <f t="shared" si="19"/>
        <v xml:space="preserve">,"Series":"INV" </v>
      </c>
      <c r="S7" t="str">
        <f t="shared" si="7"/>
        <v xml:space="preserve">,"BookCode":"INV4"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PublicKeyToken=null","DisplayName":"Invasion - The Final Fury" ,"Description":"VOY" ,"Title":"Invasion - The Final Fury" ,"Author":"Dafydd ab Hugh" ,"Publisher":"" ,"Year":1996 ,"Month":8,"Series":"INV" ,"BookCode":"INV4"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/>
      <c r="B8" s="15"/>
      <c r="C8" s="3"/>
      <c r="D8" s="4"/>
      <c r="E8" s="85"/>
      <c r="F8" s="81"/>
      <c r="G8" s="18"/>
      <c r="H8" s="12"/>
      <c r="I8" s="4"/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63" priority="1" operator="containsText" text="Y">
      <formula>NOT(ISERROR(SEARCH(("Y"),(C4))))</formula>
    </cfRule>
  </conditionalFormatting>
  <conditionalFormatting sqref="C4:C7">
    <cfRule type="containsText" dxfId="62" priority="2" operator="containsText" text="?">
      <formula>NOT(ISERROR(SEARCH(("?"),(C4))))</formula>
    </cfRule>
  </conditionalFormatting>
  <conditionalFormatting sqref="C4:C7">
    <cfRule type="containsBlanks" dxfId="61" priority="3">
      <formula>LEN(TRIM(C4))=0</formula>
    </cfRule>
  </conditionalFormatting>
  <conditionalFormatting sqref="C4:C7">
    <cfRule type="containsText" dxfId="6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1286</v>
      </c>
      <c r="B1" s="2" t="s">
        <v>183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MIR","CollectionType":"HomeCollector.Models.BookBase,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1287</v>
      </c>
      <c r="B4" s="15">
        <v>2007</v>
      </c>
      <c r="C4" s="17" t="s">
        <v>15</v>
      </c>
      <c r="D4" s="4"/>
      <c r="E4" s="85"/>
      <c r="F4" s="81"/>
      <c r="G4" s="18"/>
      <c r="H4" s="12" t="s">
        <v>1288</v>
      </c>
      <c r="I4" s="45" t="s">
        <v>1289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,"DisplayName":"Mirror Universe: Glass Empires" </v>
      </c>
      <c r="L4" t="str">
        <f>",""Description"":""" &amp; $I4 &amp; """ "</f>
        <v xml:space="preserve">,"Description":"Age of the Empress, The Sorrows of Empire, The Worst of Both Worlds" </v>
      </c>
      <c r="M4" t="str">
        <f>",""Title"":""" &amp; $A4 &amp; """ "</f>
        <v xml:space="preserve">,"Title":"Mirror Universe: Glass Empires" </v>
      </c>
      <c r="N4" t="str">
        <f>",""Author"":""" &amp; $H4 &amp; """ "</f>
        <v xml:space="preserve">,"Author":"Mike Sussman with Dayton Ward and Kevin Dilmore, David Mack, Greg Cox"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,"Year":2007 </v>
      </c>
      <c r="Q4" t="str">
        <f>",""Month"":" &amp; IF($E4="",0,$E4)</f>
        <v>,"Month":0</v>
      </c>
      <c r="R4" t="str">
        <f>",""Series"":""" &amp; $B$1 &amp; """ "</f>
        <v xml:space="preserve">,"Series":"MIR"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PublicKeyToken=null","DisplayName":"Mirror Universe: Glass Empires" ,"Description":"Age of the Empress, The Sorrows of Empire, The Worst of Both Worlds" ,"Title":"Mirror Universe: Glass Empires" ,"Author":"Mike Sussman with Dayton Ward and Kevin Dilmore, David Mack, Greg Cox" ,"Publisher":"" ,"Year":2007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1290</v>
      </c>
      <c r="B5" s="15">
        <v>2007</v>
      </c>
      <c r="C5" s="17" t="s">
        <v>15</v>
      </c>
      <c r="D5" s="4"/>
      <c r="E5" s="85"/>
      <c r="F5" s="81"/>
      <c r="G5" s="18"/>
      <c r="H5" s="12" t="s">
        <v>1291</v>
      </c>
      <c r="I5" s="12" t="s">
        <v>1292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0">",""DisplayName"":""" &amp; $A5 &amp; """ "</f>
        <v xml:space="preserve">,"DisplayName":"Mirror Universe: Obsidian Alliances" </v>
      </c>
      <c r="L5" t="str">
        <f t="shared" ref="L5:L11" si="1">",""Description"":""" &amp; $I5 &amp; """ "</f>
        <v xml:space="preserve">,"Description":"The Mirror-Scaled Serpent,Cutting Ties, Saturn's Children" </v>
      </c>
      <c r="M5" t="str">
        <f t="shared" ref="M5:M11" si="2">",""Title"":""" &amp; $A5 &amp; """ "</f>
        <v xml:space="preserve">,"Title":"Mirror Universe: Obsidian Alliances" </v>
      </c>
      <c r="N5" t="str">
        <f t="shared" ref="N5:N11" si="3">",""Author"":""" &amp; $H5 &amp; """ "</f>
        <v xml:space="preserve">,"Author":"Keith R. A. DeCandido, Peter David, David Mack as Sarah Shaw" </v>
      </c>
      <c r="O5" t="str">
        <f t="shared" ref="O5:O11" si="4">",""Publisher"":""" &amp; $G5 &amp; """ "</f>
        <v xml:space="preserve">,"Publisher":"" </v>
      </c>
      <c r="P5" t="str">
        <f t="shared" ref="P5:P11" si="5">",""Year"":" &amp; $B5 &amp; " "</f>
        <v xml:space="preserve">,"Year":2007 </v>
      </c>
      <c r="Q5" t="str">
        <f t="shared" ref="Q5:Q11" si="6">",""Month"":" &amp; IF($E5="",0,$E5)</f>
        <v>,"Month":0</v>
      </c>
      <c r="R5" t="str">
        <f>",""Series"":""" &amp; $B$1 &amp; """ "</f>
        <v xml:space="preserve">,"Series":"MIR" </v>
      </c>
      <c r="S5" t="str">
        <f t="shared" ref="S5:S11" si="7">",""BookCode"":""" &amp; $F5 &amp; """ "</f>
        <v xml:space="preserve">,"BookCode":"" </v>
      </c>
      <c r="T5" t="str">
        <f t="shared" ref="T5:T11" si="8">",""ISBN"":""" &amp; "" &amp; """ "</f>
        <v xml:space="preserve">,"ISBN":"" </v>
      </c>
      <c r="U5" t="str">
        <f t="shared" ref="U5:U11" si="9">",""Edition"":""" &amp; "" &amp; """ "</f>
        <v xml:space="preserve">,"Edition":"" </v>
      </c>
      <c r="V5" t="str">
        <f t="shared" ref="V5:V11" si="10" xml:space="preserve"> IF($C5="Y",",""ItemInstances"":[","")</f>
        <v>,"ItemInstances":[</v>
      </c>
      <c r="W5" t="str">
        <f t="shared" ref="W5:W11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2">",""ItemDetails"":""" &amp; "Copies=" &amp; $D5 &amp; """ "</f>
        <v xml:space="preserve">,"ItemDetails":"Copies=" </v>
      </c>
      <c r="Y5" t="str">
        <f t="shared" ref="Y5:Y11" si="13">",""IsFavorite"":" &amp; "false" &amp; " "</f>
        <v xml:space="preserve">,"IsFavorite":false </v>
      </c>
      <c r="Z5" t="str">
        <f t="shared" ref="Z5:Z11" si="14">",""EstimatedValue"":" &amp; 0 &amp; " "</f>
        <v xml:space="preserve">,"EstimatedValue":0 </v>
      </c>
      <c r="AA5" t="str">
        <f t="shared" ref="AA5:AA11" si="15">",""Condition"":" &amp; """UNDEFINED""" &amp; " "</f>
        <v xml:space="preserve">,"Condition":"UNDEFINED" </v>
      </c>
      <c r="AB5" t="str">
        <f t="shared" ref="AB5:AB11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1" si="17">CONCATENATE($J5,$K5, $L5, $M5, $N5,$O5,$P5,$Q5,$R5,$S5,$T5,$U5) &amp; $AB5</f>
        <v>,{"CollectableType":"HomeCollector.Models.BookBase, HomeCollector, Version=1.0.0.0, Culture=neutral, PublicKeyToken=null","DisplayName":"Mirror Universe: Obsidian Alliances" ,"Description":"The Mirror-Scaled Serpent,Cutting Ties, Saturn's Children" ,"Title":"Mirror Universe: Obsidian Alliances" ,"Author":"Keith R. A. DeCandido, Peter David, David Mack as Sarah Shaw" ,"Publisher":"" ,"Year":2007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1293</v>
      </c>
      <c r="B6" s="15">
        <v>2009</v>
      </c>
      <c r="C6" s="17"/>
      <c r="D6" s="4"/>
      <c r="E6" s="85"/>
      <c r="F6" s="81"/>
      <c r="G6" s="18"/>
      <c r="H6" s="12" t="s">
        <v>1294</v>
      </c>
      <c r="I6" s="12" t="s">
        <v>1294</v>
      </c>
      <c r="J6" t="str">
        <f t="shared" ref="J6:J11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,"DisplayName":"Mirror Universe: Shards and Shadows" </v>
      </c>
      <c r="L6" t="str">
        <f t="shared" si="1"/>
        <v xml:space="preserve">,"Description":"(12 short stories by various authors)" </v>
      </c>
      <c r="M6" t="str">
        <f t="shared" si="2"/>
        <v xml:space="preserve">,"Title":"Mirror Universe: Shards and Shadows" </v>
      </c>
      <c r="N6" t="str">
        <f t="shared" si="3"/>
        <v xml:space="preserve">,"Author":"(12 short stories by various authors)" </v>
      </c>
      <c r="O6" t="str">
        <f t="shared" si="4"/>
        <v xml:space="preserve">,"Publisher":"" </v>
      </c>
      <c r="P6" t="str">
        <f t="shared" si="5"/>
        <v xml:space="preserve">,"Year":2009 </v>
      </c>
      <c r="Q6" t="str">
        <f t="shared" si="6"/>
        <v>,"Month":0</v>
      </c>
      <c r="R6" t="str">
        <f t="shared" ref="R6:R11" si="19">",""Series"":""" &amp; $B$1 &amp; """ "</f>
        <v xml:space="preserve">,"Series":"MIR"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PublicKeyToken=null","DisplayName":"Mirror Universe: Shards and Shadows" ,"Description":"(12 short stories by various authors)" ,"Title":"Mirror Universe: Shards and Shadows" ,"Author":"(12 short stories by various authors)" ,"Publisher":"" ,"Year":2009 ,"Month":0,"Series":"MIR" ,"BookCode":"" ,"ISBN":"" ,"Edition":"" }</v>
      </c>
    </row>
    <row r="7" spans="1:39" ht="14.4" x14ac:dyDescent="0.3">
      <c r="A7" s="14" t="s">
        <v>1295</v>
      </c>
      <c r="B7" s="15">
        <v>2010</v>
      </c>
      <c r="C7" s="17" t="s">
        <v>15</v>
      </c>
      <c r="D7" s="4"/>
      <c r="E7" s="85"/>
      <c r="F7" s="81"/>
      <c r="G7" s="18"/>
      <c r="H7" s="12" t="s">
        <v>709</v>
      </c>
      <c r="I7" s="12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,"DisplayName":"Mirror Universe: The Sorrows of Empire" </v>
      </c>
      <c r="L7" t="str">
        <f t="shared" si="1"/>
        <v xml:space="preserve">,"Description":"" </v>
      </c>
      <c r="M7" t="str">
        <f t="shared" si="2"/>
        <v xml:space="preserve">,"Title":"Mirror Universe: The Sorrows of Empire" </v>
      </c>
      <c r="N7" t="str">
        <f t="shared" si="3"/>
        <v xml:space="preserve">,"Author":"David Mack" </v>
      </c>
      <c r="O7" t="str">
        <f t="shared" si="4"/>
        <v xml:space="preserve">,"Publisher":"" </v>
      </c>
      <c r="P7" t="str">
        <f t="shared" si="5"/>
        <v xml:space="preserve">,"Year":2010 </v>
      </c>
      <c r="Q7" t="str">
        <f t="shared" si="6"/>
        <v>,"Month":0</v>
      </c>
      <c r="R7" t="str">
        <f t="shared" si="19"/>
        <v xml:space="preserve">,"Series":"MIR"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PublicKeyToken=null","DisplayName":"Mirror Universe: The Sorrows of Empire" ,"Description":"" ,"Title":"Mirror Universe: The Sorrows of Empire" ,"Author":"David Mack" ,"Publisher":"" ,"Year":2010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1296</v>
      </c>
      <c r="B8" s="15">
        <v>2011</v>
      </c>
      <c r="C8" s="17" t="s">
        <v>15</v>
      </c>
      <c r="D8" s="4"/>
      <c r="E8" s="85"/>
      <c r="F8" s="81"/>
      <c r="G8" s="18"/>
      <c r="H8" s="12" t="s">
        <v>709</v>
      </c>
      <c r="I8" s="12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,"DisplayName":"Mirror Universe: Rise Like Lions" </v>
      </c>
      <c r="L8" t="str">
        <f t="shared" si="1"/>
        <v xml:space="preserve">,"Description":"" </v>
      </c>
      <c r="M8" t="str">
        <f t="shared" si="2"/>
        <v xml:space="preserve">,"Title":"Mirror Universe: Rise Like Lions" </v>
      </c>
      <c r="N8" t="str">
        <f t="shared" si="3"/>
        <v xml:space="preserve">,"Author":"David Mack" </v>
      </c>
      <c r="O8" t="str">
        <f t="shared" si="4"/>
        <v xml:space="preserve">,"Publisher":"" </v>
      </c>
      <c r="P8" t="str">
        <f t="shared" si="5"/>
        <v xml:space="preserve">,"Year":2011 </v>
      </c>
      <c r="Q8" t="str">
        <f t="shared" si="6"/>
        <v>,"Month":0</v>
      </c>
      <c r="R8" t="str">
        <f t="shared" si="19"/>
        <v xml:space="preserve">,"Series":"MIR"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PublicKeyToken=null","DisplayName":"Mirror Universe: Rise Like Lions" ,"Description":"" ,"Title":"Mirror Universe: Rise Like Lions" ,"Author":"David Mack" ,"Publisher":"" ,"Year":2011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53.4" x14ac:dyDescent="0.3">
      <c r="A9" s="14" t="s">
        <v>1297</v>
      </c>
      <c r="B9" s="15">
        <v>2008</v>
      </c>
      <c r="C9" s="17" t="s">
        <v>15</v>
      </c>
      <c r="D9" s="4"/>
      <c r="E9" s="85"/>
      <c r="F9" s="81"/>
      <c r="G9" s="18"/>
      <c r="H9" s="12" t="s">
        <v>1298</v>
      </c>
      <c r="I9" s="12" t="s">
        <v>1767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,"DisplayName":"Myriad Universes: Infinity's Prism" </v>
      </c>
      <c r="L9" t="str">
        <f t="shared" si="1"/>
        <v xml:space="preserve">,"Description":"A Less Perfect Union, Places of Exile, Seeds of Dissent, Includes a sample comic story from Uchu - Star Trek: The Manga" </v>
      </c>
      <c r="M9" t="str">
        <f t="shared" si="2"/>
        <v xml:space="preserve">,"Title":"Myriad Universes: Infinity's Prism" </v>
      </c>
      <c r="N9" t="str">
        <f t="shared" si="3"/>
        <v xml:space="preserve">,"Author":"William Leisner, Christopher L. Bennett, James Shallow" </v>
      </c>
      <c r="O9" t="str">
        <f t="shared" si="4"/>
        <v xml:space="preserve">,"Publisher":"" </v>
      </c>
      <c r="P9" t="str">
        <f t="shared" si="5"/>
        <v xml:space="preserve">,"Year":2008 </v>
      </c>
      <c r="Q9" t="str">
        <f t="shared" si="6"/>
        <v>,"Month":0</v>
      </c>
      <c r="R9" t="str">
        <f t="shared" si="19"/>
        <v xml:space="preserve">,"Series":"MIR"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PublicKeyToken=null","DisplayName":"Myriad Universes: Infinity's Prism" ,"Description":"A Less Perfect Union, Places of Exile, Seeds of Dissent, Includes a sample comic story from Uchu - Star Trek: The Manga" ,"Title":"Myriad Universes: Infinity's Prism" ,"Author":"William Leisner, Christopher L. Bennett, James Shallow" ,"Publisher":"" ,"Year":2008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53.4" x14ac:dyDescent="0.3">
      <c r="A10" s="14" t="s">
        <v>1299</v>
      </c>
      <c r="B10" s="15">
        <v>2008</v>
      </c>
      <c r="C10" s="17" t="s">
        <v>15</v>
      </c>
      <c r="D10" s="4"/>
      <c r="E10" s="85"/>
      <c r="F10" s="81"/>
      <c r="G10" s="18"/>
      <c r="H10" s="12" t="s">
        <v>1300</v>
      </c>
      <c r="I10" s="12" t="s">
        <v>1768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,"DisplayName":"Myriad Universes: Echoes and Refractions" </v>
      </c>
      <c r="L10" t="str">
        <f t="shared" si="1"/>
        <v xml:space="preserve">,"Description":"The Chimes at Midnight, A Gutted World, Brave New World" </v>
      </c>
      <c r="M10" t="str">
        <f t="shared" si="2"/>
        <v xml:space="preserve">,"Title":"Myriad Universes: Echoes and Refractions" </v>
      </c>
      <c r="N10" t="str">
        <f t="shared" si="3"/>
        <v xml:space="preserve">,"Author":"Geoff Trowbridge, Keith R.A. DeCandido, Chris Roberson" </v>
      </c>
      <c r="O10" t="str">
        <f t="shared" si="4"/>
        <v xml:space="preserve">,"Publisher":"" </v>
      </c>
      <c r="P10" t="str">
        <f t="shared" si="5"/>
        <v xml:space="preserve">,"Year":2008 </v>
      </c>
      <c r="Q10" t="str">
        <f t="shared" si="6"/>
        <v>,"Month":0</v>
      </c>
      <c r="R10" t="str">
        <f t="shared" si="19"/>
        <v xml:space="preserve">,"Series":"MIR"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PublicKeyToken=null","DisplayName":"Myriad Universes: Echoes and Refractions" ,"Description":"The Chimes at Midnight, A Gutted World, Brave New World" ,"Title":"Myriad Universes: Echoes and Refractions" ,"Author":"Geoff Trowbridge, Keith R.A. DeCandido, Chris Roberson" ,"Publisher":"" ,"Year":2008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53.4" x14ac:dyDescent="0.3">
      <c r="A11" s="14" t="s">
        <v>1301</v>
      </c>
      <c r="B11" s="15">
        <v>2010</v>
      </c>
      <c r="C11" s="17"/>
      <c r="D11" s="4"/>
      <c r="E11" s="85"/>
      <c r="F11" s="81"/>
      <c r="G11" s="18"/>
      <c r="H11" s="12" t="s">
        <v>1302</v>
      </c>
      <c r="I11" s="12" t="s">
        <v>1769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,"DisplayName":"Myriad Universes: Shattered Light" </v>
      </c>
      <c r="L11" t="str">
        <f t="shared" si="1"/>
        <v xml:space="preserve">,"Description":"The Embrace of Cold, Honor in the Night, The Tears of Eridanus" </v>
      </c>
      <c r="M11" t="str">
        <f t="shared" si="2"/>
        <v xml:space="preserve">,"Title":"Myriad Universes: Shattered Light" </v>
      </c>
      <c r="N11" t="str">
        <f t="shared" si="3"/>
        <v xml:space="preserve">,"Author":"David R. George III, Scott Pearson, Steve Mollmann &amp; Michael Schuster" </v>
      </c>
      <c r="O11" t="str">
        <f t="shared" si="4"/>
        <v xml:space="preserve">,"Publisher":"" </v>
      </c>
      <c r="P11" t="str">
        <f t="shared" si="5"/>
        <v xml:space="preserve">,"Year":2010 </v>
      </c>
      <c r="Q11" t="str">
        <f t="shared" si="6"/>
        <v>,"Month":0</v>
      </c>
      <c r="R11" t="str">
        <f t="shared" si="19"/>
        <v xml:space="preserve">,"Series":"MIR"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PublicKeyToken=null","DisplayName":"Myriad Universes: Shattered Light" ,"Description":"The Embrace of Cold, Honor in the Night, The Tears of Eridanus" ,"Title":"Myriad Universes: Shattered Light" ,"Author":"David R. George III, Scott Pearson, Steve Mollmann &amp; Michael Schuster" ,"Publisher":"" ,"Year":2010 ,"Month":0,"Series":"MIR" ,"BookCode":"" ,"ISBN":"" ,"Edition":"" }</v>
      </c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12"/>
    </row>
    <row r="14" spans="1:39" ht="15.75" customHeight="1" x14ac:dyDescent="0.25">
      <c r="A14" s="12"/>
      <c r="B14" s="15"/>
      <c r="C14" s="3"/>
      <c r="D14" s="4"/>
      <c r="E14" s="85"/>
      <c r="F14" s="81"/>
      <c r="H14" s="12"/>
      <c r="I14" s="12"/>
    </row>
    <row r="15" spans="1:39" ht="15.75" customHeight="1" x14ac:dyDescent="0.25">
      <c r="A15" s="12"/>
      <c r="B15" s="15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</row>
    <row r="17" spans="1:9" ht="15.75" customHeight="1" x14ac:dyDescent="0.25">
      <c r="A17" s="12"/>
      <c r="B17" s="15"/>
      <c r="C17" s="3"/>
      <c r="D17" s="4"/>
      <c r="E17" s="85"/>
      <c r="F17" s="81"/>
      <c r="H17" s="12"/>
      <c r="I17" s="12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2"/>
      <c r="C25" s="3"/>
      <c r="D25" s="4"/>
      <c r="E25" s="85"/>
      <c r="F25" s="81"/>
      <c r="H25" s="12"/>
    </row>
    <row r="26" spans="1:9" ht="13.8" x14ac:dyDescent="0.25">
      <c r="A26" s="12"/>
      <c r="B26" s="2"/>
      <c r="C26" s="3"/>
      <c r="D26" s="4"/>
      <c r="E26" s="85"/>
      <c r="F26" s="81"/>
      <c r="H26" s="12"/>
      <c r="I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4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4"/>
    </row>
    <row r="30" spans="1:9" ht="13.8" x14ac:dyDescent="0.25">
      <c r="A30" s="12"/>
      <c r="B30" s="2"/>
      <c r="C30" s="3"/>
      <c r="D30" s="4"/>
      <c r="E30" s="85"/>
      <c r="F30" s="81"/>
      <c r="H30" s="12"/>
      <c r="I30" s="12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90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82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4"/>
    </row>
    <row r="36" spans="1:9" ht="13.8" x14ac:dyDescent="0.25">
      <c r="A36" s="12"/>
      <c r="B36" s="2"/>
      <c r="C36" s="3"/>
      <c r="D36" s="4"/>
      <c r="E36" s="85"/>
      <c r="F36" s="82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1"/>
      <c r="H38" s="12"/>
      <c r="I38" s="4"/>
    </row>
    <row r="39" spans="1:9" ht="13.2" x14ac:dyDescent="0.25">
      <c r="A39" s="12"/>
      <c r="B39" s="2"/>
      <c r="C39" s="3"/>
      <c r="D39" s="4"/>
      <c r="E39" s="85"/>
      <c r="F39" s="62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5"/>
      <c r="H41" s="12"/>
      <c r="I41" s="12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2"/>
      <c r="H43" s="12"/>
      <c r="I43" s="12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11">
    <cfRule type="containsText" dxfId="59" priority="1" operator="containsText" text="Y">
      <formula>NOT(ISERROR(SEARCH(("Y"),(C4))))</formula>
    </cfRule>
  </conditionalFormatting>
  <conditionalFormatting sqref="C4:C11">
    <cfRule type="containsText" dxfId="58" priority="2" operator="containsText" text="?">
      <formula>NOT(ISERROR(SEARCH(("?"),(C4))))</formula>
    </cfRule>
  </conditionalFormatting>
  <conditionalFormatting sqref="C4:C11">
    <cfRule type="containsBlanks" dxfId="57" priority="3">
      <formula>LEN(TRIM(C4))=0</formula>
    </cfRule>
  </conditionalFormatting>
  <conditionalFormatting sqref="C4:C11">
    <cfRule type="containsText" dxfId="5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2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6" customWidth="1"/>
    <col min="3" max="3" width="12" customWidth="1"/>
    <col min="4" max="4" width="10.109375" customWidth="1"/>
    <col min="5" max="5" width="11.554687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1303</v>
      </c>
      <c r="B1" s="2" t="s">
        <v>804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MISC","CollectionType":"HomeCollector.Models.BookBase,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533</v>
      </c>
      <c r="B4" s="15">
        <v>2005</v>
      </c>
      <c r="C4" s="17" t="s">
        <v>15</v>
      </c>
      <c r="D4" s="4"/>
      <c r="E4" s="15">
        <v>2</v>
      </c>
      <c r="F4" s="81"/>
      <c r="G4" s="18"/>
      <c r="H4" s="86" t="s">
        <v>241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,"DisplayName":"Engines of Destiny"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,"Title":"Engines of Destiny" </v>
      </c>
      <c r="N4" t="str">
        <f>",""Author"":""" &amp; $H4 &amp; """ "</f>
        <v xml:space="preserve">,"Author":"Gene DeWeese"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,"Year":2005 </v>
      </c>
      <c r="Q4" t="str">
        <f>",""Month"":" &amp; IF($E4="",0,$E4)</f>
        <v>,"Month":2</v>
      </c>
      <c r="R4" t="str">
        <f>",""Series"":""" &amp; $B$1 &amp; """ "</f>
        <v xml:space="preserve">,"Series":"MISC"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PublicKeyToken=null","DisplayName":"Engines of Destiny" ,"Description":"" ,"Title":"Engines of Destiny" ,"Author":"Gene DeWeese" ,"Publisher":"" ,"Year":2005 ,"Month":2,"Series":"MISC"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15" t="s">
        <v>1304</v>
      </c>
      <c r="B5" s="116"/>
      <c r="C5" s="17"/>
      <c r="D5" s="4"/>
      <c r="E5" s="15"/>
      <c r="F5" s="81" t="s">
        <v>1305</v>
      </c>
      <c r="G5" s="12" t="s">
        <v>1306</v>
      </c>
      <c r="H5" s="12"/>
      <c r="I5" s="18" t="s">
        <v>1307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43" si="0">",""DisplayName"":""" &amp; $A5 &amp; """ "</f>
        <v xml:space="preserve">,"DisplayName":"FotoNovel: A Piece of the Action" </v>
      </c>
      <c r="L5" t="str">
        <f t="shared" ref="L5:L43" si="1">",""Description"":""" &amp; $I5 &amp; """ "</f>
        <v xml:space="preserve">,"Description":"TOS FotoNovel - late '70s" </v>
      </c>
      <c r="M5" t="str">
        <f t="shared" ref="M5:M43" si="2">",""Title"":""" &amp; $A5 &amp; """ "</f>
        <v xml:space="preserve">,"Title":"FotoNovel: A Piece of the Action" </v>
      </c>
      <c r="N5" t="str">
        <f t="shared" ref="N5:N43" si="3">",""Author"":""" &amp; $H5 &amp; """ "</f>
        <v xml:space="preserve">,"Author":"" </v>
      </c>
      <c r="O5" t="str">
        <f t="shared" ref="O5:O43" si="4">",""Publisher"":""" &amp; $G5 &amp; """ "</f>
        <v xml:space="preserve">,"Publisher":"Mandala Productions / Bantam Books" </v>
      </c>
      <c r="P5" t="str">
        <f t="shared" ref="P5:P43" si="5">",""Year"":" &amp; $B5 &amp; " "</f>
        <v xml:space="preserve">,"Year": </v>
      </c>
      <c r="Q5" t="str">
        <f t="shared" ref="Q5:Q43" si="6">",""Month"":" &amp; IF($E5="",0,$E5)</f>
        <v>,"Month":0</v>
      </c>
      <c r="R5" t="str">
        <f>",""Series"":""" &amp; $B$1 &amp; """ "</f>
        <v xml:space="preserve">,"Series":"MISC" </v>
      </c>
      <c r="S5" t="str">
        <f t="shared" ref="S5:S43" si="7">",""BookCode"":""" &amp; $F5 &amp; """ "</f>
        <v xml:space="preserve">,"BookCode":"FOTO8" </v>
      </c>
      <c r="T5" t="str">
        <f t="shared" ref="T5:T43" si="8">",""ISBN"":""" &amp; "" &amp; """ "</f>
        <v xml:space="preserve">,"ISBN":"" </v>
      </c>
      <c r="U5" t="str">
        <f t="shared" ref="U5:U43" si="9">",""Edition"":""" &amp; "" &amp; """ "</f>
        <v xml:space="preserve">,"Edition":"" </v>
      </c>
      <c r="V5" t="str">
        <f t="shared" ref="V5:V43" si="10" xml:space="preserve"> IF($C5="Y",",""ItemInstances"":[","")</f>
        <v/>
      </c>
      <c r="W5" t="str">
        <f t="shared" ref="W5:W43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43" si="12">",""ItemDetails"":""" &amp; "Copies=" &amp; $D5 &amp; """ "</f>
        <v xml:space="preserve">,"ItemDetails":"Copies=" </v>
      </c>
      <c r="Y5" t="str">
        <f t="shared" ref="Y5:Y43" si="13">",""IsFavorite"":" &amp; "false" &amp; " "</f>
        <v xml:space="preserve">,"IsFavorite":false </v>
      </c>
      <c r="Z5" t="str">
        <f t="shared" ref="Z5:Z43" si="14">",""EstimatedValue"":" &amp; 0 &amp; " "</f>
        <v xml:space="preserve">,"EstimatedValue":0 </v>
      </c>
      <c r="AA5" t="str">
        <f t="shared" ref="AA5:AA43" si="15">",""Condition"":" &amp; """UNDEFINED""" &amp; " "</f>
        <v xml:space="preserve">,"Condition":"UNDEFINED" </v>
      </c>
      <c r="AB5" t="str">
        <f t="shared" ref="AB5:AB43" si="16" xml:space="preserve"> IF($C5="Y",  CONCATENATE($V5,$W5,$X5,$Y5,$Z5,$AA5) &amp; "} ]}","}")</f>
        <v>}</v>
      </c>
      <c r="AC5" t="str">
        <f t="shared" ref="AC5:AC43" si="17">CONCATENATE($J5,$K5, $L5, $M5, $N5,$O5,$P5,$Q5,$R5,$S5,$T5,$U5) &amp; $AB5</f>
        <v>,{"CollectableType":"HomeCollector.Models.BookBase, HomeCollector, Version=1.0.0.0, Culture=neutral, PublicKeyToken=null","DisplayName":"FotoNovel: A Piece of the Action" ,"Description":"TOS FotoNovel - late '70s" ,"Title":"FotoNovel: A Piece of the Action" ,"Author":"" ,"Publisher":"Mandala Productions / Bantam Books" ,"Year": ,"Month":0,"Series":"MISC" ,"BookCode":"FOTO8" ,"ISBN":"" ,"Edition":"" }</v>
      </c>
    </row>
    <row r="6" spans="1:39" ht="15.75" customHeight="1" x14ac:dyDescent="0.25">
      <c r="A6" s="115" t="s">
        <v>1308</v>
      </c>
      <c r="B6" s="116"/>
      <c r="C6" s="17"/>
      <c r="D6" s="4"/>
      <c r="E6" s="15"/>
      <c r="F6" s="81" t="s">
        <v>1309</v>
      </c>
      <c r="G6" s="12" t="s">
        <v>1306</v>
      </c>
      <c r="H6" s="12"/>
      <c r="I6" s="18" t="s">
        <v>1307</v>
      </c>
      <c r="J6" t="str">
        <f t="shared" ref="J6:J43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,"DisplayName":"FotoNovel: A Taste of Armageddon" </v>
      </c>
      <c r="L6" t="str">
        <f t="shared" si="1"/>
        <v xml:space="preserve">,"Description":"TOS FotoNovel - late '70s" </v>
      </c>
      <c r="M6" t="str">
        <f t="shared" si="2"/>
        <v xml:space="preserve">,"Title":"FotoNovel: A Taste of Armageddon" </v>
      </c>
      <c r="N6" t="str">
        <f t="shared" si="3"/>
        <v xml:space="preserve">,"Author":"" </v>
      </c>
      <c r="O6" t="str">
        <f t="shared" si="4"/>
        <v xml:space="preserve">,"Publisher":"Mandala Productions / Bantam Books" </v>
      </c>
      <c r="P6" t="str">
        <f t="shared" si="5"/>
        <v xml:space="preserve">,"Year": </v>
      </c>
      <c r="Q6" t="str">
        <f t="shared" si="6"/>
        <v>,"Month":0</v>
      </c>
      <c r="R6" t="str">
        <f t="shared" ref="R6:R43" si="19">",""Series"":""" &amp; $B$1 &amp; """ "</f>
        <v xml:space="preserve">,"Series":"MISC" </v>
      </c>
      <c r="S6" t="str">
        <f t="shared" si="7"/>
        <v xml:space="preserve">,"BookCode":"FOTO4"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PublicKeyToken=null","DisplayName":"FotoNovel: A Taste of Armageddon" ,"Description":"TOS FotoNovel - late '70s" ,"Title":"FotoNovel: A Taste of Armageddon" ,"Author":"" ,"Publisher":"Mandala Productions / Bantam Books" ,"Year": ,"Month":0,"Series":"MISC" ,"BookCode":"FOTO4" ,"ISBN":"" ,"Edition":"" }</v>
      </c>
    </row>
    <row r="7" spans="1:39" ht="15.75" customHeight="1" x14ac:dyDescent="0.25">
      <c r="A7" s="115" t="s">
        <v>1310</v>
      </c>
      <c r="B7" s="116"/>
      <c r="C7" s="17"/>
      <c r="D7" s="4"/>
      <c r="E7" s="15"/>
      <c r="F7" s="81" t="s">
        <v>1311</v>
      </c>
      <c r="G7" s="12" t="s">
        <v>1306</v>
      </c>
      <c r="H7" s="12"/>
      <c r="I7" s="18" t="s">
        <v>1307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,"DisplayName":"FotoNovel: All Our Yesterdays" </v>
      </c>
      <c r="L7" t="str">
        <f t="shared" si="1"/>
        <v xml:space="preserve">,"Description":"TOS FotoNovel - late '70s" </v>
      </c>
      <c r="M7" t="str">
        <f t="shared" si="2"/>
        <v xml:space="preserve">,"Title":"FotoNovel: All Our Yesterdays" </v>
      </c>
      <c r="N7" t="str">
        <f t="shared" si="3"/>
        <v xml:space="preserve">,"Author":"" </v>
      </c>
      <c r="O7" t="str">
        <f t="shared" si="4"/>
        <v xml:space="preserve">,"Publisher":"Mandala Productions / Bantam Books" </v>
      </c>
      <c r="P7" t="str">
        <f t="shared" si="5"/>
        <v xml:space="preserve">,"Year": </v>
      </c>
      <c r="Q7" t="str">
        <f t="shared" si="6"/>
        <v>,"Month":0</v>
      </c>
      <c r="R7" t="str">
        <f t="shared" si="19"/>
        <v xml:space="preserve">,"Series":"MISC" </v>
      </c>
      <c r="S7" t="str">
        <f t="shared" si="7"/>
        <v xml:space="preserve">,"BookCode":"FOTO6"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PublicKeyToken=null","DisplayName":"FotoNovel: All Our Yesterdays" ,"Description":"TOS FotoNovel - late '70s" ,"Title":"FotoNovel: All Our Yesterdays" ,"Author":"" ,"Publisher":"Mandala Productions / Bantam Books" ,"Year": ,"Month":0,"Series":"MISC" ,"BookCode":"FOTO6" ,"ISBN":"" ,"Edition":"" }</v>
      </c>
    </row>
    <row r="8" spans="1:39" ht="15.75" customHeight="1" x14ac:dyDescent="0.25">
      <c r="A8" s="115" t="s">
        <v>1312</v>
      </c>
      <c r="B8" s="116"/>
      <c r="C8" s="17"/>
      <c r="D8" s="4"/>
      <c r="E8" s="15"/>
      <c r="F8" s="81" t="s">
        <v>1313</v>
      </c>
      <c r="G8" s="12" t="s">
        <v>1306</v>
      </c>
      <c r="H8" s="12"/>
      <c r="I8" s="18" t="s">
        <v>1307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,"DisplayName":"FotoNovel: Amok Time" </v>
      </c>
      <c r="L8" t="str">
        <f t="shared" si="1"/>
        <v xml:space="preserve">,"Description":"TOS FotoNovel - late '70s" </v>
      </c>
      <c r="M8" t="str">
        <f t="shared" si="2"/>
        <v xml:space="preserve">,"Title":"FotoNovel: Amok Time" </v>
      </c>
      <c r="N8" t="str">
        <f t="shared" si="3"/>
        <v xml:space="preserve">,"Author":"" </v>
      </c>
      <c r="O8" t="str">
        <f t="shared" si="4"/>
        <v xml:space="preserve">,"Publisher":"Mandala Productions / Bantam Books" </v>
      </c>
      <c r="P8" t="str">
        <f t="shared" si="5"/>
        <v xml:space="preserve">,"Year": </v>
      </c>
      <c r="Q8" t="str">
        <f t="shared" si="6"/>
        <v>,"Month":0</v>
      </c>
      <c r="R8" t="str">
        <f t="shared" si="19"/>
        <v xml:space="preserve">,"Series":"MISC" </v>
      </c>
      <c r="S8" t="str">
        <f t="shared" si="7"/>
        <v xml:space="preserve">,"BookCode":"FOTO12"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PublicKeyToken=null","DisplayName":"FotoNovel: Amok Time" ,"Description":"TOS FotoNovel - late '70s" ,"Title":"FotoNovel: Amok Time" ,"Author":"" ,"Publisher":"Mandala Productions / Bantam Books" ,"Year": ,"Month":0,"Series":"MISC" ,"BookCode":"FOTO12" ,"ISBN":"" ,"Edition":"" }</v>
      </c>
    </row>
    <row r="9" spans="1:39" ht="15.75" customHeight="1" x14ac:dyDescent="0.25">
      <c r="A9" s="115" t="s">
        <v>1314</v>
      </c>
      <c r="B9" s="116"/>
      <c r="C9" s="17"/>
      <c r="D9" s="4"/>
      <c r="E9" s="15"/>
      <c r="F9" s="81" t="s">
        <v>1315</v>
      </c>
      <c r="G9" s="12" t="s">
        <v>1306</v>
      </c>
      <c r="H9" s="12"/>
      <c r="I9" s="18" t="s">
        <v>1307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,"DisplayName":"FotoNovel: Day of the Dove" </v>
      </c>
      <c r="L9" t="str">
        <f t="shared" si="1"/>
        <v xml:space="preserve">,"Description":"TOS FotoNovel - late '70s" </v>
      </c>
      <c r="M9" t="str">
        <f t="shared" si="2"/>
        <v xml:space="preserve">,"Title":"FotoNovel: Day of the Dove" </v>
      </c>
      <c r="N9" t="str">
        <f t="shared" si="3"/>
        <v xml:space="preserve">,"Author":"" </v>
      </c>
      <c r="O9" t="str">
        <f t="shared" si="4"/>
        <v xml:space="preserve">,"Publisher":"Mandala Productions / Bantam Books" </v>
      </c>
      <c r="P9" t="str">
        <f t="shared" si="5"/>
        <v xml:space="preserve">,"Year": </v>
      </c>
      <c r="Q9" t="str">
        <f t="shared" si="6"/>
        <v>,"Month":0</v>
      </c>
      <c r="R9" t="str">
        <f t="shared" si="19"/>
        <v xml:space="preserve">,"Series":"MISC" </v>
      </c>
      <c r="S9" t="str">
        <f t="shared" si="7"/>
        <v xml:space="preserve">,"BookCode":"FOTO10"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/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}</v>
      </c>
      <c r="AC9" t="str">
        <f t="shared" si="17"/>
        <v>,{"CollectableType":"HomeCollector.Models.BookBase, HomeCollector, Version=1.0.0.0, Culture=neutral, PublicKeyToken=null","DisplayName":"FotoNovel: Day of the Dove" ,"Description":"TOS FotoNovel - late '70s" ,"Title":"FotoNovel: Day of the Dove" ,"Author":"" ,"Publisher":"Mandala Productions / Bantam Books" ,"Year": ,"Month":0,"Series":"MISC" ,"BookCode":"FOTO10" ,"ISBN":"" ,"Edition":"" }</v>
      </c>
    </row>
    <row r="10" spans="1:39" ht="15.75" customHeight="1" x14ac:dyDescent="0.25">
      <c r="A10" s="115" t="s">
        <v>1316</v>
      </c>
      <c r="B10" s="116"/>
      <c r="C10" s="17"/>
      <c r="D10" s="4"/>
      <c r="E10" s="15"/>
      <c r="F10" s="81" t="s">
        <v>1317</v>
      </c>
      <c r="G10" s="12" t="s">
        <v>1306</v>
      </c>
      <c r="H10" s="12"/>
      <c r="I10" s="18" t="s">
        <v>1307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,"DisplayName":"FotoNovel: Metamorphosis" </v>
      </c>
      <c r="L10" t="str">
        <f t="shared" si="1"/>
        <v xml:space="preserve">,"Description":"TOS FotoNovel - late '70s" </v>
      </c>
      <c r="M10" t="str">
        <f t="shared" si="2"/>
        <v xml:space="preserve">,"Title":"FotoNovel: Metamorphosis" </v>
      </c>
      <c r="N10" t="str">
        <f t="shared" si="3"/>
        <v xml:space="preserve">,"Author":"" </v>
      </c>
      <c r="O10" t="str">
        <f t="shared" si="4"/>
        <v xml:space="preserve">,"Publisher":"Mandala Productions / Bantam Books" </v>
      </c>
      <c r="P10" t="str">
        <f t="shared" si="5"/>
        <v xml:space="preserve">,"Year": </v>
      </c>
      <c r="Q10" t="str">
        <f t="shared" si="6"/>
        <v>,"Month":0</v>
      </c>
      <c r="R10" t="str">
        <f t="shared" si="19"/>
        <v xml:space="preserve">,"Series":"MISC" </v>
      </c>
      <c r="S10" t="str">
        <f t="shared" si="7"/>
        <v xml:space="preserve">,"BookCode":"FOTO5"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/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}</v>
      </c>
      <c r="AC10" t="str">
        <f t="shared" si="17"/>
        <v>,{"CollectableType":"HomeCollector.Models.BookBase, HomeCollector, Version=1.0.0.0, Culture=neutral, PublicKeyToken=null","DisplayName":"FotoNovel: Metamorphosis" ,"Description":"TOS FotoNovel - late '70s" ,"Title":"FotoNovel: Metamorphosis" ,"Author":"" ,"Publisher":"Mandala Productions / Bantam Books" ,"Year": ,"Month":0,"Series":"MISC" ,"BookCode":"FOTO5" ,"ISBN":"" ,"Edition":"" }</v>
      </c>
    </row>
    <row r="11" spans="1:39" ht="15.75" customHeight="1" x14ac:dyDescent="0.25">
      <c r="A11" s="34" t="s">
        <v>1318</v>
      </c>
      <c r="B11" s="116"/>
      <c r="C11" s="17"/>
      <c r="D11" s="4"/>
      <c r="E11" s="15"/>
      <c r="F11" s="81" t="s">
        <v>1319</v>
      </c>
      <c r="G11" s="12" t="s">
        <v>1306</v>
      </c>
      <c r="H11" s="12"/>
      <c r="I11" s="18" t="s">
        <v>1307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,"DisplayName":"FotoNovel: The City on the Edge of Forever" </v>
      </c>
      <c r="L11" t="str">
        <f t="shared" si="1"/>
        <v xml:space="preserve">,"Description":"TOS FotoNovel - late '70s" </v>
      </c>
      <c r="M11" t="str">
        <f t="shared" si="2"/>
        <v xml:space="preserve">,"Title":"FotoNovel: The City on the Edge of Forever" </v>
      </c>
      <c r="N11" t="str">
        <f t="shared" si="3"/>
        <v xml:space="preserve">,"Author":"" </v>
      </c>
      <c r="O11" t="str">
        <f t="shared" si="4"/>
        <v xml:space="preserve">,"Publisher":"Mandala Productions / Bantam Books" </v>
      </c>
      <c r="P11" t="str">
        <f t="shared" si="5"/>
        <v xml:space="preserve">,"Year": </v>
      </c>
      <c r="Q11" t="str">
        <f t="shared" si="6"/>
        <v>,"Month":0</v>
      </c>
      <c r="R11" t="str">
        <f t="shared" si="19"/>
        <v xml:space="preserve">,"Series":"MISC" </v>
      </c>
      <c r="S11" t="str">
        <f t="shared" si="7"/>
        <v xml:space="preserve">,"BookCode":"FOTO1"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PublicKeyToken=null","DisplayName":"FotoNovel: The City on the Edge of Forever" ,"Description":"TOS FotoNovel - late '70s" ,"Title":"FotoNovel: The City on the Edge of Forever" ,"Author":"" ,"Publisher":"Mandala Productions / Bantam Books" ,"Year": ,"Month":0,"Series":"MISC" ,"BookCode":"FOTO1" ,"ISBN":"" ,"Edition":"" }</v>
      </c>
    </row>
    <row r="12" spans="1:39" ht="15.75" customHeight="1" x14ac:dyDescent="0.25">
      <c r="A12" s="115" t="s">
        <v>1320</v>
      </c>
      <c r="B12" s="116"/>
      <c r="C12" s="17"/>
      <c r="D12" s="4"/>
      <c r="E12" s="15"/>
      <c r="F12" s="81" t="s">
        <v>1321</v>
      </c>
      <c r="G12" s="12" t="s">
        <v>1306</v>
      </c>
      <c r="H12" s="12"/>
      <c r="I12" s="18" t="s">
        <v>1307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,"DisplayName":"FotoNovel: The Deadly Years" </v>
      </c>
      <c r="L12" t="str">
        <f t="shared" si="1"/>
        <v xml:space="preserve">,"Description":"TOS FotoNovel - late '70s" </v>
      </c>
      <c r="M12" t="str">
        <f t="shared" si="2"/>
        <v xml:space="preserve">,"Title":"FotoNovel: The Deadly Years" </v>
      </c>
      <c r="N12" t="str">
        <f t="shared" si="3"/>
        <v xml:space="preserve">,"Author":"" </v>
      </c>
      <c r="O12" t="str">
        <f t="shared" si="4"/>
        <v xml:space="preserve">,"Publisher":"Mandala Productions / Bantam Books" </v>
      </c>
      <c r="P12" t="str">
        <f t="shared" si="5"/>
        <v xml:space="preserve">,"Year": </v>
      </c>
      <c r="Q12" t="str">
        <f t="shared" si="6"/>
        <v>,"Month":0</v>
      </c>
      <c r="R12" t="str">
        <f t="shared" si="19"/>
        <v xml:space="preserve">,"Series":"MISC" </v>
      </c>
      <c r="S12" t="str">
        <f t="shared" si="7"/>
        <v xml:space="preserve">,"BookCode":"FOTO11"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PublicKeyToken=null","DisplayName":"FotoNovel: The Deadly Years" ,"Description":"TOS FotoNovel - late '70s" ,"Title":"FotoNovel: The Deadly Years" ,"Author":"" ,"Publisher":"Mandala Productions / Bantam Books" ,"Year": ,"Month":0,"Series":"MISC" ,"BookCode":"FOTO11" ,"ISBN":"" ,"Edition":"" }</v>
      </c>
    </row>
    <row r="13" spans="1:39" ht="15.75" customHeight="1" x14ac:dyDescent="0.25">
      <c r="A13" s="115" t="s">
        <v>1322</v>
      </c>
      <c r="B13" s="116"/>
      <c r="C13" s="17"/>
      <c r="D13" s="4"/>
      <c r="E13" s="15"/>
      <c r="F13" s="81" t="s">
        <v>1323</v>
      </c>
      <c r="G13" s="12" t="s">
        <v>1306</v>
      </c>
      <c r="H13" s="12"/>
      <c r="I13" s="18" t="s">
        <v>1307</v>
      </c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,"DisplayName":"FotoNovel: The Devil in the Dark" </v>
      </c>
      <c r="L13" t="str">
        <f t="shared" si="1"/>
        <v xml:space="preserve">,"Description":"TOS FotoNovel - late '70s" </v>
      </c>
      <c r="M13" t="str">
        <f t="shared" si="2"/>
        <v xml:space="preserve">,"Title":"FotoNovel: The Devil in the Dark" </v>
      </c>
      <c r="N13" t="str">
        <f t="shared" si="3"/>
        <v xml:space="preserve">,"Author":"" </v>
      </c>
      <c r="O13" t="str">
        <f t="shared" si="4"/>
        <v xml:space="preserve">,"Publisher":"Mandala Productions / Bantam Books" </v>
      </c>
      <c r="P13" t="str">
        <f t="shared" si="5"/>
        <v xml:space="preserve">,"Year": </v>
      </c>
      <c r="Q13" t="str">
        <f t="shared" si="6"/>
        <v>,"Month":0</v>
      </c>
      <c r="R13" t="str">
        <f t="shared" si="19"/>
        <v xml:space="preserve">,"Series":"MISC" </v>
      </c>
      <c r="S13" t="str">
        <f t="shared" si="7"/>
        <v xml:space="preserve">,"BookCode":"FOTO9"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/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}</v>
      </c>
      <c r="AC13" t="str">
        <f t="shared" si="17"/>
        <v>,{"CollectableType":"HomeCollector.Models.BookBase, HomeCollector, Version=1.0.0.0, Culture=neutral, PublicKeyToken=null","DisplayName":"FotoNovel: The Devil in the Dark" ,"Description":"TOS FotoNovel - late '70s" ,"Title":"FotoNovel: The Devil in the Dark" ,"Author":"" ,"Publisher":"Mandala Productions / Bantam Books" ,"Year": ,"Month":0,"Series":"MISC" ,"BookCode":"FOTO9" ,"ISBN":"" ,"Edition":"" }</v>
      </c>
    </row>
    <row r="14" spans="1:39" ht="15.75" customHeight="1" x14ac:dyDescent="0.25">
      <c r="A14" s="115" t="s">
        <v>1324</v>
      </c>
      <c r="B14" s="116"/>
      <c r="C14" s="17"/>
      <c r="D14" s="4"/>
      <c r="E14" s="15"/>
      <c r="F14" s="81" t="s">
        <v>1325</v>
      </c>
      <c r="G14" s="12" t="s">
        <v>1306</v>
      </c>
      <c r="H14" s="12"/>
      <c r="I14" s="18" t="s">
        <v>1307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,"DisplayName":"FotoNovel: The Galileo Seven" </v>
      </c>
      <c r="L14" t="str">
        <f t="shared" si="1"/>
        <v xml:space="preserve">,"Description":"TOS FotoNovel - late '70s" </v>
      </c>
      <c r="M14" t="str">
        <f t="shared" si="2"/>
        <v xml:space="preserve">,"Title":"FotoNovel: The Galileo Seven" </v>
      </c>
      <c r="N14" t="str">
        <f t="shared" si="3"/>
        <v xml:space="preserve">,"Author":"" </v>
      </c>
      <c r="O14" t="str">
        <f t="shared" si="4"/>
        <v xml:space="preserve">,"Publisher":"Mandala Productions / Bantam Books" </v>
      </c>
      <c r="P14" t="str">
        <f t="shared" si="5"/>
        <v xml:space="preserve">,"Year": </v>
      </c>
      <c r="Q14" t="str">
        <f t="shared" si="6"/>
        <v>,"Month":0</v>
      </c>
      <c r="R14" t="str">
        <f t="shared" si="19"/>
        <v xml:space="preserve">,"Series":"MISC" </v>
      </c>
      <c r="S14" t="str">
        <f t="shared" si="7"/>
        <v xml:space="preserve">,"BookCode":"FOTO7"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PublicKeyToken=null","DisplayName":"FotoNovel: The Galileo Seven" ,"Description":"TOS FotoNovel - late '70s" ,"Title":"FotoNovel: The Galileo Seven" ,"Author":"" ,"Publisher":"Mandala Productions / Bantam Books" ,"Year": ,"Month":0,"Series":"MISC" ,"BookCode":"FOTO7" ,"ISBN":"" ,"Edition":"" }</v>
      </c>
    </row>
    <row r="15" spans="1:39" ht="15.75" customHeight="1" x14ac:dyDescent="0.25">
      <c r="A15" s="115" t="s">
        <v>1326</v>
      </c>
      <c r="B15" s="116"/>
      <c r="C15" s="17"/>
      <c r="D15" s="4"/>
      <c r="E15" s="15"/>
      <c r="F15" s="81" t="s">
        <v>1327</v>
      </c>
      <c r="G15" s="12" t="s">
        <v>1306</v>
      </c>
      <c r="H15" s="12"/>
      <c r="I15" s="18" t="s">
        <v>1307</v>
      </c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,"DisplayName":"FotoNovel: The Trouble with Tribbles" </v>
      </c>
      <c r="L15" t="str">
        <f t="shared" si="1"/>
        <v xml:space="preserve">,"Description":"TOS FotoNovel - late '70s" </v>
      </c>
      <c r="M15" t="str">
        <f t="shared" si="2"/>
        <v xml:space="preserve">,"Title":"FotoNovel: The Trouble with Tribbles" </v>
      </c>
      <c r="N15" t="str">
        <f t="shared" si="3"/>
        <v xml:space="preserve">,"Author":"" </v>
      </c>
      <c r="O15" t="str">
        <f t="shared" si="4"/>
        <v xml:space="preserve">,"Publisher":"Mandala Productions / Bantam Books" </v>
      </c>
      <c r="P15" t="str">
        <f t="shared" si="5"/>
        <v xml:space="preserve">,"Year": </v>
      </c>
      <c r="Q15" t="str">
        <f t="shared" si="6"/>
        <v>,"Month":0</v>
      </c>
      <c r="R15" t="str">
        <f t="shared" si="19"/>
        <v xml:space="preserve">,"Series":"MISC" </v>
      </c>
      <c r="S15" t="str">
        <f t="shared" si="7"/>
        <v xml:space="preserve">,"BookCode":"FOTO3"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/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}</v>
      </c>
      <c r="AC15" t="str">
        <f t="shared" si="17"/>
        <v>,{"CollectableType":"HomeCollector.Models.BookBase, HomeCollector, Version=1.0.0.0, Culture=neutral, PublicKeyToken=null","DisplayName":"FotoNovel: The Trouble with Tribbles" ,"Description":"TOS FotoNovel - late '70s" ,"Title":"FotoNovel: The Trouble with Tribbles" ,"Author":"" ,"Publisher":"Mandala Productions / Bantam Books" ,"Year": ,"Month":0,"Series":"MISC" ,"BookCode":"FOTO3" ,"ISBN":"" ,"Edition":"" }</v>
      </c>
    </row>
    <row r="16" spans="1:39" ht="15.75" customHeight="1" x14ac:dyDescent="0.25">
      <c r="A16" s="115" t="s">
        <v>1328</v>
      </c>
      <c r="B16" s="116"/>
      <c r="C16" s="17"/>
      <c r="D16" s="4"/>
      <c r="E16" s="15"/>
      <c r="F16" s="81" t="s">
        <v>1329</v>
      </c>
      <c r="G16" s="12" t="s">
        <v>1306</v>
      </c>
      <c r="H16" s="12"/>
      <c r="I16" s="18" t="s">
        <v>1307</v>
      </c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,"DisplayName":"FotoNovel: Where No Man Has Gone Before" </v>
      </c>
      <c r="L16" t="str">
        <f t="shared" si="1"/>
        <v xml:space="preserve">,"Description":"TOS FotoNovel - late '70s" </v>
      </c>
      <c r="M16" t="str">
        <f t="shared" si="2"/>
        <v xml:space="preserve">,"Title":"FotoNovel: Where No Man Has Gone Before" </v>
      </c>
      <c r="N16" t="str">
        <f t="shared" si="3"/>
        <v xml:space="preserve">,"Author":"" </v>
      </c>
      <c r="O16" t="str">
        <f t="shared" si="4"/>
        <v xml:space="preserve">,"Publisher":"Mandala Productions / Bantam Books" </v>
      </c>
      <c r="P16" t="str">
        <f t="shared" si="5"/>
        <v xml:space="preserve">,"Year": </v>
      </c>
      <c r="Q16" t="str">
        <f t="shared" si="6"/>
        <v>,"Month":0</v>
      </c>
      <c r="R16" t="str">
        <f t="shared" si="19"/>
        <v xml:space="preserve">,"Series":"MISC" </v>
      </c>
      <c r="S16" t="str">
        <f t="shared" si="7"/>
        <v xml:space="preserve">,"BookCode":"FOTO2"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PublicKeyToken=null","DisplayName":"FotoNovel: Where No Man Has Gone Before" ,"Description":"TOS FotoNovel - late '70s" ,"Title":"FotoNovel: Where No Man Has Gone Before" ,"Author":"" ,"Publisher":"Mandala Productions / Bantam Books" ,"Year": ,"Month":0,"Series":"MISC" ,"BookCode":"FOTO2" ,"ISBN":"" ,"Edition":"" }</v>
      </c>
    </row>
    <row r="17" spans="1:29" ht="15.75" customHeight="1" x14ac:dyDescent="0.25">
      <c r="A17" s="34" t="s">
        <v>1330</v>
      </c>
      <c r="B17" s="15">
        <v>2013</v>
      </c>
      <c r="C17" s="17" t="s">
        <v>15</v>
      </c>
      <c r="D17" s="4"/>
      <c r="E17" s="15">
        <v>1</v>
      </c>
      <c r="F17" s="81"/>
      <c r="G17" s="18" t="s">
        <v>1331</v>
      </c>
      <c r="H17" s="12" t="s">
        <v>1332</v>
      </c>
      <c r="I17" s="12" t="s">
        <v>1333</v>
      </c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,"DisplayName":"How to Speak Klingon" </v>
      </c>
      <c r="L17" t="str">
        <f t="shared" si="1"/>
        <v xml:space="preserve">,"Description":"Hardback w/audio playback" </v>
      </c>
      <c r="M17" t="str">
        <f t="shared" si="2"/>
        <v xml:space="preserve">,"Title":"How to Speak Klingon" </v>
      </c>
      <c r="N17" t="str">
        <f t="shared" si="3"/>
        <v xml:space="preserve">,"Author":"Ben Grossblatt" </v>
      </c>
      <c r="O17" t="str">
        <f t="shared" si="4"/>
        <v xml:space="preserve">,"Publisher":"Chronicle Books" </v>
      </c>
      <c r="P17" t="str">
        <f t="shared" si="5"/>
        <v xml:space="preserve">,"Year":2013 </v>
      </c>
      <c r="Q17" t="str">
        <f t="shared" si="6"/>
        <v>,"Month":1</v>
      </c>
      <c r="R17" t="str">
        <f t="shared" si="19"/>
        <v xml:space="preserve">,"Series":"MISC" </v>
      </c>
      <c r="S17" t="str">
        <f t="shared" si="7"/>
        <v xml:space="preserve">,"BookCode":""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PublicKeyToken=null","DisplayName":"How to Speak Klingon" ,"Description":"Hardback w/audio playback" ,"Title":"How to Speak Klingon" ,"Author":"Ben Grossblatt" ,"Publisher":"Chronicle Books" ,"Year":2013 ,"Month":1,"Series":"MISC"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1334</v>
      </c>
      <c r="B18" s="15">
        <v>1996</v>
      </c>
      <c r="C18" s="17" t="s">
        <v>15</v>
      </c>
      <c r="D18" s="4"/>
      <c r="E18" s="142"/>
      <c r="F18" s="81"/>
      <c r="G18" s="18"/>
      <c r="H18" s="45" t="s">
        <v>893</v>
      </c>
      <c r="I18" s="12" t="s">
        <v>1335</v>
      </c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,"DisplayName":"Klingon" </v>
      </c>
      <c r="L18" t="str">
        <f t="shared" si="1"/>
        <v xml:space="preserve">,"Description":"Based on video game" </v>
      </c>
      <c r="M18" t="str">
        <f t="shared" si="2"/>
        <v xml:space="preserve">,"Title":"Klingon" </v>
      </c>
      <c r="N18" t="str">
        <f t="shared" si="3"/>
        <v xml:space="preserve">,"Author":"Dean Wesley Smith &amp; Kristine Kathryn Rusch" </v>
      </c>
      <c r="O18" t="str">
        <f t="shared" si="4"/>
        <v xml:space="preserve">,"Publisher":"" </v>
      </c>
      <c r="P18" t="str">
        <f t="shared" si="5"/>
        <v xml:space="preserve">,"Year":1996 </v>
      </c>
      <c r="Q18" t="str">
        <f t="shared" si="6"/>
        <v>,"Month":0</v>
      </c>
      <c r="R18" t="str">
        <f t="shared" si="19"/>
        <v xml:space="preserve">,"Series":"MISC" </v>
      </c>
      <c r="S18" t="str">
        <f t="shared" si="7"/>
        <v xml:space="preserve">,"BookCode":""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PublicKeyToken=null","DisplayName":"Klingon" ,"Description":"Based on video game" ,"Title":"Klingon" ,"Author":"Dean Wesley Smith &amp; Kristine Kathryn Rusch" ,"Publisher":"" ,"Year":1996 ,"Month":0,"Series":"MISC"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1336</v>
      </c>
      <c r="B19" s="15">
        <v>1997</v>
      </c>
      <c r="C19" s="17" t="s">
        <v>15</v>
      </c>
      <c r="D19" s="4"/>
      <c r="E19" s="142">
        <v>8</v>
      </c>
      <c r="F19" s="81"/>
      <c r="G19" s="18"/>
      <c r="H19" s="45" t="s">
        <v>1337</v>
      </c>
      <c r="I19" s="12"/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,"DisplayName":"Legends of the Ferengi" </v>
      </c>
      <c r="L19" t="str">
        <f t="shared" si="1"/>
        <v xml:space="preserve">,"Description":"" </v>
      </c>
      <c r="M19" t="str">
        <f t="shared" si="2"/>
        <v xml:space="preserve">,"Title":"Legends of the Ferengi" </v>
      </c>
      <c r="N19" t="str">
        <f t="shared" si="3"/>
        <v xml:space="preserve">,"Author":"edited by Ira Steven Behr and Robert Hewitt Wolfe" </v>
      </c>
      <c r="O19" t="str">
        <f t="shared" si="4"/>
        <v xml:space="preserve">,"Publisher":"" </v>
      </c>
      <c r="P19" t="str">
        <f t="shared" si="5"/>
        <v xml:space="preserve">,"Year":1997 </v>
      </c>
      <c r="Q19" t="str">
        <f t="shared" si="6"/>
        <v>,"Month":8</v>
      </c>
      <c r="R19" t="str">
        <f t="shared" si="19"/>
        <v xml:space="preserve">,"Series":"MISC"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PublicKeyToken=null","DisplayName":"Legends of the Ferengi" ,"Description":"" ,"Title":"Legends of the Ferengi" ,"Author":"edited by Ira Steven Behr and Robert Hewitt Wolfe" ,"Publisher":"" ,"Year":1997 ,"Month":8,"Series":"MISC"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1338</v>
      </c>
      <c r="B20" s="2"/>
      <c r="C20" s="17"/>
      <c r="D20" s="4"/>
      <c r="E20" s="15"/>
      <c r="F20" s="82"/>
      <c r="H20" s="12" t="s">
        <v>1339</v>
      </c>
      <c r="I20" s="12" t="s">
        <v>1340</v>
      </c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,"DisplayName":"Photostory: Star Trek II - The Wrath of Khan" </v>
      </c>
      <c r="L20" t="str">
        <f t="shared" si="1"/>
        <v xml:space="preserve">,"Description":"TOS Photostory (black and white)" </v>
      </c>
      <c r="M20" t="str">
        <f t="shared" si="2"/>
        <v xml:space="preserve">,"Title":"Photostory: Star Trek II - The Wrath of Khan" </v>
      </c>
      <c r="N20" t="str">
        <f t="shared" si="3"/>
        <v xml:space="preserve">,"Author":"ed. Richard J. Anobile" </v>
      </c>
      <c r="O20" t="str">
        <f t="shared" si="4"/>
        <v xml:space="preserve">,"Publisher":"" </v>
      </c>
      <c r="P20" t="str">
        <f t="shared" si="5"/>
        <v xml:space="preserve">,"Year": </v>
      </c>
      <c r="Q20" t="str">
        <f t="shared" si="6"/>
        <v>,"Month":0</v>
      </c>
      <c r="R20" t="str">
        <f t="shared" si="19"/>
        <v xml:space="preserve">,"Series":"MISC" </v>
      </c>
      <c r="S20" t="str">
        <f t="shared" si="7"/>
        <v xml:space="preserve">,"BookCode":""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/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}</v>
      </c>
      <c r="AC20" t="str">
        <f t="shared" si="17"/>
        <v>,{"CollectableType":"HomeCollector.Models.BookBase, HomeCollector, Version=1.0.0.0, Culture=neutral, PublicKeyToken=null","DisplayName":"Photostory: Star Trek II - The Wrath of Khan" ,"Description":"TOS Photostory (black and white)" ,"Title":"Photostory: Star Trek II - The Wrath of Khan" ,"Author":"ed. Richard J. Anobile" ,"Publisher":"" ,"Year": ,"Month":0,"Series":"MISC" ,"BookCode":"" ,"ISBN":"" ,"Edition":"" }</v>
      </c>
    </row>
    <row r="21" spans="1:29" ht="15.75" customHeight="1" x14ac:dyDescent="0.25">
      <c r="A21" s="34" t="s">
        <v>1341</v>
      </c>
      <c r="B21" s="2"/>
      <c r="C21" s="17"/>
      <c r="D21" s="4"/>
      <c r="E21" s="15"/>
      <c r="F21" s="82"/>
      <c r="H21" s="12" t="s">
        <v>1339</v>
      </c>
      <c r="I21" s="12" t="s">
        <v>1342</v>
      </c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,"DisplayName":"Photostory: Star Trek the Motion Picture" </v>
      </c>
      <c r="L21" t="str">
        <f t="shared" si="1"/>
        <v xml:space="preserve">,"Description":"TOS Photostory" </v>
      </c>
      <c r="M21" t="str">
        <f t="shared" si="2"/>
        <v xml:space="preserve">,"Title":"Photostory: Star Trek the Motion Picture" </v>
      </c>
      <c r="N21" t="str">
        <f t="shared" si="3"/>
        <v xml:space="preserve">,"Author":"ed. Richard J. Anobile" </v>
      </c>
      <c r="O21" t="str">
        <f t="shared" si="4"/>
        <v xml:space="preserve">,"Publisher":"" </v>
      </c>
      <c r="P21" t="str">
        <f t="shared" si="5"/>
        <v xml:space="preserve">,"Year": </v>
      </c>
      <c r="Q21" t="str">
        <f t="shared" si="6"/>
        <v>,"Month":0</v>
      </c>
      <c r="R21" t="str">
        <f t="shared" si="19"/>
        <v xml:space="preserve">,"Series":"MISC" </v>
      </c>
      <c r="S21" t="str">
        <f t="shared" si="7"/>
        <v xml:space="preserve">,"BookCode":""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/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}</v>
      </c>
      <c r="AC21" t="str">
        <f t="shared" si="17"/>
        <v>,{"CollectableType":"HomeCollector.Models.BookBase, HomeCollector, Version=1.0.0.0, Culture=neutral, PublicKeyToken=null","DisplayName":"Photostory: Star Trek the Motion Picture" ,"Description":"TOS Photostory" ,"Title":"Photostory: Star Trek the Motion Picture" ,"Author":"ed. Richard J. Anobile" ,"Publisher":"" ,"Year": ,"Month":0,"Series":"MISC" ,"BookCode":"" ,"ISBN":"" ,"Edition":"" }</v>
      </c>
    </row>
    <row r="22" spans="1:29" ht="15.75" customHeight="1" x14ac:dyDescent="0.25">
      <c r="A22" s="34" t="s">
        <v>1343</v>
      </c>
      <c r="B22" s="15">
        <v>1998</v>
      </c>
      <c r="C22" s="17" t="s">
        <v>15</v>
      </c>
      <c r="D22" s="12">
        <v>1</v>
      </c>
      <c r="E22" s="15">
        <v>9</v>
      </c>
      <c r="F22" s="81"/>
      <c r="G22" s="18" t="s">
        <v>77</v>
      </c>
      <c r="H22" s="12" t="s">
        <v>1344</v>
      </c>
      <c r="I22" s="12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,"DisplayName":"Q's Guide to the Continuum" </v>
      </c>
      <c r="L22" t="str">
        <f t="shared" si="1"/>
        <v xml:space="preserve">,"Description":"" </v>
      </c>
      <c r="M22" t="str">
        <f t="shared" si="2"/>
        <v xml:space="preserve">,"Title":"Q's Guide to the Continuum" </v>
      </c>
      <c r="N22" t="str">
        <f t="shared" si="3"/>
        <v xml:space="preserve">,"Author":"Michael Jan Friedman &amp; Robert Greenberger" </v>
      </c>
      <c r="O22" t="str">
        <f t="shared" si="4"/>
        <v xml:space="preserve">,"Publisher":"Pocket Books" </v>
      </c>
      <c r="P22" t="str">
        <f t="shared" si="5"/>
        <v xml:space="preserve">,"Year":1998 </v>
      </c>
      <c r="Q22" t="str">
        <f t="shared" si="6"/>
        <v>,"Month":9</v>
      </c>
      <c r="R22" t="str">
        <f t="shared" si="19"/>
        <v xml:space="preserve">,"Series":"MISC" </v>
      </c>
      <c r="S22" t="str">
        <f t="shared" si="7"/>
        <v xml:space="preserve">,"BookCode":""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,"ItemDetails":"Copies=1"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PublicKeyToken=null","DisplayName":"Q's Guide to the Continuum" ,"Description":"" ,"Title":"Q's Guide to the Continuum" ,"Author":"Michael Jan Friedman &amp; Robert Greenberger" ,"Publisher":"Pocket Books" ,"Year":1998 ,"Month":9,"Series":"MISC"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3" spans="1:29" ht="15.75" customHeight="1" x14ac:dyDescent="0.25">
      <c r="A23" s="34" t="s">
        <v>1345</v>
      </c>
      <c r="B23" s="15">
        <v>2010</v>
      </c>
      <c r="C23" s="17"/>
      <c r="D23" s="4"/>
      <c r="E23" s="15">
        <v>3</v>
      </c>
      <c r="F23" s="81"/>
      <c r="H23" s="45" t="s">
        <v>1346</v>
      </c>
      <c r="I23" s="12"/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,"DisplayName":"Seven Deadly Sins" </v>
      </c>
      <c r="L23" t="str">
        <f t="shared" si="1"/>
        <v xml:space="preserve">,"Description":"" </v>
      </c>
      <c r="M23" t="str">
        <f t="shared" si="2"/>
        <v xml:space="preserve">,"Title":"Seven Deadly Sins" </v>
      </c>
      <c r="N23" t="str">
        <f t="shared" si="3"/>
        <v xml:space="preserve">,"Author":"edited by Margaret Clark" </v>
      </c>
      <c r="O23" t="str">
        <f t="shared" si="4"/>
        <v xml:space="preserve">,"Publisher":"" </v>
      </c>
      <c r="P23" t="str">
        <f t="shared" si="5"/>
        <v xml:space="preserve">,"Year":2010 </v>
      </c>
      <c r="Q23" t="str">
        <f t="shared" si="6"/>
        <v>,"Month":3</v>
      </c>
      <c r="R23" t="str">
        <f t="shared" si="19"/>
        <v xml:space="preserve">,"Series":"MISC" </v>
      </c>
      <c r="S23" t="str">
        <f t="shared" si="7"/>
        <v xml:space="preserve">,"BookCode":""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/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}</v>
      </c>
      <c r="AC23" t="str">
        <f t="shared" si="17"/>
        <v>,{"CollectableType":"HomeCollector.Models.BookBase, HomeCollector, Version=1.0.0.0, Culture=neutral, PublicKeyToken=null","DisplayName":"Seven Deadly Sins" ,"Description":"" ,"Title":"Seven Deadly Sins" ,"Author":"edited by Margaret Clark" ,"Publisher":"" ,"Year":2010 ,"Month":3,"Series":"MISC" ,"BookCode":"" ,"ISBN":"" ,"Edition":"" }</v>
      </c>
    </row>
    <row r="24" spans="1:29" ht="15.75" customHeight="1" x14ac:dyDescent="0.25">
      <c r="A24" s="34" t="s">
        <v>1347</v>
      </c>
      <c r="B24" s="15">
        <v>2000</v>
      </c>
      <c r="C24" s="17" t="s">
        <v>15</v>
      </c>
      <c r="D24" s="4"/>
      <c r="E24" s="15">
        <v>6</v>
      </c>
      <c r="F24" s="81"/>
      <c r="G24" s="18" t="s">
        <v>77</v>
      </c>
      <c r="H24" s="45" t="s">
        <v>1348</v>
      </c>
      <c r="I24" s="12"/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,"DisplayName":"Star Trek: Enterprise Logs" </v>
      </c>
      <c r="L24" t="str">
        <f t="shared" si="1"/>
        <v xml:space="preserve">,"Description":"" </v>
      </c>
      <c r="M24" t="str">
        <f t="shared" si="2"/>
        <v xml:space="preserve">,"Title":"Star Trek: Enterprise Logs" </v>
      </c>
      <c r="N24" t="str">
        <f t="shared" si="3"/>
        <v xml:space="preserve">,"Author":"Edited by Carol Greenburg" </v>
      </c>
      <c r="O24" t="str">
        <f t="shared" si="4"/>
        <v xml:space="preserve">,"Publisher":"Pocket Books" </v>
      </c>
      <c r="P24" t="str">
        <f t="shared" si="5"/>
        <v xml:space="preserve">,"Year":2000 </v>
      </c>
      <c r="Q24" t="str">
        <f t="shared" si="6"/>
        <v>,"Month":6</v>
      </c>
      <c r="R24" t="str">
        <f t="shared" si="19"/>
        <v xml:space="preserve">,"Series":"MISC" </v>
      </c>
      <c r="S24" t="str">
        <f t="shared" si="7"/>
        <v xml:space="preserve">,"BookCode":""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PublicKeyToken=null","DisplayName":"Star Trek: Enterprise Logs" ,"Description":"" ,"Title":"Star Trek: Enterprise Logs" ,"Author":"Edited by Carol Greenburg" ,"Publisher":"Pocket Books" ,"Year":2000 ,"Month":6,"Series":"MISC"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39.6" x14ac:dyDescent="0.25">
      <c r="A25" s="34" t="s">
        <v>1349</v>
      </c>
      <c r="B25" s="15">
        <v>2002</v>
      </c>
      <c r="C25" s="17"/>
      <c r="D25" s="4"/>
      <c r="E25" s="15">
        <v>8</v>
      </c>
      <c r="F25" s="81"/>
      <c r="G25" s="18"/>
      <c r="H25" s="45" t="s">
        <v>1350</v>
      </c>
      <c r="I25" s="45" t="s">
        <v>1351</v>
      </c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,"DisplayName":"Star Trek: The Amazing Stories" </v>
      </c>
      <c r="L25" t="str">
        <f t="shared" si="1"/>
        <v xml:space="preserve">,"Description":"a collection of licensed short stories that were first published between 1998 and 2000 in the magazine Amazing Stories" </v>
      </c>
      <c r="M25" t="str">
        <f t="shared" si="2"/>
        <v xml:space="preserve">,"Title":"Star Trek: The Amazing Stories" </v>
      </c>
      <c r="N25" t="str">
        <f t="shared" si="3"/>
        <v xml:space="preserve">,"Author":"edited by John J. Ordover" </v>
      </c>
      <c r="O25" t="str">
        <f t="shared" si="4"/>
        <v xml:space="preserve">,"Publisher":"" </v>
      </c>
      <c r="P25" t="str">
        <f t="shared" si="5"/>
        <v xml:space="preserve">,"Year":2002 </v>
      </c>
      <c r="Q25" t="str">
        <f t="shared" si="6"/>
        <v>,"Month":8</v>
      </c>
      <c r="R25" t="str">
        <f t="shared" si="19"/>
        <v xml:space="preserve">,"Series":"MISC" </v>
      </c>
      <c r="S25" t="str">
        <f t="shared" si="7"/>
        <v xml:space="preserve">,"BookCode":""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/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}</v>
      </c>
      <c r="AC25" t="str">
        <f t="shared" si="17"/>
        <v>,{"CollectableType":"HomeCollector.Models.BookBase, HomeCollector, Version=1.0.0.0, Culture=neutral, PublicKeyToken=null","DisplayName":"Star Trek: The Amazing Stories" ,"Description":"a collection of licensed short stories that were first published between 1998 and 2000 in the magazine Amazing Stories" ,"Title":"Star Trek: The Amazing Stories" ,"Author":"edited by John J. Ordover" ,"Publisher":"" ,"Year":2002 ,"Month":8,"Series":"MISC" ,"BookCode":"" ,"ISBN":"" ,"Edition":"" }</v>
      </c>
    </row>
    <row r="26" spans="1:29" ht="39.6" x14ac:dyDescent="0.25">
      <c r="A26" s="34" t="s">
        <v>1352</v>
      </c>
      <c r="B26" s="15">
        <v>2009</v>
      </c>
      <c r="C26" s="17" t="s">
        <v>15</v>
      </c>
      <c r="D26" s="4"/>
      <c r="E26" s="15">
        <v>3</v>
      </c>
      <c r="F26" s="81"/>
      <c r="H26" s="12"/>
      <c r="I26" s="45" t="s">
        <v>1353</v>
      </c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,"DisplayName":"Star Trek: The Manga  - Star Trek Ultimate Edition" </v>
      </c>
      <c r="L26" t="str">
        <f t="shared" si="1"/>
        <v xml:space="preserve">,"Description":"Star Trek: The Manga (TOS comic anthologies published by Tokyopop) -  omnibus collection of the first three anthologies" </v>
      </c>
      <c r="M26" t="str">
        <f t="shared" si="2"/>
        <v xml:space="preserve">,"Title":"Star Trek: The Manga  - Star Trek Ultimate Edition" </v>
      </c>
      <c r="N26" t="str">
        <f t="shared" si="3"/>
        <v xml:space="preserve">,"Author":"" </v>
      </c>
      <c r="O26" t="str">
        <f t="shared" si="4"/>
        <v xml:space="preserve">,"Publisher":"" </v>
      </c>
      <c r="P26" t="str">
        <f t="shared" si="5"/>
        <v xml:space="preserve">,"Year":2009 </v>
      </c>
      <c r="Q26" t="str">
        <f t="shared" si="6"/>
        <v>,"Month":3</v>
      </c>
      <c r="R26" t="str">
        <f t="shared" si="19"/>
        <v xml:space="preserve">,"Series":"MISC" </v>
      </c>
      <c r="S26" t="str">
        <f t="shared" si="7"/>
        <v xml:space="preserve">,"BookCode":""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PublicKeyToken=null","DisplayName":"Star Trek: The Manga  - Star Trek Ultimate Edition" ,"Description":"Star Trek: The Manga (TOS comic anthologies published by Tokyopop) -  omnibus collection of the first three anthologies" ,"Title":"Star Trek: The Manga  - Star Trek Ultimate Edition" ,"Author":"" ,"Publisher":"" ,"Year":2009 ,"Month":3,"Series":"MISC"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52.8" x14ac:dyDescent="0.25">
      <c r="A27" s="34" t="s">
        <v>1354</v>
      </c>
      <c r="B27" s="15">
        <v>2008</v>
      </c>
      <c r="C27" s="17"/>
      <c r="D27" s="4"/>
      <c r="E27" s="15">
        <v>7</v>
      </c>
      <c r="F27" s="81"/>
      <c r="H27" s="12"/>
      <c r="I27" s="45" t="s">
        <v>1355</v>
      </c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,"DisplayName":"Star Trek: The Manga  - Uchu" </v>
      </c>
      <c r="L27" t="str">
        <f t="shared" si="1"/>
        <v xml:space="preserve">,"Description":"Star Trek: The Manga (TOS comic anthologies published by Tokyopop) -  includes an excerpt from a novella from Star Trek: Myriad Universes: Infinity's Prism" </v>
      </c>
      <c r="M27" t="str">
        <f t="shared" si="2"/>
        <v xml:space="preserve">,"Title":"Star Trek: The Manga  - Uchu" </v>
      </c>
      <c r="N27" t="str">
        <f t="shared" si="3"/>
        <v xml:space="preserve">,"Author":"" </v>
      </c>
      <c r="O27" t="str">
        <f t="shared" si="4"/>
        <v xml:space="preserve">,"Publisher":"" </v>
      </c>
      <c r="P27" t="str">
        <f t="shared" si="5"/>
        <v xml:space="preserve">,"Year":2008 </v>
      </c>
      <c r="Q27" t="str">
        <f t="shared" si="6"/>
        <v>,"Month":7</v>
      </c>
      <c r="R27" t="str">
        <f t="shared" si="19"/>
        <v xml:space="preserve">,"Series":"MISC" </v>
      </c>
      <c r="S27" t="str">
        <f t="shared" si="7"/>
        <v xml:space="preserve">,"BookCode":""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/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}</v>
      </c>
      <c r="AC27" t="str">
        <f t="shared" si="17"/>
        <v>,{"CollectableType":"HomeCollector.Models.BookBase, HomeCollector, Version=1.0.0.0, Culture=neutral, PublicKeyToken=null","DisplayName":"Star Trek: The Manga  - Uchu" ,"Description":"Star Trek: The Manga (TOS comic anthologies published by Tokyopop) -  includes an excerpt from a novella from Star Trek: Myriad Universes: Infinity's Prism" ,"Title":"Star Trek: The Manga  - Uchu" ,"Author":"" ,"Publisher":"" ,"Year":2008 ,"Month":7,"Series":"MISC" ,"BookCode":"" ,"ISBN":"" ,"Edition":"" }</v>
      </c>
    </row>
    <row r="28" spans="1:29" ht="52.8" x14ac:dyDescent="0.25">
      <c r="A28" s="34" t="s">
        <v>1356</v>
      </c>
      <c r="B28" s="15">
        <v>2007</v>
      </c>
      <c r="C28" s="17"/>
      <c r="D28" s="4"/>
      <c r="E28" s="15"/>
      <c r="F28" s="81"/>
      <c r="H28" s="12"/>
      <c r="I28" s="45" t="s">
        <v>1357</v>
      </c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,"DisplayName":"Star Trek: The Manga - Kakan ni Shinkou" </v>
      </c>
      <c r="L28" t="str">
        <f t="shared" si="1"/>
        <v xml:space="preserve">,"Description":"Star Trek: The Manga (TOS comic anthologies published by Tokyopop) - includes a prose story from Star Trek: The Next Generation: The Sky's the Limit" </v>
      </c>
      <c r="M28" t="str">
        <f t="shared" si="2"/>
        <v xml:space="preserve">,"Title":"Star Trek: The Manga - Kakan ni Shinkou" </v>
      </c>
      <c r="N28" t="str">
        <f t="shared" si="3"/>
        <v xml:space="preserve">,"Author":"" </v>
      </c>
      <c r="O28" t="str">
        <f t="shared" si="4"/>
        <v xml:space="preserve">,"Publisher":"" </v>
      </c>
      <c r="P28" t="str">
        <f t="shared" si="5"/>
        <v xml:space="preserve">,"Year":2007 </v>
      </c>
      <c r="Q28" t="str">
        <f t="shared" si="6"/>
        <v>,"Month":0</v>
      </c>
      <c r="R28" t="str">
        <f t="shared" si="19"/>
        <v xml:space="preserve">,"Series":"MISC" </v>
      </c>
      <c r="S28" t="str">
        <f t="shared" si="7"/>
        <v xml:space="preserve">,"BookCode":""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/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}</v>
      </c>
      <c r="AC28" t="str">
        <f t="shared" si="17"/>
        <v>,{"CollectableType":"HomeCollector.Models.BookBase, HomeCollector, Version=1.0.0.0, Culture=neutral, PublicKeyToken=null","DisplayName":"Star Trek: The Manga - Kakan ni Shinkou" ,"Description":"Star Trek: The Manga (TOS comic anthologies published by Tokyopop) - includes a prose story from Star Trek: The Next Generation: The Sky's the Limit" ,"Title":"Star Trek: The Manga - Kakan ni Shinkou" ,"Author":"" ,"Publisher":"" ,"Year":2007 ,"Month":0,"Series":"MISC" ,"BookCode":"" ,"ISBN":"" ,"Edition":"" }</v>
      </c>
    </row>
    <row r="29" spans="1:29" ht="52.8" x14ac:dyDescent="0.25">
      <c r="A29" s="34" t="s">
        <v>1358</v>
      </c>
      <c r="B29" s="15">
        <v>2006</v>
      </c>
      <c r="C29" s="17"/>
      <c r="D29" s="4"/>
      <c r="E29" s="15">
        <v>9</v>
      </c>
      <c r="F29" s="81"/>
      <c r="H29" s="12"/>
      <c r="I29" s="45" t="s">
        <v>1359</v>
      </c>
      <c r="J29" t="str">
        <f t="shared" si="18"/>
        <v>,{"CollectableType":"HomeCollector.Models.BookBase, HomeCollector, Version=1.0.0.0, Culture=neutral, PublicKeyToken=null"</v>
      </c>
      <c r="K29" t="str">
        <f t="shared" si="0"/>
        <v xml:space="preserve">,"DisplayName":"Star Trek: The Manga - Shinsei Shinsei" </v>
      </c>
      <c r="L29" t="str">
        <f t="shared" si="1"/>
        <v xml:space="preserve">,"Description":"Star Trek: The Manga (TOS comic anthologies published by Tokyopop) - commemorating Star Trek's 40th anniversary; includes a prose story from Star Trek: Constellations" </v>
      </c>
      <c r="M29" t="str">
        <f t="shared" si="2"/>
        <v xml:space="preserve">,"Title":"Star Trek: The Manga - Shinsei Shinsei" </v>
      </c>
      <c r="N29" t="str">
        <f t="shared" si="3"/>
        <v xml:space="preserve">,"Author":"" </v>
      </c>
      <c r="O29" t="str">
        <f t="shared" si="4"/>
        <v xml:space="preserve">,"Publisher":"" </v>
      </c>
      <c r="P29" t="str">
        <f t="shared" si="5"/>
        <v xml:space="preserve">,"Year":2006 </v>
      </c>
      <c r="Q29" t="str">
        <f t="shared" si="6"/>
        <v>,"Month":9</v>
      </c>
      <c r="R29" t="str">
        <f t="shared" si="19"/>
        <v xml:space="preserve">,"Series":"MISC" </v>
      </c>
      <c r="S29" t="str">
        <f t="shared" si="7"/>
        <v xml:space="preserve">,"BookCode":""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/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}</v>
      </c>
      <c r="AC29" t="str">
        <f t="shared" si="17"/>
        <v>,{"CollectableType":"HomeCollector.Models.BookBase, HomeCollector, Version=1.0.0.0, Culture=neutral, PublicKeyToken=null","DisplayName":"Star Trek: The Manga - Shinsei Shinsei" ,"Description":"Star Trek: The Manga (TOS comic anthologies published by Tokyopop) - commemorating Star Trek's 40th anniversary; includes a prose story from Star Trek: Constellations" ,"Title":"Star Trek: The Manga - Shinsei Shinsei" ,"Author":"" ,"Publisher":"" ,"Year":2006 ,"Month":9,"Series":"MISC" ,"BookCode":"" ,"ISBN":"" ,"Edition":"" }</v>
      </c>
    </row>
    <row r="30" spans="1:29" ht="13.8" x14ac:dyDescent="0.25">
      <c r="A30" s="34" t="s">
        <v>1360</v>
      </c>
      <c r="B30" s="15">
        <v>1997</v>
      </c>
      <c r="C30" s="17" t="s">
        <v>15</v>
      </c>
      <c r="D30" s="4"/>
      <c r="E30" s="143">
        <v>6</v>
      </c>
      <c r="F30" s="81"/>
      <c r="G30" s="18"/>
      <c r="H30" s="45" t="s">
        <v>225</v>
      </c>
      <c r="I30" s="12" t="s">
        <v>1335</v>
      </c>
      <c r="J30" t="str">
        <f t="shared" si="18"/>
        <v>,{"CollectableType":"HomeCollector.Models.BookBase, HomeCollector, Version=1.0.0.0, Culture=neutral, PublicKeyToken=null"</v>
      </c>
      <c r="K30" t="str">
        <f t="shared" si="0"/>
        <v xml:space="preserve">,"DisplayName":"Starfleet Academy" </v>
      </c>
      <c r="L30" t="str">
        <f t="shared" si="1"/>
        <v xml:space="preserve">,"Description":"Based on video game" </v>
      </c>
      <c r="M30" t="str">
        <f t="shared" si="2"/>
        <v xml:space="preserve">,"Title":"Starfleet Academy" </v>
      </c>
      <c r="N30" t="str">
        <f t="shared" si="3"/>
        <v xml:space="preserve">,"Author":"Diane Carey" </v>
      </c>
      <c r="O30" t="str">
        <f t="shared" si="4"/>
        <v xml:space="preserve">,"Publisher":"" </v>
      </c>
      <c r="P30" t="str">
        <f t="shared" si="5"/>
        <v xml:space="preserve">,"Year":1997 </v>
      </c>
      <c r="Q30" t="str">
        <f t="shared" si="6"/>
        <v>,"Month":6</v>
      </c>
      <c r="R30" t="str">
        <f t="shared" si="19"/>
        <v xml:space="preserve">,"Series":"MISC" </v>
      </c>
      <c r="S30" t="str">
        <f t="shared" si="7"/>
        <v xml:space="preserve">,"BookCode":""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PublicKeyToken=null","DisplayName":"Starfleet Academy" ,"Description":"Based on video game" ,"Title":"Starfleet Academy" ,"Author":"Diane Carey" ,"Publisher":"" ,"Year":1997 ,"Month":6,"Series":"MISC"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66" x14ac:dyDescent="0.25">
      <c r="A31" s="34" t="s">
        <v>1361</v>
      </c>
      <c r="B31" s="15">
        <v>2002</v>
      </c>
      <c r="C31" s="17" t="s">
        <v>15</v>
      </c>
      <c r="D31" s="4"/>
      <c r="E31" s="15">
        <v>3</v>
      </c>
      <c r="F31" s="81"/>
      <c r="G31" s="18"/>
      <c r="H31" s="45" t="s">
        <v>286</v>
      </c>
      <c r="I31" s="45" t="s">
        <v>1362</v>
      </c>
      <c r="J31" t="str">
        <f t="shared" si="18"/>
        <v>,{"CollectableType":"HomeCollector.Models.BookBase, HomeCollector, Version=1.0.0.0, Culture=neutral, PublicKeyToken=null"</v>
      </c>
      <c r="K31" t="str">
        <f t="shared" si="0"/>
        <v xml:space="preserve">,"DisplayName":"Starfleet: Year One" </v>
      </c>
      <c r="L31" t="str">
        <f t="shared" si="1"/>
        <v xml:space="preserve">,"Description":"originally published in serialized form in different Pocket Books releases; story newly expanded for omnibus; official interest in further volumes dissipated due to Star Trek: Enterprise rendering this historical account of Starfleet's creation moot." </v>
      </c>
      <c r="M31" t="str">
        <f t="shared" si="2"/>
        <v xml:space="preserve">,"Title":"Starfleet: Year One" </v>
      </c>
      <c r="N31" t="str">
        <f t="shared" si="3"/>
        <v xml:space="preserve">,"Author":"Michael Jan Friedman" </v>
      </c>
      <c r="O31" t="str">
        <f t="shared" si="4"/>
        <v xml:space="preserve">,"Publisher":"" </v>
      </c>
      <c r="P31" t="str">
        <f t="shared" si="5"/>
        <v xml:space="preserve">,"Year":2002 </v>
      </c>
      <c r="Q31" t="str">
        <f t="shared" si="6"/>
        <v>,"Month":3</v>
      </c>
      <c r="R31" t="str">
        <f t="shared" si="19"/>
        <v xml:space="preserve">,"Series":"MISC" </v>
      </c>
      <c r="S31" t="str">
        <f t="shared" si="7"/>
        <v xml:space="preserve">,"BookCode":""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PublicKeyToken=null","DisplayName":"Starfleet: Year One" ,"Description":"originally published in serialized form in different Pocket Books releases; story newly expanded for omnibus; official interest in further volumes dissipated due to Star Trek: Enterprise rendering this historical account of Starfleet's creation moot." ,"Title":"Starfleet: Year One" ,"Author":"Michael Jan Friedman" ,"Publisher":"" ,"Year":2002 ,"Month":3,"Series":"MISC"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26.4" x14ac:dyDescent="0.25">
      <c r="A32" s="34" t="s">
        <v>1363</v>
      </c>
      <c r="B32" s="15">
        <v>2004</v>
      </c>
      <c r="C32" s="17" t="s">
        <v>15</v>
      </c>
      <c r="D32" s="4"/>
      <c r="E32" s="15">
        <v>8</v>
      </c>
      <c r="F32" s="81"/>
      <c r="G32" s="18"/>
      <c r="H32" s="45" t="s">
        <v>1364</v>
      </c>
      <c r="I32" s="12"/>
      <c r="J32" t="str">
        <f t="shared" si="18"/>
        <v>,{"CollectableType":"HomeCollector.Models.BookBase, HomeCollector, Version=1.0.0.0, Culture=neutral, PublicKeyToken=null"</v>
      </c>
      <c r="K32" t="str">
        <f t="shared" si="0"/>
        <v xml:space="preserve">,"DisplayName":"Tales of the Dominion War" </v>
      </c>
      <c r="L32" t="str">
        <f t="shared" si="1"/>
        <v xml:space="preserve">,"Description":"" </v>
      </c>
      <c r="M32" t="str">
        <f t="shared" si="2"/>
        <v xml:space="preserve">,"Title":"Tales of the Dominion War" </v>
      </c>
      <c r="N32" t="str">
        <f t="shared" si="3"/>
        <v xml:space="preserve">,"Author":"edited by Keith R. A. DeCandido" </v>
      </c>
      <c r="O32" t="str">
        <f t="shared" si="4"/>
        <v xml:space="preserve">,"Publisher":"" </v>
      </c>
      <c r="P32" t="str">
        <f t="shared" si="5"/>
        <v xml:space="preserve">,"Year":2004 </v>
      </c>
      <c r="Q32" t="str">
        <f t="shared" si="6"/>
        <v>,"Month":8</v>
      </c>
      <c r="R32" t="str">
        <f t="shared" si="19"/>
        <v xml:space="preserve">,"Series":"MISC" </v>
      </c>
      <c r="S32" t="str">
        <f t="shared" si="7"/>
        <v xml:space="preserve">,"BookCode":""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PublicKeyToken=null","DisplayName":"Tales of the Dominion War" ,"Description":"" ,"Title":"Tales of the Dominion War" ,"Author":"edited by Keith R. A. DeCandido" ,"Publisher":"" ,"Year":2004 ,"Month":8,"Series":"MISC"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39.6" x14ac:dyDescent="0.25">
      <c r="A33" s="34" t="s">
        <v>1365</v>
      </c>
      <c r="B33" s="15">
        <v>1996</v>
      </c>
      <c r="C33" s="17" t="s">
        <v>15</v>
      </c>
      <c r="D33" s="12">
        <v>1</v>
      </c>
      <c r="E33" s="15"/>
      <c r="F33" s="81"/>
      <c r="G33" s="12" t="s">
        <v>1366</v>
      </c>
      <c r="H33" s="12" t="s">
        <v>1367</v>
      </c>
      <c r="I33" s="12" t="s">
        <v>1368</v>
      </c>
      <c r="J33" t="str">
        <f t="shared" si="18"/>
        <v>,{"CollectableType":"HomeCollector.Models.BookBase, HomeCollector, Version=1.0.0.0, Culture=neutral, PublicKeyToken=null"</v>
      </c>
      <c r="K33" t="str">
        <f t="shared" si="0"/>
        <v xml:space="preserve">,"DisplayName":"The City on the Edge of Forever - The Original Teleplay that Became the Classic Star Trek Episode" </v>
      </c>
      <c r="L33" t="str">
        <f t="shared" si="1"/>
        <v xml:space="preserve">,"Description":"Hardback" </v>
      </c>
      <c r="M33" t="str">
        <f t="shared" si="2"/>
        <v xml:space="preserve">,"Title":"The City on the Edge of Forever - The Original Teleplay that Became the Classic Star Trek Episode" </v>
      </c>
      <c r="N33" t="str">
        <f t="shared" si="3"/>
        <v xml:space="preserve">,"Author":"Harlan Ellison" </v>
      </c>
      <c r="O33" t="str">
        <f t="shared" si="4"/>
        <v xml:space="preserve">,"Publisher":"White Wolf Publishing" </v>
      </c>
      <c r="P33" t="str">
        <f t="shared" si="5"/>
        <v xml:space="preserve">,"Year":1996 </v>
      </c>
      <c r="Q33" t="str">
        <f t="shared" si="6"/>
        <v>,"Month":0</v>
      </c>
      <c r="R33" t="str">
        <f t="shared" si="19"/>
        <v xml:space="preserve">,"Series":"MISC" </v>
      </c>
      <c r="S33" t="str">
        <f t="shared" si="7"/>
        <v xml:space="preserve">,"BookCode":""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>,"ItemInstances":[</v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,"ItemDetails":"Copies=1"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33" t="str">
        <f t="shared" si="17"/>
        <v>,{"CollectableType":"HomeCollector.Models.BookBase, HomeCollector, Version=1.0.0.0, Culture=neutral, PublicKeyToken=null","DisplayName":"The City on the Edge of Forever - The Original Teleplay that Became the Classic Star Trek Episode" ,"Description":"Hardback" ,"Title":"The City on the Edge of Forever - The Original Teleplay that Became the Classic Star Trek Episode" ,"Author":"Harlan Ellison" ,"Publisher":"White Wolf Publishing" ,"Year":1996 ,"Month":0,"Series":"MISC"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4" spans="1:29" ht="13.8" x14ac:dyDescent="0.25">
      <c r="A34" s="34" t="s">
        <v>1369</v>
      </c>
      <c r="B34" s="15">
        <v>1995</v>
      </c>
      <c r="C34" s="17" t="s">
        <v>15</v>
      </c>
      <c r="D34" s="4"/>
      <c r="E34" s="143">
        <v>7</v>
      </c>
      <c r="F34" s="81"/>
      <c r="G34" s="18"/>
      <c r="H34" s="86" t="s">
        <v>1370</v>
      </c>
      <c r="I34" s="12"/>
      <c r="J34" t="str">
        <f t="shared" si="18"/>
        <v>,{"CollectableType":"HomeCollector.Models.BookBase, HomeCollector, Version=1.0.0.0, Culture=neutral, PublicKeyToken=null"</v>
      </c>
      <c r="K34" t="str">
        <f t="shared" si="0"/>
        <v xml:space="preserve">,"DisplayName":"The Ferengi Rules of Acquisition " </v>
      </c>
      <c r="L34" t="str">
        <f t="shared" si="1"/>
        <v xml:space="preserve">,"Description":"" </v>
      </c>
      <c r="M34" t="str">
        <f t="shared" si="2"/>
        <v xml:space="preserve">,"Title":"The Ferengi Rules of Acquisition " </v>
      </c>
      <c r="N34" t="str">
        <f t="shared" si="3"/>
        <v xml:space="preserve">,"Author":"Ira Steven Behr" </v>
      </c>
      <c r="O34" t="str">
        <f t="shared" si="4"/>
        <v xml:space="preserve">,"Publisher":"" </v>
      </c>
      <c r="P34" t="str">
        <f t="shared" si="5"/>
        <v xml:space="preserve">,"Year":1995 </v>
      </c>
      <c r="Q34" t="str">
        <f t="shared" si="6"/>
        <v>,"Month":7</v>
      </c>
      <c r="R34" t="str">
        <f t="shared" si="19"/>
        <v xml:space="preserve">,"Series":"MISC" </v>
      </c>
      <c r="S34" t="str">
        <f t="shared" si="7"/>
        <v xml:space="preserve">,"BookCode":"" </v>
      </c>
      <c r="T34" t="str">
        <f t="shared" si="8"/>
        <v xml:space="preserve">,"ISBN":"" </v>
      </c>
      <c r="U34" t="str">
        <f t="shared" si="9"/>
        <v xml:space="preserve">,"Edition":"" </v>
      </c>
      <c r="V34" t="str">
        <f t="shared" si="10"/>
        <v>,"ItemInstances":[</v>
      </c>
      <c r="W34" t="str">
        <f t="shared" si="11"/>
        <v>{"CollectableType":"HomeCollector.Models.BookBase, HomeCollector, Version=1.0.0.0, Culture=neutral, PublicKeyToken=null"</v>
      </c>
      <c r="X34" t="str">
        <f t="shared" si="12"/>
        <v xml:space="preserve">,"ItemDetails":"Copies=" </v>
      </c>
      <c r="Y34" t="str">
        <f t="shared" si="13"/>
        <v xml:space="preserve">,"IsFavorite":false </v>
      </c>
      <c r="Z34" t="str">
        <f t="shared" si="14"/>
        <v xml:space="preserve">,"EstimatedValue":0 </v>
      </c>
      <c r="AA34" t="str">
        <f t="shared" si="15"/>
        <v xml:space="preserve">,"Condition":"UNDEFINED" </v>
      </c>
      <c r="AB3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7"/>
        <v>,{"CollectableType":"HomeCollector.Models.BookBase, HomeCollector, Version=1.0.0.0, Culture=neutral, PublicKeyToken=null","DisplayName":"The Ferengi Rules of Acquisition " ,"Description":"" ,"Title":"The Ferengi Rules of Acquisition " ,"Author":"Ira Steven Behr" ,"Publisher":"" ,"Year":1995 ,"Month":7,"Series":"MISC"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26.4" x14ac:dyDescent="0.25">
      <c r="A35" s="34" t="s">
        <v>1371</v>
      </c>
      <c r="B35" s="15">
        <v>2002</v>
      </c>
      <c r="C35" s="17"/>
      <c r="D35" s="4"/>
      <c r="E35" s="15"/>
      <c r="F35" s="81"/>
      <c r="G35" s="18"/>
      <c r="H35" s="45" t="s">
        <v>1372</v>
      </c>
      <c r="I35" s="12"/>
      <c r="J35" t="str">
        <f t="shared" si="18"/>
        <v>,{"CollectableType":"HomeCollector.Models.BookBase, HomeCollector, Version=1.0.0.0, Culture=neutral, PublicKeyToken=null"</v>
      </c>
      <c r="K35" t="str">
        <f t="shared" si="0"/>
        <v xml:space="preserve">,"DisplayName":"The Hologram's Handbook" </v>
      </c>
      <c r="L35" t="str">
        <f t="shared" si="1"/>
        <v xml:space="preserve">,"Description":"" </v>
      </c>
      <c r="M35" t="str">
        <f t="shared" si="2"/>
        <v xml:space="preserve">,"Title":"The Hologram's Handbook" </v>
      </c>
      <c r="N35" t="str">
        <f t="shared" si="3"/>
        <v xml:space="preserve">,"Author":"Robert Picardo, with art by Jeff Yagher" </v>
      </c>
      <c r="O35" t="str">
        <f t="shared" si="4"/>
        <v xml:space="preserve">,"Publisher":"" </v>
      </c>
      <c r="P35" t="str">
        <f t="shared" si="5"/>
        <v xml:space="preserve">,"Year":2002 </v>
      </c>
      <c r="Q35" t="str">
        <f t="shared" si="6"/>
        <v>,"Month":0</v>
      </c>
      <c r="R35" t="str">
        <f t="shared" si="19"/>
        <v xml:space="preserve">,"Series":"MISC" </v>
      </c>
      <c r="S35" t="str">
        <f t="shared" si="7"/>
        <v xml:space="preserve">,"BookCode":"" </v>
      </c>
      <c r="T35" t="str">
        <f t="shared" si="8"/>
        <v xml:space="preserve">,"ISBN":"" </v>
      </c>
      <c r="U35" t="str">
        <f t="shared" si="9"/>
        <v xml:space="preserve">,"Edition":"" </v>
      </c>
      <c r="V35" t="str">
        <f t="shared" si="10"/>
        <v/>
      </c>
      <c r="W35" t="str">
        <f t="shared" si="11"/>
        <v>{"CollectableType":"HomeCollector.Models.BookBase, HomeCollector, Version=1.0.0.0, Culture=neutral, PublicKeyToken=null"</v>
      </c>
      <c r="X35" t="str">
        <f t="shared" si="12"/>
        <v xml:space="preserve">,"ItemDetails":"Copies=" </v>
      </c>
      <c r="Y35" t="str">
        <f t="shared" si="13"/>
        <v xml:space="preserve">,"IsFavorite":false </v>
      </c>
      <c r="Z35" t="str">
        <f t="shared" si="14"/>
        <v xml:space="preserve">,"EstimatedValue":0 </v>
      </c>
      <c r="AA35" t="str">
        <f t="shared" si="15"/>
        <v xml:space="preserve">,"Condition":"UNDEFINED" </v>
      </c>
      <c r="AB35" t="str">
        <f t="shared" si="16"/>
        <v>}</v>
      </c>
      <c r="AC35" t="str">
        <f t="shared" si="17"/>
        <v>,{"CollectableType":"HomeCollector.Models.BookBase, HomeCollector, Version=1.0.0.0, Culture=neutral, PublicKeyToken=null","DisplayName":"The Hologram's Handbook" ,"Description":"" ,"Title":"The Hologram's Handbook" ,"Author":"Robert Picardo, with art by Jeff Yagher" ,"Publisher":"" ,"Year":2002 ,"Month":0,"Series":"MISC" ,"BookCode":"" ,"ISBN":"" ,"Edition":"" }</v>
      </c>
    </row>
    <row r="36" spans="1:29" ht="13.8" x14ac:dyDescent="0.25">
      <c r="A36" s="34" t="s">
        <v>1373</v>
      </c>
      <c r="B36" s="15">
        <v>1992</v>
      </c>
      <c r="C36" s="17" t="s">
        <v>15</v>
      </c>
      <c r="D36" s="4"/>
      <c r="E36" s="15">
        <v>1</v>
      </c>
      <c r="F36" s="81"/>
      <c r="H36" s="12"/>
      <c r="I36" s="12"/>
      <c r="J36" t="str">
        <f t="shared" si="18"/>
        <v>,{"CollectableType":"HomeCollector.Models.BookBase, HomeCollector, Version=1.0.0.0, Culture=neutral, PublicKeyToken=null"</v>
      </c>
      <c r="K36" t="str">
        <f t="shared" si="0"/>
        <v xml:space="preserve">,"DisplayName":"The Klingon Dictionary" </v>
      </c>
      <c r="L36" t="str">
        <f t="shared" si="1"/>
        <v xml:space="preserve">,"Description":"" </v>
      </c>
      <c r="M36" t="str">
        <f t="shared" si="2"/>
        <v xml:space="preserve">,"Title":"The Klingon Dictionary" </v>
      </c>
      <c r="N36" t="str">
        <f t="shared" si="3"/>
        <v xml:space="preserve">,"Author":"" </v>
      </c>
      <c r="O36" t="str">
        <f t="shared" si="4"/>
        <v xml:space="preserve">,"Publisher":"" </v>
      </c>
      <c r="P36" t="str">
        <f t="shared" si="5"/>
        <v xml:space="preserve">,"Year":1992 </v>
      </c>
      <c r="Q36" t="str">
        <f t="shared" si="6"/>
        <v>,"Month":1</v>
      </c>
      <c r="R36" t="str">
        <f t="shared" si="19"/>
        <v xml:space="preserve">,"Series":"MISC" </v>
      </c>
      <c r="S36" t="str">
        <f t="shared" si="7"/>
        <v xml:space="preserve">,"BookCode":"" </v>
      </c>
      <c r="T36" t="str">
        <f t="shared" si="8"/>
        <v xml:space="preserve">,"ISBN":"" </v>
      </c>
      <c r="U36" t="str">
        <f t="shared" si="9"/>
        <v xml:space="preserve">,"Edition":"" </v>
      </c>
      <c r="V36" t="str">
        <f t="shared" si="10"/>
        <v>,"ItemInstances":[</v>
      </c>
      <c r="W36" t="str">
        <f t="shared" si="11"/>
        <v>{"CollectableType":"HomeCollector.Models.BookBase, HomeCollector, Version=1.0.0.0, Culture=neutral, PublicKeyToken=null"</v>
      </c>
      <c r="X36" t="str">
        <f t="shared" si="12"/>
        <v xml:space="preserve">,"ItemDetails":"Copies=" </v>
      </c>
      <c r="Y36" t="str">
        <f t="shared" si="13"/>
        <v xml:space="preserve">,"IsFavorite":false </v>
      </c>
      <c r="Z36" t="str">
        <f t="shared" si="14"/>
        <v xml:space="preserve">,"EstimatedValue":0 </v>
      </c>
      <c r="AA36" t="str">
        <f t="shared" si="15"/>
        <v xml:space="preserve">,"Condition":"UNDEFINED" </v>
      </c>
      <c r="AB3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6" t="str">
        <f t="shared" si="17"/>
        <v>,{"CollectableType":"HomeCollector.Models.BookBase, HomeCollector, Version=1.0.0.0, Culture=neutral, PublicKeyToken=null","DisplayName":"The Klingon Dictionary" ,"Description":"" ,"Title":"The Klingon Dictionary" ,"Author":"" ,"Publisher":"" ,"Year":1992 ,"Month":1,"Series":"MISC"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7" spans="1:29" ht="26.4" x14ac:dyDescent="0.25">
      <c r="A37" s="34" t="s">
        <v>1374</v>
      </c>
      <c r="B37" s="15">
        <v>1999</v>
      </c>
      <c r="C37" s="17" t="s">
        <v>15</v>
      </c>
      <c r="D37" s="4"/>
      <c r="E37" s="142">
        <v>1</v>
      </c>
      <c r="F37" s="81"/>
      <c r="G37" s="18"/>
      <c r="H37" s="45" t="s">
        <v>1375</v>
      </c>
      <c r="I37" s="12"/>
      <c r="J37" t="str">
        <f t="shared" si="18"/>
        <v>,{"CollectableType":"HomeCollector.Models.BookBase, HomeCollector, Version=1.0.0.0, Culture=neutral, PublicKeyToken=null"</v>
      </c>
      <c r="K37" t="str">
        <f t="shared" si="0"/>
        <v xml:space="preserve">,"DisplayName":"The Star Trek Cookbook" </v>
      </c>
      <c r="L37" t="str">
        <f t="shared" si="1"/>
        <v xml:space="preserve">,"Description":"" </v>
      </c>
      <c r="M37" t="str">
        <f t="shared" si="2"/>
        <v xml:space="preserve">,"Title":"The Star Trek Cookbook" </v>
      </c>
      <c r="N37" t="str">
        <f t="shared" si="3"/>
        <v xml:space="preserve">,"Author":"Ethan Phillips and William J Birnes" </v>
      </c>
      <c r="O37" t="str">
        <f t="shared" si="4"/>
        <v xml:space="preserve">,"Publisher":"" </v>
      </c>
      <c r="P37" t="str">
        <f t="shared" si="5"/>
        <v xml:space="preserve">,"Year":1999 </v>
      </c>
      <c r="Q37" t="str">
        <f t="shared" si="6"/>
        <v>,"Month":1</v>
      </c>
      <c r="R37" t="str">
        <f t="shared" si="19"/>
        <v xml:space="preserve">,"Series":"MISC" </v>
      </c>
      <c r="S37" t="str">
        <f t="shared" si="7"/>
        <v xml:space="preserve">,"BookCode":"" </v>
      </c>
      <c r="T37" t="str">
        <f t="shared" si="8"/>
        <v xml:space="preserve">,"ISBN":"" </v>
      </c>
      <c r="U37" t="str">
        <f t="shared" si="9"/>
        <v xml:space="preserve">,"Edition":"" </v>
      </c>
      <c r="V37" t="str">
        <f t="shared" si="10"/>
        <v>,"ItemInstances":[</v>
      </c>
      <c r="W37" t="str">
        <f t="shared" si="11"/>
        <v>{"CollectableType":"HomeCollector.Models.BookBase, HomeCollector, Version=1.0.0.0, Culture=neutral, PublicKeyToken=null"</v>
      </c>
      <c r="X37" t="str">
        <f t="shared" si="12"/>
        <v xml:space="preserve">,"ItemDetails":"Copies=" </v>
      </c>
      <c r="Y37" t="str">
        <f t="shared" si="13"/>
        <v xml:space="preserve">,"IsFavorite":false </v>
      </c>
      <c r="Z37" t="str">
        <f t="shared" si="14"/>
        <v xml:space="preserve">,"EstimatedValue":0 </v>
      </c>
      <c r="AA37" t="str">
        <f t="shared" si="15"/>
        <v xml:space="preserve">,"Condition":"UNDEFINED" </v>
      </c>
      <c r="AB3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7" t="str">
        <f t="shared" si="17"/>
        <v>,{"CollectableType":"HomeCollector.Models.BookBase, HomeCollector, Version=1.0.0.0, Culture=neutral, PublicKeyToken=null","DisplayName":"The Star Trek Cookbook" ,"Description":"" ,"Title":"The Star Trek Cookbook" ,"Author":"Ethan Phillips and William J Birnes" ,"Publisher":"" ,"Year":1999 ,"Month":1,"Series":"MISC"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8" spans="1:29" ht="26.4" x14ac:dyDescent="0.25">
      <c r="A38" s="34" t="s">
        <v>1376</v>
      </c>
      <c r="B38" s="15">
        <v>2008</v>
      </c>
      <c r="C38" s="17"/>
      <c r="D38" s="4"/>
      <c r="E38" s="15">
        <v>6</v>
      </c>
      <c r="F38" s="81"/>
      <c r="H38" s="45" t="s">
        <v>1377</v>
      </c>
      <c r="I38" s="86" t="s">
        <v>1378</v>
      </c>
      <c r="J38" t="str">
        <f t="shared" si="18"/>
        <v>,{"CollectableType":"HomeCollector.Models.BookBase, HomeCollector, Version=1.0.0.0, Culture=neutral, PublicKeyToken=null"</v>
      </c>
      <c r="K38" t="str">
        <f t="shared" si="0"/>
        <v xml:space="preserve">,"DisplayName":"These Haunted Seas" </v>
      </c>
      <c r="L38" t="str">
        <f t="shared" si="1"/>
        <v xml:space="preserve">,"Description":"DS9 Mission Gamma reprint omnibus" </v>
      </c>
      <c r="M38" t="str">
        <f t="shared" si="2"/>
        <v xml:space="preserve">,"Title":"These Haunted Seas" </v>
      </c>
      <c r="N38" t="str">
        <f t="shared" si="3"/>
        <v xml:space="preserve">,"Author":"David R. George III and Heather Jarman" </v>
      </c>
      <c r="O38" t="str">
        <f t="shared" si="4"/>
        <v xml:space="preserve">,"Publisher":"" </v>
      </c>
      <c r="P38" t="str">
        <f t="shared" si="5"/>
        <v xml:space="preserve">,"Year":2008 </v>
      </c>
      <c r="Q38" t="str">
        <f t="shared" si="6"/>
        <v>,"Month":6</v>
      </c>
      <c r="R38" t="str">
        <f t="shared" si="19"/>
        <v xml:space="preserve">,"Series":"MISC" </v>
      </c>
      <c r="S38" t="str">
        <f t="shared" si="7"/>
        <v xml:space="preserve">,"BookCode":"" </v>
      </c>
      <c r="T38" t="str">
        <f t="shared" si="8"/>
        <v xml:space="preserve">,"ISBN":"" </v>
      </c>
      <c r="U38" t="str">
        <f t="shared" si="9"/>
        <v xml:space="preserve">,"Edition":"" </v>
      </c>
      <c r="V38" t="str">
        <f t="shared" si="10"/>
        <v/>
      </c>
      <c r="W38" t="str">
        <f t="shared" si="11"/>
        <v>{"CollectableType":"HomeCollector.Models.BookBase, HomeCollector, Version=1.0.0.0, Culture=neutral, PublicKeyToken=null"</v>
      </c>
      <c r="X38" t="str">
        <f t="shared" si="12"/>
        <v xml:space="preserve">,"ItemDetails":"Copies=" </v>
      </c>
      <c r="Y38" t="str">
        <f t="shared" si="13"/>
        <v xml:space="preserve">,"IsFavorite":false </v>
      </c>
      <c r="Z38" t="str">
        <f t="shared" si="14"/>
        <v xml:space="preserve">,"EstimatedValue":0 </v>
      </c>
      <c r="AA38" t="str">
        <f t="shared" si="15"/>
        <v xml:space="preserve">,"Condition":"UNDEFINED" </v>
      </c>
      <c r="AB38" t="str">
        <f t="shared" si="16"/>
        <v>}</v>
      </c>
      <c r="AC38" t="str">
        <f t="shared" si="17"/>
        <v>,{"CollectableType":"HomeCollector.Models.BookBase, HomeCollector, Version=1.0.0.0, Culture=neutral, PublicKeyToken=null","DisplayName":"These Haunted Seas" ,"Description":"DS9 Mission Gamma reprint omnibus" ,"Title":"These Haunted Seas" ,"Author":"David R. George III and Heather Jarman" ,"Publisher":"" ,"Year":2008 ,"Month":6,"Series":"MISC" ,"BookCode":"" ,"ISBN":"" ,"Edition":"" }</v>
      </c>
    </row>
    <row r="39" spans="1:29" ht="26.4" x14ac:dyDescent="0.25">
      <c r="A39" s="34" t="s">
        <v>1379</v>
      </c>
      <c r="B39" s="15">
        <v>2009</v>
      </c>
      <c r="C39" s="17"/>
      <c r="D39" s="4"/>
      <c r="E39" s="15">
        <v>4</v>
      </c>
      <c r="F39" s="81"/>
      <c r="H39" s="12"/>
      <c r="I39" s="45" t="s">
        <v>1380</v>
      </c>
      <c r="J39" t="str">
        <f t="shared" si="18"/>
        <v>,{"CollectableType":"HomeCollector.Models.BookBase, HomeCollector, Version=1.0.0.0, Culture=neutral, PublicKeyToken=null"</v>
      </c>
      <c r="K39" t="str">
        <f t="shared" si="0"/>
        <v xml:space="preserve">,"DisplayName":"TNG - The Manga - Bourkenshin" </v>
      </c>
      <c r="L39" t="str">
        <f t="shared" si="1"/>
        <v xml:space="preserve">,"Description":"Star Trek: TNG: The Manga (TNG comic anthologies published by Tokyopop) " </v>
      </c>
      <c r="M39" t="str">
        <f t="shared" si="2"/>
        <v xml:space="preserve">,"Title":"TNG - The Manga - Bourkenshin" </v>
      </c>
      <c r="N39" t="str">
        <f t="shared" si="3"/>
        <v xml:space="preserve">,"Author":"" </v>
      </c>
      <c r="O39" t="str">
        <f t="shared" si="4"/>
        <v xml:space="preserve">,"Publisher":"" </v>
      </c>
      <c r="P39" t="str">
        <f t="shared" si="5"/>
        <v xml:space="preserve">,"Year":2009 </v>
      </c>
      <c r="Q39" t="str">
        <f t="shared" si="6"/>
        <v>,"Month":4</v>
      </c>
      <c r="R39" t="str">
        <f t="shared" si="19"/>
        <v xml:space="preserve">,"Series":"MISC" </v>
      </c>
      <c r="S39" t="str">
        <f t="shared" si="7"/>
        <v xml:space="preserve">,"BookCode":"" </v>
      </c>
      <c r="T39" t="str">
        <f t="shared" si="8"/>
        <v xml:space="preserve">,"ISBN":"" </v>
      </c>
      <c r="U39" t="str">
        <f t="shared" si="9"/>
        <v xml:space="preserve">,"Edition":"" </v>
      </c>
      <c r="V39" t="str">
        <f t="shared" si="10"/>
        <v/>
      </c>
      <c r="W39" t="str">
        <f t="shared" si="11"/>
        <v>{"CollectableType":"HomeCollector.Models.BookBase, HomeCollector, Version=1.0.0.0, Culture=neutral, PublicKeyToken=null"</v>
      </c>
      <c r="X39" t="str">
        <f t="shared" si="12"/>
        <v xml:space="preserve">,"ItemDetails":"Copies=" </v>
      </c>
      <c r="Y39" t="str">
        <f t="shared" si="13"/>
        <v xml:space="preserve">,"IsFavorite":false </v>
      </c>
      <c r="Z39" t="str">
        <f t="shared" si="14"/>
        <v xml:space="preserve">,"EstimatedValue":0 </v>
      </c>
      <c r="AA39" t="str">
        <f t="shared" si="15"/>
        <v xml:space="preserve">,"Condition":"UNDEFINED" </v>
      </c>
      <c r="AB39" t="str">
        <f t="shared" si="16"/>
        <v>}</v>
      </c>
      <c r="AC39" t="str">
        <f t="shared" si="17"/>
        <v>,{"CollectableType":"HomeCollector.Models.BookBase, HomeCollector, Version=1.0.0.0, Culture=neutral, PublicKeyToken=null","DisplayName":"TNG - The Manga - Bourkenshin" ,"Description":"Star Trek: TNG: The Manga (TNG comic anthologies published by Tokyopop) " ,"Title":"TNG - The Manga - Bourkenshin" ,"Author":"" ,"Publisher":"" ,"Year":2009 ,"Month":4,"Series":"MISC" ,"BookCode":"" ,"ISBN":"" ,"Edition":"" }</v>
      </c>
    </row>
    <row r="40" spans="1:29" ht="13.8" x14ac:dyDescent="0.25">
      <c r="A40" s="34" t="s">
        <v>1381</v>
      </c>
      <c r="B40" s="15">
        <v>1979</v>
      </c>
      <c r="C40" s="17" t="s">
        <v>15</v>
      </c>
      <c r="D40" s="12">
        <v>1</v>
      </c>
      <c r="E40" s="15"/>
      <c r="F40" s="81"/>
      <c r="G40" s="18" t="s">
        <v>1382</v>
      </c>
      <c r="H40" s="12" t="s">
        <v>1383</v>
      </c>
      <c r="I40" s="12"/>
      <c r="J40" t="str">
        <f t="shared" si="18"/>
        <v>,{"CollectableType":"HomeCollector.Models.BookBase, HomeCollector, Version=1.0.0.0, Culture=neutral, PublicKeyToken=null"</v>
      </c>
      <c r="K40" t="str">
        <f t="shared" si="0"/>
        <v xml:space="preserve">,"DisplayName":"TV and Movie Tie-Ins: Star Trek" </v>
      </c>
      <c r="L40" t="str">
        <f t="shared" si="1"/>
        <v xml:space="preserve">,"Description":"" </v>
      </c>
      <c r="M40" t="str">
        <f t="shared" si="2"/>
        <v xml:space="preserve">,"Title":"TV and Movie Tie-Ins: Star Trek" </v>
      </c>
      <c r="N40" t="str">
        <f t="shared" si="3"/>
        <v xml:space="preserve">,"Author":"James A. Lely" </v>
      </c>
      <c r="O40" t="str">
        <f t="shared" si="4"/>
        <v xml:space="preserve">,"Publisher":"Creative Education" </v>
      </c>
      <c r="P40" t="str">
        <f t="shared" si="5"/>
        <v xml:space="preserve">,"Year":1979 </v>
      </c>
      <c r="Q40" t="str">
        <f t="shared" si="6"/>
        <v>,"Month":0</v>
      </c>
      <c r="R40" t="str">
        <f t="shared" si="19"/>
        <v xml:space="preserve">,"Series":"MISC" </v>
      </c>
      <c r="S40" t="str">
        <f t="shared" si="7"/>
        <v xml:space="preserve">,"BookCode":"" </v>
      </c>
      <c r="T40" t="str">
        <f t="shared" si="8"/>
        <v xml:space="preserve">,"ISBN":"" </v>
      </c>
      <c r="U40" t="str">
        <f t="shared" si="9"/>
        <v xml:space="preserve">,"Edition":"" </v>
      </c>
      <c r="V40" t="str">
        <f t="shared" si="10"/>
        <v>,"ItemInstances":[</v>
      </c>
      <c r="W40" t="str">
        <f t="shared" si="11"/>
        <v>{"CollectableType":"HomeCollector.Models.BookBase, HomeCollector, Version=1.0.0.0, Culture=neutral, PublicKeyToken=null"</v>
      </c>
      <c r="X40" t="str">
        <f t="shared" si="12"/>
        <v xml:space="preserve">,"ItemDetails":"Copies=1" </v>
      </c>
      <c r="Y40" t="str">
        <f t="shared" si="13"/>
        <v xml:space="preserve">,"IsFavorite":false </v>
      </c>
      <c r="Z40" t="str">
        <f t="shared" si="14"/>
        <v xml:space="preserve">,"EstimatedValue":0 </v>
      </c>
      <c r="AA40" t="str">
        <f t="shared" si="15"/>
        <v xml:space="preserve">,"Condition":"UNDEFINED" </v>
      </c>
      <c r="AB40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40" t="str">
        <f t="shared" si="17"/>
        <v>,{"CollectableType":"HomeCollector.Models.BookBase, HomeCollector, Version=1.0.0.0, Culture=neutral, PublicKeyToken=null","DisplayName":"TV and Movie Tie-Ins: Star Trek" ,"Description":"" ,"Title":"TV and Movie Tie-Ins: Star Trek" ,"Author":"James A. Lely" ,"Publisher":"Creative Education" ,"Year":1979 ,"Month":0,"Series":"MISC"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1" spans="1:29" ht="52.8" x14ac:dyDescent="0.25">
      <c r="A41" s="34" t="s">
        <v>1384</v>
      </c>
      <c r="B41" s="15">
        <v>2007</v>
      </c>
      <c r="C41" s="17"/>
      <c r="D41" s="4"/>
      <c r="E41" s="15">
        <v>7</v>
      </c>
      <c r="F41" s="81"/>
      <c r="H41" s="45" t="s">
        <v>1385</v>
      </c>
      <c r="I41" s="149" t="s">
        <v>1770</v>
      </c>
      <c r="J41" t="str">
        <f t="shared" si="18"/>
        <v>,{"CollectableType":"HomeCollector.Models.BookBase, HomeCollector, Version=1.0.0.0, Culture=neutral, PublicKeyToken=null"</v>
      </c>
      <c r="K41" t="str">
        <f t="shared" si="0"/>
        <v xml:space="preserve">,"DisplayName":"Twist of Faith" </v>
      </c>
      <c r="L41" t="str">
        <f t="shared" si="1"/>
        <v xml:space="preserve">,"Description":"DS9 'relaunch' reprint omnibus" </v>
      </c>
      <c r="M41" t="str">
        <f t="shared" si="2"/>
        <v xml:space="preserve">,"Title":"Twist of Faith" </v>
      </c>
      <c r="N41" t="str">
        <f t="shared" si="3"/>
        <v xml:space="preserve">,"Author":"S. D. Perry, David Weddle &amp; Jeffrey Lang and Keith R. A. DeCandido" </v>
      </c>
      <c r="O41" t="str">
        <f t="shared" si="4"/>
        <v xml:space="preserve">,"Publisher":"" </v>
      </c>
      <c r="P41" t="str">
        <f t="shared" si="5"/>
        <v xml:space="preserve">,"Year":2007 </v>
      </c>
      <c r="Q41" t="str">
        <f t="shared" si="6"/>
        <v>,"Month":7</v>
      </c>
      <c r="R41" t="str">
        <f t="shared" si="19"/>
        <v xml:space="preserve">,"Series":"MISC" </v>
      </c>
      <c r="S41" t="str">
        <f t="shared" si="7"/>
        <v xml:space="preserve">,"BookCode":"" </v>
      </c>
      <c r="T41" t="str">
        <f t="shared" si="8"/>
        <v xml:space="preserve">,"ISBN":"" </v>
      </c>
      <c r="U41" t="str">
        <f t="shared" si="9"/>
        <v xml:space="preserve">,"Edition":"" </v>
      </c>
      <c r="V41" t="str">
        <f t="shared" si="10"/>
        <v/>
      </c>
      <c r="W41" t="str">
        <f t="shared" si="11"/>
        <v>{"CollectableType":"HomeCollector.Models.BookBase, HomeCollector, Version=1.0.0.0, Culture=neutral, PublicKeyToken=null"</v>
      </c>
      <c r="X41" t="str">
        <f t="shared" si="12"/>
        <v xml:space="preserve">,"ItemDetails":"Copies=" </v>
      </c>
      <c r="Y41" t="str">
        <f t="shared" si="13"/>
        <v xml:space="preserve">,"IsFavorite":false </v>
      </c>
      <c r="Z41" t="str">
        <f t="shared" si="14"/>
        <v xml:space="preserve">,"EstimatedValue":0 </v>
      </c>
      <c r="AA41" t="str">
        <f t="shared" si="15"/>
        <v xml:space="preserve">,"Condition":"UNDEFINED" </v>
      </c>
      <c r="AB41" t="str">
        <f t="shared" si="16"/>
        <v>}</v>
      </c>
      <c r="AC41" t="str">
        <f t="shared" si="17"/>
        <v>,{"CollectableType":"HomeCollector.Models.BookBase, HomeCollector, Version=1.0.0.0, Culture=neutral, PublicKeyToken=null","DisplayName":"Twist of Faith" ,"Description":"DS9 'relaunch' reprint omnibus" ,"Title":"Twist of Faith" ,"Author":"S. D. Perry, David Weddle &amp; Jeffrey Lang and Keith R. A. DeCandido" ,"Publisher":"" ,"Year":2007 ,"Month":7,"Series":"MISC" ,"BookCode":"" ,"ISBN":"" ,"Edition":"" }</v>
      </c>
    </row>
    <row r="42" spans="1:29" ht="26.4" x14ac:dyDescent="0.25">
      <c r="A42" s="34" t="s">
        <v>1386</v>
      </c>
      <c r="B42" s="15">
        <v>2006</v>
      </c>
      <c r="C42" s="17" t="s">
        <v>15</v>
      </c>
      <c r="D42" s="12">
        <v>1</v>
      </c>
      <c r="E42" s="15">
        <v>11</v>
      </c>
      <c r="F42" s="81"/>
      <c r="G42" s="18" t="s">
        <v>77</v>
      </c>
      <c r="H42" s="12" t="s">
        <v>1387</v>
      </c>
      <c r="I42" s="12"/>
      <c r="J42" t="str">
        <f t="shared" si="18"/>
        <v>,{"CollectableType":"HomeCollector.Models.BookBase, HomeCollector, Version=1.0.0.0, Culture=neutral, PublicKeyToken=null"</v>
      </c>
      <c r="K42" t="str">
        <f t="shared" si="0"/>
        <v xml:space="preserve">,"DisplayName":"Voyages of Imagination: The Star Trek Fiction Companion" </v>
      </c>
      <c r="L42" t="str">
        <f t="shared" si="1"/>
        <v xml:space="preserve">,"Description":"" </v>
      </c>
      <c r="M42" t="str">
        <f t="shared" si="2"/>
        <v xml:space="preserve">,"Title":"Voyages of Imagination: The Star Trek Fiction Companion" </v>
      </c>
      <c r="N42" t="str">
        <f t="shared" si="3"/>
        <v xml:space="preserve">,"Author":"Jeff Ayers" </v>
      </c>
      <c r="O42" t="str">
        <f t="shared" si="4"/>
        <v xml:space="preserve">,"Publisher":"Pocket Books" </v>
      </c>
      <c r="P42" t="str">
        <f t="shared" si="5"/>
        <v xml:space="preserve">,"Year":2006 </v>
      </c>
      <c r="Q42" t="str">
        <f t="shared" si="6"/>
        <v>,"Month":11</v>
      </c>
      <c r="R42" t="str">
        <f t="shared" si="19"/>
        <v xml:space="preserve">,"Series":"MISC" </v>
      </c>
      <c r="S42" t="str">
        <f t="shared" si="7"/>
        <v xml:space="preserve">,"BookCode":"" </v>
      </c>
      <c r="T42" t="str">
        <f t="shared" si="8"/>
        <v xml:space="preserve">,"ISBN":"" </v>
      </c>
      <c r="U42" t="str">
        <f t="shared" si="9"/>
        <v xml:space="preserve">,"Edition":"" </v>
      </c>
      <c r="V42" t="str">
        <f t="shared" si="10"/>
        <v>,"ItemInstances":[</v>
      </c>
      <c r="W42" t="str">
        <f t="shared" si="11"/>
        <v>{"CollectableType":"HomeCollector.Models.BookBase, HomeCollector, Version=1.0.0.0, Culture=neutral, PublicKeyToken=null"</v>
      </c>
      <c r="X42" t="str">
        <f t="shared" si="12"/>
        <v xml:space="preserve">,"ItemDetails":"Copies=1" </v>
      </c>
      <c r="Y42" t="str">
        <f t="shared" si="13"/>
        <v xml:space="preserve">,"IsFavorite":false </v>
      </c>
      <c r="Z42" t="str">
        <f t="shared" si="14"/>
        <v xml:space="preserve">,"EstimatedValue":0 </v>
      </c>
      <c r="AA42" t="str">
        <f t="shared" si="15"/>
        <v xml:space="preserve">,"Condition":"UNDEFINED" </v>
      </c>
      <c r="AB42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42" t="str">
        <f t="shared" si="17"/>
        <v>,{"CollectableType":"HomeCollector.Models.BookBase, HomeCollector, Version=1.0.0.0, Culture=neutral, PublicKeyToken=null","DisplayName":"Voyages of Imagination: The Star Trek Fiction Companion" ,"Description":"" ,"Title":"Voyages of Imagination: The Star Trek Fiction Companion" ,"Author":"Jeff Ayers" ,"Publisher":"Pocket Books" ,"Year":2006 ,"Month":11,"Series":"MISC"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3" spans="1:29" ht="13.8" x14ac:dyDescent="0.25">
      <c r="A43" s="34" t="s">
        <v>1388</v>
      </c>
      <c r="B43" s="15">
        <v>1999</v>
      </c>
      <c r="C43" s="17" t="s">
        <v>15</v>
      </c>
      <c r="D43" s="12">
        <v>1</v>
      </c>
      <c r="E43" s="15">
        <v>11</v>
      </c>
      <c r="F43" s="81"/>
      <c r="G43" s="18" t="s">
        <v>77</v>
      </c>
      <c r="H43" s="12" t="s">
        <v>286</v>
      </c>
      <c r="I43" s="12" t="s">
        <v>1389</v>
      </c>
      <c r="J43" t="str">
        <f t="shared" si="18"/>
        <v>,{"CollectableType":"HomeCollector.Models.BookBase, HomeCollector, Version=1.0.0.0, Culture=neutral, PublicKeyToken=null"</v>
      </c>
      <c r="K43" t="str">
        <f t="shared" si="0"/>
        <v xml:space="preserve">,"DisplayName":"New Worlds, New Civilizations" </v>
      </c>
      <c r="L43" t="str">
        <f t="shared" si="1"/>
        <v xml:space="preserve">,"Description":"hardcover" </v>
      </c>
      <c r="M43" t="str">
        <f t="shared" si="2"/>
        <v xml:space="preserve">,"Title":"New Worlds, New Civilizations" </v>
      </c>
      <c r="N43" t="str">
        <f t="shared" si="3"/>
        <v xml:space="preserve">,"Author":"Michael Jan Friedman" </v>
      </c>
      <c r="O43" t="str">
        <f t="shared" si="4"/>
        <v xml:space="preserve">,"Publisher":"Pocket Books" </v>
      </c>
      <c r="P43" t="str">
        <f t="shared" si="5"/>
        <v xml:space="preserve">,"Year":1999 </v>
      </c>
      <c r="Q43" t="str">
        <f t="shared" si="6"/>
        <v>,"Month":11</v>
      </c>
      <c r="R43" t="str">
        <f t="shared" si="19"/>
        <v xml:space="preserve">,"Series":"MISC" </v>
      </c>
      <c r="S43" t="str">
        <f t="shared" si="7"/>
        <v xml:space="preserve">,"BookCode":"" </v>
      </c>
      <c r="T43" t="str">
        <f t="shared" si="8"/>
        <v xml:space="preserve">,"ISBN":"" </v>
      </c>
      <c r="U43" t="str">
        <f t="shared" si="9"/>
        <v xml:space="preserve">,"Edition":"" </v>
      </c>
      <c r="V43" t="str">
        <f t="shared" si="10"/>
        <v>,"ItemInstances":[</v>
      </c>
      <c r="W43" t="str">
        <f t="shared" si="11"/>
        <v>{"CollectableType":"HomeCollector.Models.BookBase, HomeCollector, Version=1.0.0.0, Culture=neutral, PublicKeyToken=null"</v>
      </c>
      <c r="X43" t="str">
        <f t="shared" si="12"/>
        <v xml:space="preserve">,"ItemDetails":"Copies=1" </v>
      </c>
      <c r="Y43" t="str">
        <f t="shared" si="13"/>
        <v xml:space="preserve">,"IsFavorite":false </v>
      </c>
      <c r="Z43" t="str">
        <f t="shared" si="14"/>
        <v xml:space="preserve">,"EstimatedValue":0 </v>
      </c>
      <c r="AA43" t="str">
        <f t="shared" si="15"/>
        <v xml:space="preserve">,"Condition":"UNDEFINED" </v>
      </c>
      <c r="AB43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43" t="str">
        <f t="shared" si="17"/>
        <v>,{"CollectableType":"HomeCollector.Models.BookBase, HomeCollector, Version=1.0.0.0, Culture=neutral, PublicKeyToken=null","DisplayName":"New Worlds, New Civilizations" ,"Description":"hardcover" ,"Title":"New Worlds, New Civilizations" ,"Author":"Michael Jan Friedman" ,"Publisher":"Pocket Books" ,"Year":1999 ,"Month":11,"Series":"MISC"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4" spans="1:29" ht="13.8" x14ac:dyDescent="0.25">
      <c r="A44" s="34"/>
      <c r="B44" s="15"/>
      <c r="C44" s="17"/>
      <c r="D44" s="4"/>
      <c r="E44" s="85"/>
      <c r="F44" s="81"/>
      <c r="H44" s="12"/>
      <c r="I44" s="12"/>
    </row>
    <row r="45" spans="1:29" ht="13.2" x14ac:dyDescent="0.25">
      <c r="A45" s="12"/>
      <c r="B45" s="2"/>
      <c r="C45" s="3"/>
      <c r="D45" s="4"/>
      <c r="E45" s="85"/>
      <c r="F45" s="62"/>
      <c r="H45" s="12"/>
      <c r="I45" s="4"/>
    </row>
    <row r="46" spans="1:29" ht="13.2" x14ac:dyDescent="0.25">
      <c r="A46" s="12"/>
      <c r="B46" s="2"/>
      <c r="C46" s="3"/>
      <c r="D46" s="4"/>
      <c r="E46" s="85"/>
      <c r="F46" s="62"/>
      <c r="H46" s="12"/>
      <c r="I46" s="4"/>
    </row>
    <row r="47" spans="1:29" ht="13.2" x14ac:dyDescent="0.25">
      <c r="A47" s="12"/>
      <c r="B47" s="2"/>
      <c r="C47" s="3"/>
      <c r="D47" s="4"/>
      <c r="E47" s="85"/>
      <c r="F47" s="65"/>
      <c r="H47" s="12"/>
      <c r="I47" s="12"/>
    </row>
    <row r="48" spans="1:29" ht="13.2" x14ac:dyDescent="0.25">
      <c r="A48" s="12"/>
      <c r="B48" s="2"/>
      <c r="C48" s="3"/>
      <c r="D48" s="4"/>
      <c r="E48" s="85"/>
      <c r="F48" s="62"/>
      <c r="H48" s="12"/>
      <c r="I48" s="4"/>
    </row>
    <row r="49" spans="1:17" ht="13.2" x14ac:dyDescent="0.25">
      <c r="A49" s="12"/>
      <c r="B49" s="2"/>
      <c r="C49" s="3"/>
      <c r="D49" s="4"/>
      <c r="E49" s="85"/>
      <c r="F49" s="62"/>
      <c r="H49" s="12"/>
      <c r="I49" s="12"/>
    </row>
    <row r="50" spans="1:17" ht="13.2" x14ac:dyDescent="0.25">
      <c r="A50" s="12"/>
      <c r="B50" s="2"/>
      <c r="C50" s="3"/>
      <c r="D50" s="4"/>
      <c r="E50" s="85"/>
      <c r="F50" s="62"/>
      <c r="H50" s="12"/>
      <c r="I50" s="12"/>
    </row>
    <row r="51" spans="1:17" ht="13.2" x14ac:dyDescent="0.25">
      <c r="A51" s="12"/>
      <c r="B51" s="2"/>
      <c r="C51" s="3"/>
      <c r="D51" s="4"/>
      <c r="E51" s="85"/>
      <c r="F51" s="65"/>
      <c r="H51" s="12"/>
      <c r="I51" s="12"/>
      <c r="J51" s="2"/>
      <c r="K51" s="4"/>
      <c r="L51" s="4"/>
      <c r="M51" s="85"/>
      <c r="N51" s="65"/>
      <c r="P51" s="12"/>
      <c r="Q51" s="12"/>
    </row>
    <row r="52" spans="1:17" ht="13.2" x14ac:dyDescent="0.25">
      <c r="A52" s="12"/>
      <c r="B52" s="2"/>
      <c r="C52" s="3"/>
      <c r="D52" s="4"/>
      <c r="E52" s="85"/>
      <c r="F52" s="65"/>
      <c r="H52" s="12"/>
      <c r="I52" s="12"/>
    </row>
    <row r="53" spans="1:17" ht="13.2" x14ac:dyDescent="0.25">
      <c r="A53" s="12"/>
      <c r="B53" s="2"/>
      <c r="C53" s="3"/>
      <c r="D53" s="4"/>
      <c r="E53" s="85"/>
      <c r="F53" s="62"/>
      <c r="H53" s="12"/>
      <c r="I53" s="4"/>
    </row>
    <row r="54" spans="1:17" ht="13.2" x14ac:dyDescent="0.25">
      <c r="A54" s="12"/>
      <c r="B54" s="2"/>
      <c r="C54" s="3"/>
      <c r="D54" s="4"/>
      <c r="E54" s="85"/>
      <c r="F54" s="65"/>
      <c r="H54" s="12"/>
      <c r="I54" s="4"/>
    </row>
    <row r="55" spans="1:17" ht="13.2" x14ac:dyDescent="0.25">
      <c r="A55" s="12"/>
      <c r="B55" s="2"/>
      <c r="C55" s="3"/>
      <c r="D55" s="4"/>
      <c r="E55" s="85"/>
      <c r="F55" s="65"/>
      <c r="H55" s="12"/>
      <c r="I55" s="86"/>
    </row>
    <row r="56" spans="1:17" ht="13.2" x14ac:dyDescent="0.25">
      <c r="A56" s="12"/>
      <c r="B56" s="2"/>
      <c r="C56" s="3"/>
      <c r="D56" s="4"/>
      <c r="E56" s="85"/>
      <c r="F56" s="62"/>
      <c r="H56" s="12"/>
      <c r="I56" s="12"/>
    </row>
    <row r="57" spans="1:17" ht="13.2" x14ac:dyDescent="0.25">
      <c r="A57" s="12"/>
      <c r="B57" s="2"/>
      <c r="C57" s="3"/>
      <c r="D57" s="4"/>
      <c r="E57" s="85"/>
      <c r="F57" s="62"/>
      <c r="H57" s="12"/>
      <c r="I57" s="12"/>
    </row>
    <row r="58" spans="1:17" ht="13.2" x14ac:dyDescent="0.25">
      <c r="A58" s="12"/>
      <c r="B58" s="15"/>
      <c r="C58" s="3"/>
      <c r="D58" s="4"/>
      <c r="E58" s="85"/>
      <c r="F58" s="65"/>
      <c r="H58" s="12"/>
      <c r="I58" s="12"/>
    </row>
    <row r="59" spans="1:17" ht="13.2" x14ac:dyDescent="0.25">
      <c r="A59" s="12"/>
      <c r="B59" s="2"/>
      <c r="C59" s="3"/>
      <c r="D59" s="4"/>
      <c r="E59" s="85"/>
      <c r="F59" s="62"/>
      <c r="H59" s="12"/>
      <c r="I59" s="12"/>
    </row>
    <row r="60" spans="1:17" ht="13.2" x14ac:dyDescent="0.25">
      <c r="A60" s="12"/>
      <c r="B60" s="2"/>
      <c r="C60" s="3"/>
      <c r="D60" s="4"/>
      <c r="E60" s="85"/>
      <c r="F60" s="62"/>
      <c r="H60" s="12"/>
      <c r="I60" s="12"/>
    </row>
    <row r="61" spans="1:17" ht="13.2" x14ac:dyDescent="0.25">
      <c r="A61" s="12"/>
      <c r="B61" s="2"/>
      <c r="C61" s="3"/>
      <c r="D61" s="4"/>
      <c r="E61" s="85"/>
      <c r="F61" s="62"/>
      <c r="H61" s="12"/>
      <c r="I61" s="12"/>
    </row>
    <row r="62" spans="1:17" ht="13.2" x14ac:dyDescent="0.25">
      <c r="A62" s="12"/>
      <c r="B62" s="2"/>
      <c r="C62" s="3"/>
      <c r="D62" s="4"/>
      <c r="E62" s="85"/>
      <c r="F62" s="62"/>
      <c r="H62" s="12"/>
      <c r="I62" s="12"/>
    </row>
    <row r="63" spans="1:17" ht="13.2" x14ac:dyDescent="0.25">
      <c r="A63" s="12"/>
      <c r="B63" s="2"/>
      <c r="C63" s="3"/>
      <c r="D63" s="4"/>
      <c r="E63" s="85"/>
      <c r="F63" s="62"/>
      <c r="H63" s="12"/>
      <c r="I63" s="12"/>
    </row>
    <row r="64" spans="1:17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2"/>
      <c r="H71" s="12"/>
      <c r="I71" s="4"/>
    </row>
    <row r="72" spans="1:9" ht="13.2" x14ac:dyDescent="0.25">
      <c r="A72" s="12"/>
      <c r="B72" s="2"/>
      <c r="C72" s="3"/>
      <c r="D72" s="4"/>
      <c r="E72" s="85"/>
      <c r="F72" s="62"/>
      <c r="H72" s="12"/>
      <c r="I72" s="4"/>
    </row>
    <row r="73" spans="1:9" ht="13.2" x14ac:dyDescent="0.25">
      <c r="A73" s="12"/>
      <c r="B73" s="2"/>
      <c r="C73" s="3"/>
      <c r="D73" s="4"/>
      <c r="E73" s="85"/>
      <c r="F73" s="62"/>
      <c r="H73" s="12"/>
      <c r="I73" s="12"/>
    </row>
    <row r="74" spans="1:9" ht="13.2" x14ac:dyDescent="0.25">
      <c r="A74" s="12"/>
      <c r="B74" s="2"/>
      <c r="C74" s="3"/>
      <c r="D74" s="4"/>
      <c r="E74" s="85"/>
      <c r="F74" s="62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12"/>
    </row>
    <row r="82" spans="1:9" ht="13.2" x14ac:dyDescent="0.25">
      <c r="A82" s="12"/>
      <c r="B82" s="2"/>
      <c r="C82" s="3"/>
      <c r="D82" s="4"/>
      <c r="E82" s="85"/>
      <c r="F82" s="65"/>
      <c r="H82" s="12"/>
      <c r="I82" s="12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12"/>
      <c r="B85" s="2"/>
      <c r="C85" s="3"/>
      <c r="D85" s="4"/>
      <c r="E85" s="85"/>
      <c r="F85" s="65"/>
      <c r="H85" s="4"/>
      <c r="I85" s="4"/>
    </row>
    <row r="86" spans="1:9" ht="13.2" x14ac:dyDescent="0.25">
      <c r="A86" s="12"/>
      <c r="B86" s="2"/>
      <c r="C86" s="3"/>
      <c r="D86" s="4"/>
      <c r="E86" s="85"/>
      <c r="F86" s="65"/>
      <c r="H86" s="12"/>
      <c r="I86" s="4"/>
    </row>
    <row r="87" spans="1:9" ht="13.2" x14ac:dyDescent="0.25">
      <c r="A87" s="12"/>
      <c r="B87" s="2"/>
      <c r="C87" s="3"/>
      <c r="D87" s="4"/>
      <c r="E87" s="85"/>
      <c r="F87" s="65"/>
      <c r="H87" s="4"/>
      <c r="I87" s="4"/>
    </row>
    <row r="88" spans="1:9" ht="13.2" x14ac:dyDescent="0.25">
      <c r="A88" s="12"/>
      <c r="B88" s="2"/>
      <c r="C88" s="3"/>
      <c r="D88" s="4"/>
      <c r="E88" s="85"/>
      <c r="F88" s="65"/>
      <c r="H88" s="12"/>
      <c r="I88" s="4"/>
    </row>
    <row r="89" spans="1:9" ht="13.2" x14ac:dyDescent="0.25">
      <c r="A89" s="12"/>
      <c r="B89" s="2"/>
      <c r="C89" s="3"/>
      <c r="D89" s="4"/>
      <c r="E89" s="85"/>
      <c r="F89" s="65"/>
      <c r="H89" s="4"/>
      <c r="I89" s="4"/>
    </row>
    <row r="90" spans="1:9" ht="13.2" x14ac:dyDescent="0.25">
      <c r="A90" s="12"/>
      <c r="B90" s="2"/>
      <c r="C90" s="3"/>
      <c r="D90" s="4"/>
      <c r="E90" s="85"/>
      <c r="F90" s="65"/>
      <c r="H90" s="12"/>
      <c r="I90" s="4"/>
    </row>
    <row r="91" spans="1:9" ht="13.2" x14ac:dyDescent="0.25">
      <c r="A91" s="12"/>
      <c r="B91" s="2"/>
      <c r="C91" s="3"/>
      <c r="D91" s="4"/>
      <c r="E91" s="85"/>
      <c r="F91" s="65"/>
      <c r="H91" s="4"/>
      <c r="I91" s="4"/>
    </row>
    <row r="92" spans="1:9" ht="13.2" x14ac:dyDescent="0.25">
      <c r="A92" s="12"/>
      <c r="B92" s="2"/>
      <c r="C92" s="3"/>
      <c r="D92" s="4"/>
      <c r="E92" s="85"/>
      <c r="F92" s="65"/>
      <c r="H92" s="12"/>
      <c r="I92" s="4"/>
    </row>
    <row r="93" spans="1:9" ht="13.2" x14ac:dyDescent="0.25">
      <c r="A93" s="4"/>
      <c r="B93" s="2"/>
      <c r="C93" s="3"/>
      <c r="D93" s="4"/>
      <c r="E93" s="85"/>
      <c r="F93" s="68"/>
      <c r="H93" s="4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12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12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12"/>
      <c r="B117" s="2"/>
      <c r="C117" s="3"/>
      <c r="D117" s="4"/>
      <c r="E117" s="73"/>
      <c r="F117" s="68"/>
      <c r="H117" s="12"/>
      <c r="I117" s="4"/>
    </row>
    <row r="118" spans="1:9" ht="13.2" x14ac:dyDescent="0.25">
      <c r="A118" s="12"/>
      <c r="B118" s="2"/>
      <c r="C118" s="3"/>
      <c r="D118" s="4"/>
      <c r="E118" s="73"/>
      <c r="F118" s="68"/>
      <c r="H118" s="12"/>
      <c r="I118" s="4"/>
    </row>
    <row r="119" spans="1:9" ht="13.2" x14ac:dyDescent="0.25">
      <c r="A119" s="12"/>
      <c r="B119" s="2"/>
      <c r="C119" s="3"/>
      <c r="D119" s="4"/>
      <c r="E119" s="73"/>
      <c r="F119" s="68"/>
      <c r="H119" s="12"/>
      <c r="I119" s="12"/>
    </row>
    <row r="120" spans="1:9" ht="13.2" x14ac:dyDescent="0.25">
      <c r="A120" s="12"/>
      <c r="B120" s="2"/>
      <c r="C120" s="3"/>
      <c r="D120" s="4"/>
      <c r="E120" s="73"/>
      <c r="F120" s="68"/>
      <c r="H120" s="12"/>
      <c r="I120" s="4"/>
    </row>
    <row r="121" spans="1:9" ht="13.2" x14ac:dyDescent="0.25">
      <c r="A121" s="12"/>
      <c r="B121" s="2"/>
      <c r="C121" s="3"/>
      <c r="D121" s="4"/>
      <c r="E121" s="73"/>
      <c r="F121" s="68"/>
      <c r="H121" s="12"/>
      <c r="I121" s="4"/>
    </row>
    <row r="122" spans="1:9" ht="13.2" x14ac:dyDescent="0.25">
      <c r="A122" s="4"/>
      <c r="B122" s="2"/>
      <c r="C122" s="3"/>
      <c r="D122" s="4"/>
      <c r="E122" s="18"/>
      <c r="H122" s="4"/>
      <c r="I122" s="4"/>
    </row>
    <row r="123" spans="1:9" ht="13.8" x14ac:dyDescent="0.25">
      <c r="A123" s="88"/>
      <c r="B123" s="2"/>
      <c r="C123" s="3"/>
      <c r="D123" s="4"/>
      <c r="E123" s="26"/>
      <c r="H123" s="75"/>
      <c r="I123" s="12"/>
    </row>
    <row r="124" spans="1:9" ht="13.8" x14ac:dyDescent="0.25">
      <c r="A124" s="89"/>
      <c r="B124" s="2"/>
      <c r="C124" s="3"/>
      <c r="D124" s="4"/>
      <c r="E124" s="26"/>
      <c r="H124" s="22"/>
      <c r="I124" s="12"/>
    </row>
    <row r="125" spans="1:9" ht="13.8" x14ac:dyDescent="0.25">
      <c r="A125" s="89"/>
      <c r="B125" s="2"/>
      <c r="C125" s="3"/>
      <c r="D125" s="4"/>
      <c r="E125" s="26"/>
      <c r="H125" s="22"/>
      <c r="I125" s="12"/>
    </row>
    <row r="126" spans="1:9" ht="13.8" x14ac:dyDescent="0.25">
      <c r="A126" s="89"/>
      <c r="B126" s="15"/>
      <c r="C126" s="3"/>
      <c r="D126" s="4"/>
      <c r="E126" s="5"/>
      <c r="H126" s="22"/>
      <c r="I126" s="12"/>
    </row>
    <row r="127" spans="1:9" ht="13.8" x14ac:dyDescent="0.25">
      <c r="A127" s="88"/>
      <c r="B127" s="15"/>
      <c r="C127" s="3"/>
      <c r="D127" s="4"/>
      <c r="E127" s="5"/>
      <c r="H127" s="43"/>
      <c r="I127" s="12"/>
    </row>
    <row r="128" spans="1:9" ht="13.8" x14ac:dyDescent="0.25">
      <c r="A128" s="88"/>
      <c r="B128" s="15"/>
      <c r="C128" s="3"/>
      <c r="D128" s="4"/>
      <c r="E128" s="5"/>
      <c r="H128" s="43"/>
      <c r="I128" s="12"/>
    </row>
    <row r="129" spans="1:9" ht="13.8" x14ac:dyDescent="0.25">
      <c r="A129" s="33"/>
      <c r="B129" s="2"/>
      <c r="C129" s="3"/>
      <c r="D129" s="4"/>
      <c r="E129" s="26"/>
      <c r="H129" s="12"/>
      <c r="I129" s="12"/>
    </row>
    <row r="130" spans="1:9" ht="13.8" x14ac:dyDescent="0.25">
      <c r="A130" s="33"/>
      <c r="B130" s="2"/>
      <c r="C130" s="3"/>
      <c r="D130" s="4"/>
      <c r="E130" s="26"/>
      <c r="H130" s="12"/>
      <c r="I130" s="12"/>
    </row>
    <row r="131" spans="1:9" ht="13.8" x14ac:dyDescent="0.25">
      <c r="A131" s="33"/>
      <c r="B131" s="2"/>
      <c r="C131" s="3"/>
      <c r="D131" s="4"/>
      <c r="E131" s="26"/>
      <c r="H131" s="12"/>
      <c r="I131" s="12"/>
    </row>
    <row r="132" spans="1:9" ht="13.8" x14ac:dyDescent="0.25">
      <c r="A132" s="33"/>
      <c r="B132" s="2"/>
      <c r="C132" s="3"/>
      <c r="D132" s="4"/>
      <c r="E132" s="26"/>
      <c r="H132" s="12"/>
      <c r="I132" s="12"/>
    </row>
    <row r="133" spans="1:9" ht="13.8" x14ac:dyDescent="0.25">
      <c r="A133" s="33"/>
      <c r="B133" s="2"/>
      <c r="C133" s="3"/>
      <c r="D133" s="4"/>
      <c r="E133" s="26"/>
      <c r="H133" s="12"/>
      <c r="I133" s="12"/>
    </row>
    <row r="134" spans="1:9" ht="14.4" x14ac:dyDescent="0.3">
      <c r="A134" s="76"/>
      <c r="B134" s="2"/>
      <c r="C134" s="3"/>
      <c r="D134" s="4"/>
      <c r="E134" s="26"/>
      <c r="H134" s="12"/>
      <c r="I134" s="12"/>
    </row>
    <row r="135" spans="1:9" ht="14.4" x14ac:dyDescent="0.3">
      <c r="A135" s="76"/>
      <c r="B135" s="2"/>
      <c r="C135" s="3"/>
      <c r="D135" s="4"/>
      <c r="E135" s="26"/>
      <c r="H135" s="12"/>
      <c r="I135" s="12"/>
    </row>
    <row r="136" spans="1:9" ht="14.4" x14ac:dyDescent="0.3">
      <c r="A136" s="76"/>
      <c r="B136" s="2"/>
      <c r="C136" s="3"/>
      <c r="D136" s="4"/>
      <c r="E136" s="26"/>
      <c r="H136" s="12"/>
      <c r="I136" s="12"/>
    </row>
    <row r="137" spans="1:9" ht="14.4" x14ac:dyDescent="0.3">
      <c r="A137" s="76"/>
      <c r="B137" s="2"/>
      <c r="C137" s="3"/>
      <c r="D137" s="4"/>
      <c r="E137" s="26"/>
      <c r="H137" s="12"/>
      <c r="I137" s="12"/>
    </row>
    <row r="138" spans="1:9" ht="14.4" x14ac:dyDescent="0.3">
      <c r="A138" s="76"/>
      <c r="B138" s="2"/>
      <c r="C138" s="3"/>
      <c r="D138" s="4"/>
      <c r="E138" s="26"/>
      <c r="H138" s="12"/>
      <c r="I138" s="12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</sheetData>
  <autoFilter ref="A3:I46"/>
  <conditionalFormatting sqref="C4:C44">
    <cfRule type="containsText" dxfId="55" priority="1" operator="containsText" text="Y">
      <formula>NOT(ISERROR(SEARCH(("Y"),(C4))))</formula>
    </cfRule>
  </conditionalFormatting>
  <conditionalFormatting sqref="C4:C44">
    <cfRule type="containsText" dxfId="54" priority="2" operator="containsText" text="?">
      <formula>NOT(ISERROR(SEARCH(("?"),(C4))))</formula>
    </cfRule>
  </conditionalFormatting>
  <conditionalFormatting sqref="C4:C44">
    <cfRule type="containsBlanks" dxfId="53" priority="3">
      <formula>LEN(TRIM(C4))=0</formula>
    </cfRule>
  </conditionalFormatting>
  <conditionalFormatting sqref="C4:C44">
    <cfRule type="containsText" dxfId="5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1390</v>
      </c>
      <c r="B1" s="2" t="s">
        <v>215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NFT","CollectionType":"HomeCollector.Models.BookBase,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1391</v>
      </c>
      <c r="B4" s="15">
        <v>1997</v>
      </c>
      <c r="C4" s="17" t="s">
        <v>15</v>
      </c>
      <c r="D4" s="4"/>
      <c r="E4" s="15">
        <v>7</v>
      </c>
      <c r="F4" s="81" t="s">
        <v>1392</v>
      </c>
      <c r="G4" s="18"/>
      <c r="H4" s="12" t="s">
        <v>329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,"DisplayName":"House of Cards"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,"Title":"House of Cards" </v>
      </c>
      <c r="N4" t="str">
        <f>",""Author"":""" &amp; $H4 &amp; """ "</f>
        <v xml:space="preserve">,"Author":"Peter David"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,"Year":1997 </v>
      </c>
      <c r="Q4" t="str">
        <f>",""Month"":" &amp; IF($E4="",0,$E4)</f>
        <v>,"Month":7</v>
      </c>
      <c r="R4" t="str">
        <f>",""Series"":""" &amp; $B$1 &amp; """ "</f>
        <v xml:space="preserve">,"Series":"NFT" </v>
      </c>
      <c r="S4" t="str">
        <f>",""BookCode"":""" &amp; $F4 &amp; """ "</f>
        <v xml:space="preserve">,"BookCode":"NFT1"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PublicKeyToken=null","DisplayName":"House of Cards" ,"Description":"" ,"Title":"House of Cards" ,"Author":"Peter David" ,"Publisher":"" ,"Year":1997 ,"Month":7,"Series":"NFT" ,"BookCode":"NFT1"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1393</v>
      </c>
      <c r="B5" s="15">
        <v>1997</v>
      </c>
      <c r="C5" s="17" t="s">
        <v>15</v>
      </c>
      <c r="D5" s="4"/>
      <c r="E5" s="15">
        <v>7</v>
      </c>
      <c r="F5" s="81" t="s">
        <v>1394</v>
      </c>
      <c r="G5" s="18"/>
      <c r="H5" s="12" t="s">
        <v>329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28" si="0">",""DisplayName"":""" &amp; $A5 &amp; """ "</f>
        <v xml:space="preserve">,"DisplayName":"Into the Void" </v>
      </c>
      <c r="L5" t="str">
        <f t="shared" ref="L5:L28" si="1">",""Description"":""" &amp; $I5 &amp; """ "</f>
        <v xml:space="preserve">,"Description":"" </v>
      </c>
      <c r="M5" t="str">
        <f t="shared" ref="M5:M28" si="2">",""Title"":""" &amp; $A5 &amp; """ "</f>
        <v xml:space="preserve">,"Title":"Into the Void" </v>
      </c>
      <c r="N5" t="str">
        <f t="shared" ref="N5:N28" si="3">",""Author"":""" &amp; $H5 &amp; """ "</f>
        <v xml:space="preserve">,"Author":"Peter David" </v>
      </c>
      <c r="O5" t="str">
        <f t="shared" ref="O5:O28" si="4">",""Publisher"":""" &amp; $G5 &amp; """ "</f>
        <v xml:space="preserve">,"Publisher":"" </v>
      </c>
      <c r="P5" t="str">
        <f t="shared" ref="P5:P28" si="5">",""Year"":" &amp; $B5 &amp; " "</f>
        <v xml:space="preserve">,"Year":1997 </v>
      </c>
      <c r="Q5" t="str">
        <f t="shared" ref="Q5:Q28" si="6">",""Month"":" &amp; IF($E5="",0,$E5)</f>
        <v>,"Month":7</v>
      </c>
      <c r="R5" t="str">
        <f>",""Series"":""" &amp; $B$1 &amp; """ "</f>
        <v xml:space="preserve">,"Series":"NFT" </v>
      </c>
      <c r="S5" t="str">
        <f t="shared" ref="S5:S28" si="7">",""BookCode"":""" &amp; $F5 &amp; """ "</f>
        <v xml:space="preserve">,"BookCode":"NFT2" </v>
      </c>
      <c r="T5" t="str">
        <f t="shared" ref="T5:T28" si="8">",""ISBN"":""" &amp; "" &amp; """ "</f>
        <v xml:space="preserve">,"ISBN":"" </v>
      </c>
      <c r="U5" t="str">
        <f t="shared" ref="U5:U28" si="9">",""Edition"":""" &amp; "" &amp; """ "</f>
        <v xml:space="preserve">,"Edition":"" </v>
      </c>
      <c r="V5" t="str">
        <f t="shared" ref="V5:V28" si="10" xml:space="preserve"> IF($C5="Y",",""ItemInstances"":[","")</f>
        <v>,"ItemInstances":[</v>
      </c>
      <c r="W5" t="str">
        <f t="shared" ref="W5:W2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28" si="12">",""ItemDetails"":""" &amp; "Copies=" &amp; $D5 &amp; """ "</f>
        <v xml:space="preserve">,"ItemDetails":"Copies=" </v>
      </c>
      <c r="Y5" t="str">
        <f t="shared" ref="Y5:Y28" si="13">",""IsFavorite"":" &amp; "false" &amp; " "</f>
        <v xml:space="preserve">,"IsFavorite":false </v>
      </c>
      <c r="Z5" t="str">
        <f t="shared" ref="Z5:Z28" si="14">",""EstimatedValue"":" &amp; 0 &amp; " "</f>
        <v xml:space="preserve">,"EstimatedValue":0 </v>
      </c>
      <c r="AA5" t="str">
        <f t="shared" ref="AA5:AA28" si="15">",""Condition"":" &amp; """UNDEFINED""" &amp; " "</f>
        <v xml:space="preserve">,"Condition":"UNDEFINED" </v>
      </c>
      <c r="AB5" t="str">
        <f t="shared" ref="AB5:AB2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28" si="17">CONCATENATE($J5,$K5, $L5, $M5, $N5,$O5,$P5,$Q5,$R5,$S5,$T5,$U5) &amp; $AB5</f>
        <v>,{"CollectableType":"HomeCollector.Models.BookBase, HomeCollector, Version=1.0.0.0, Culture=neutral, PublicKeyToken=null","DisplayName":"Into the Void" ,"Description":"" ,"Title":"Into the Void" ,"Author":"Peter David" ,"Publisher":"" ,"Year":1997 ,"Month":7,"Series":"NFT" ,"BookCode":"NFT2"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1395</v>
      </c>
      <c r="B6" s="15">
        <v>1997</v>
      </c>
      <c r="C6" s="17" t="s">
        <v>15</v>
      </c>
      <c r="D6" s="4"/>
      <c r="E6" s="15">
        <v>8</v>
      </c>
      <c r="F6" s="81" t="s">
        <v>1396</v>
      </c>
      <c r="G6" s="18"/>
      <c r="H6" s="12" t="s">
        <v>329</v>
      </c>
      <c r="I6" s="12"/>
      <c r="J6" t="str">
        <f t="shared" ref="J6:J28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Two-Front War" </v>
      </c>
      <c r="L6" t="str">
        <f t="shared" si="1"/>
        <v xml:space="preserve">,"Description":"" </v>
      </c>
      <c r="M6" t="str">
        <f t="shared" si="2"/>
        <v xml:space="preserve">,"Title":"The Two-Front War" </v>
      </c>
      <c r="N6" t="str">
        <f t="shared" si="3"/>
        <v xml:space="preserve">,"Author":"Peter David" </v>
      </c>
      <c r="O6" t="str">
        <f t="shared" si="4"/>
        <v xml:space="preserve">,"Publisher":"" </v>
      </c>
      <c r="P6" t="str">
        <f t="shared" si="5"/>
        <v xml:space="preserve">,"Year":1997 </v>
      </c>
      <c r="Q6" t="str">
        <f t="shared" si="6"/>
        <v>,"Month":8</v>
      </c>
      <c r="R6" t="str">
        <f t="shared" ref="R6:R28" si="19">",""Series"":""" &amp; $B$1 &amp; """ "</f>
        <v xml:space="preserve">,"Series":"NFT" </v>
      </c>
      <c r="S6" t="str">
        <f t="shared" si="7"/>
        <v xml:space="preserve">,"BookCode":"NFT3"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Two-Front War" ,"Description":"" ,"Title":"The Two-Front War" ,"Author":"Peter David" ,"Publisher":"" ,"Year":1997 ,"Month":8,"Series":"NFT" ,"BookCode":"NFT3"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1397</v>
      </c>
      <c r="B7" s="15">
        <v>1997</v>
      </c>
      <c r="C7" s="17" t="s">
        <v>15</v>
      </c>
      <c r="D7" s="4"/>
      <c r="E7" s="15">
        <v>8</v>
      </c>
      <c r="F7" s="81" t="s">
        <v>1398</v>
      </c>
      <c r="G7" s="18"/>
      <c r="H7" s="12" t="s">
        <v>329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,"DisplayName":"End Game" </v>
      </c>
      <c r="L7" t="str">
        <f t="shared" si="1"/>
        <v xml:space="preserve">,"Description":"" </v>
      </c>
      <c r="M7" t="str">
        <f t="shared" si="2"/>
        <v xml:space="preserve">,"Title":"End Game" </v>
      </c>
      <c r="N7" t="str">
        <f t="shared" si="3"/>
        <v xml:space="preserve">,"Author":"Peter David" </v>
      </c>
      <c r="O7" t="str">
        <f t="shared" si="4"/>
        <v xml:space="preserve">,"Publisher":"" </v>
      </c>
      <c r="P7" t="str">
        <f t="shared" si="5"/>
        <v xml:space="preserve">,"Year":1997 </v>
      </c>
      <c r="Q7" t="str">
        <f t="shared" si="6"/>
        <v>,"Month":8</v>
      </c>
      <c r="R7" t="str">
        <f t="shared" si="19"/>
        <v xml:space="preserve">,"Series":"NFT" </v>
      </c>
      <c r="S7" t="str">
        <f t="shared" si="7"/>
        <v xml:space="preserve">,"BookCode":"NFT4"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PublicKeyToken=null","DisplayName":"End Game" ,"Description":"" ,"Title":"End Game" ,"Author":"Peter David" ,"Publisher":"" ,"Year":1997 ,"Month":8,"Series":"NFT" ,"BookCode":"NFT4"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1399</v>
      </c>
      <c r="B8" s="15">
        <v>1998</v>
      </c>
      <c r="C8" s="17" t="s">
        <v>15</v>
      </c>
      <c r="D8" s="4"/>
      <c r="E8" s="15">
        <v>3</v>
      </c>
      <c r="F8" s="81" t="s">
        <v>1400</v>
      </c>
      <c r="G8" s="18"/>
      <c r="H8" s="12" t="s">
        <v>329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,"DisplayName":"Martyr" </v>
      </c>
      <c r="L8" t="str">
        <f t="shared" si="1"/>
        <v xml:space="preserve">,"Description":"" </v>
      </c>
      <c r="M8" t="str">
        <f t="shared" si="2"/>
        <v xml:space="preserve">,"Title":"Martyr" </v>
      </c>
      <c r="N8" t="str">
        <f t="shared" si="3"/>
        <v xml:space="preserve">,"Author":"Peter David" </v>
      </c>
      <c r="O8" t="str">
        <f t="shared" si="4"/>
        <v xml:space="preserve">,"Publisher":"" </v>
      </c>
      <c r="P8" t="str">
        <f t="shared" si="5"/>
        <v xml:space="preserve">,"Year":1998 </v>
      </c>
      <c r="Q8" t="str">
        <f t="shared" si="6"/>
        <v>,"Month":3</v>
      </c>
      <c r="R8" t="str">
        <f t="shared" si="19"/>
        <v xml:space="preserve">,"Series":"NFT" </v>
      </c>
      <c r="S8" t="str">
        <f t="shared" si="7"/>
        <v xml:space="preserve">,"BookCode":"NFT5"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PublicKeyToken=null","DisplayName":"Martyr" ,"Description":"" ,"Title":"Martyr" ,"Author":"Peter David" ,"Publisher":"" ,"Year":1998 ,"Month":3,"Series":"NFT" ,"BookCode":"NFT5"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1401</v>
      </c>
      <c r="B9" s="15">
        <v>1998</v>
      </c>
      <c r="C9" s="17" t="s">
        <v>15</v>
      </c>
      <c r="D9" s="4"/>
      <c r="E9" s="15">
        <v>4</v>
      </c>
      <c r="F9" s="81" t="s">
        <v>1402</v>
      </c>
      <c r="G9" s="18"/>
      <c r="H9" s="12" t="s">
        <v>329</v>
      </c>
      <c r="I9" s="12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,"DisplayName":"Fire on High" </v>
      </c>
      <c r="L9" t="str">
        <f t="shared" si="1"/>
        <v xml:space="preserve">,"Description":"" </v>
      </c>
      <c r="M9" t="str">
        <f t="shared" si="2"/>
        <v xml:space="preserve">,"Title":"Fire on High" </v>
      </c>
      <c r="N9" t="str">
        <f t="shared" si="3"/>
        <v xml:space="preserve">,"Author":"Peter David" </v>
      </c>
      <c r="O9" t="str">
        <f t="shared" si="4"/>
        <v xml:space="preserve">,"Publisher":"" </v>
      </c>
      <c r="P9" t="str">
        <f t="shared" si="5"/>
        <v xml:space="preserve">,"Year":1998 </v>
      </c>
      <c r="Q9" t="str">
        <f t="shared" si="6"/>
        <v>,"Month":4</v>
      </c>
      <c r="R9" t="str">
        <f t="shared" si="19"/>
        <v xml:space="preserve">,"Series":"NFT" </v>
      </c>
      <c r="S9" t="str">
        <f t="shared" si="7"/>
        <v xml:space="preserve">,"BookCode":"NFT6"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PublicKeyToken=null","DisplayName":"Fire on High" ,"Description":"" ,"Title":"Fire on High" ,"Author":"Peter David" ,"Publisher":"" ,"Year":1998 ,"Month":4,"Series":"NFT" ,"BookCode":"NFT6"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1403</v>
      </c>
      <c r="B10" s="15">
        <v>1998</v>
      </c>
      <c r="C10" s="17" t="s">
        <v>15</v>
      </c>
      <c r="D10" s="4"/>
      <c r="E10" s="15">
        <v>10</v>
      </c>
      <c r="F10" s="81"/>
      <c r="G10" s="18"/>
      <c r="H10" s="12" t="s">
        <v>329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,"DisplayName":"Captain's Table: Once Burned" </v>
      </c>
      <c r="L10" t="str">
        <f t="shared" si="1"/>
        <v xml:space="preserve">,"Description":"" </v>
      </c>
      <c r="M10" t="str">
        <f t="shared" si="2"/>
        <v xml:space="preserve">,"Title":"Captain's Table: Once Burned" </v>
      </c>
      <c r="N10" t="str">
        <f t="shared" si="3"/>
        <v xml:space="preserve">,"Author":"Peter David" </v>
      </c>
      <c r="O10" t="str">
        <f t="shared" si="4"/>
        <v xml:space="preserve">,"Publisher":"" </v>
      </c>
      <c r="P10" t="str">
        <f t="shared" si="5"/>
        <v xml:space="preserve">,"Year":1998 </v>
      </c>
      <c r="Q10" t="str">
        <f t="shared" si="6"/>
        <v>,"Month":10</v>
      </c>
      <c r="R10" t="str">
        <f t="shared" si="19"/>
        <v xml:space="preserve">,"Series":"NFT"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PublicKeyToken=null","DisplayName":"Captain's Table: Once Burned" ,"Description":"" ,"Title":"Captain's Table: Once Burned" ,"Author":"Peter David" ,"Publisher":"" ,"Year":1998 ,"Month":10,"Series":"NFT"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1404</v>
      </c>
      <c r="B11" s="15">
        <v>1999</v>
      </c>
      <c r="C11" s="17" t="s">
        <v>15</v>
      </c>
      <c r="D11" s="4"/>
      <c r="E11" s="15">
        <v>8</v>
      </c>
      <c r="F11" s="81" t="s">
        <v>1405</v>
      </c>
      <c r="G11" s="18"/>
      <c r="H11" s="12" t="s">
        <v>329</v>
      </c>
      <c r="I11" s="18" t="s">
        <v>1406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,"DisplayName":"Double Helix: Double or Nothing" </v>
      </c>
      <c r="L11" t="str">
        <f t="shared" si="1"/>
        <v xml:space="preserve">,"Description":"#5" </v>
      </c>
      <c r="M11" t="str">
        <f t="shared" si="2"/>
        <v xml:space="preserve">,"Title":"Double Helix: Double or Nothing" </v>
      </c>
      <c r="N11" t="str">
        <f t="shared" si="3"/>
        <v xml:space="preserve">,"Author":"Peter David" </v>
      </c>
      <c r="O11" t="str">
        <f t="shared" si="4"/>
        <v xml:space="preserve">,"Publisher":"" </v>
      </c>
      <c r="P11" t="str">
        <f t="shared" si="5"/>
        <v xml:space="preserve">,"Year":1999 </v>
      </c>
      <c r="Q11" t="str">
        <f t="shared" si="6"/>
        <v>,"Month":8</v>
      </c>
      <c r="R11" t="str">
        <f t="shared" si="19"/>
        <v xml:space="preserve">,"Series":"NFT" </v>
      </c>
      <c r="S11" t="str">
        <f t="shared" si="7"/>
        <v xml:space="preserve">,"BookCode":"DH5"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PublicKeyToken=null","DisplayName":"Double Helix: Double or Nothing" ,"Description":"#5" ,"Title":"Double Helix: Double or Nothing" ,"Author":"Peter David" ,"Publisher":"" ,"Year":1999 ,"Month":8,"Series":"NFT" ,"BookCode":"DH5"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1407</v>
      </c>
      <c r="B12" s="15">
        <v>1999</v>
      </c>
      <c r="C12" s="17" t="s">
        <v>15</v>
      </c>
      <c r="D12" s="4"/>
      <c r="E12" s="15">
        <v>11</v>
      </c>
      <c r="F12" s="81" t="s">
        <v>1408</v>
      </c>
      <c r="G12" s="18"/>
      <c r="H12" s="12" t="s">
        <v>329</v>
      </c>
      <c r="I12" s="4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,"DisplayName":"The Quiet Place" </v>
      </c>
      <c r="L12" t="str">
        <f t="shared" si="1"/>
        <v xml:space="preserve">,"Description":"" </v>
      </c>
      <c r="M12" t="str">
        <f t="shared" si="2"/>
        <v xml:space="preserve">,"Title":"The Quiet Place" </v>
      </c>
      <c r="N12" t="str">
        <f t="shared" si="3"/>
        <v xml:space="preserve">,"Author":"Peter David" </v>
      </c>
      <c r="O12" t="str">
        <f t="shared" si="4"/>
        <v xml:space="preserve">,"Publisher":"" </v>
      </c>
      <c r="P12" t="str">
        <f t="shared" si="5"/>
        <v xml:space="preserve">,"Year":1999 </v>
      </c>
      <c r="Q12" t="str">
        <f t="shared" si="6"/>
        <v>,"Month":11</v>
      </c>
      <c r="R12" t="str">
        <f t="shared" si="19"/>
        <v xml:space="preserve">,"Series":"NFT" </v>
      </c>
      <c r="S12" t="str">
        <f t="shared" si="7"/>
        <v xml:space="preserve">,"BookCode":"NFT7"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PublicKeyToken=null","DisplayName":"The Quiet Place" ,"Description":"" ,"Title":"The Quiet Place" ,"Author":"Peter David" ,"Publisher":"" ,"Year":1999 ,"Month":11,"Series":"NFT" ,"BookCode":"NFT7"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1409</v>
      </c>
      <c r="B13" s="15">
        <v>1999</v>
      </c>
      <c r="C13" s="17" t="s">
        <v>15</v>
      </c>
      <c r="D13" s="4"/>
      <c r="E13" s="15">
        <v>11</v>
      </c>
      <c r="F13" s="81" t="s">
        <v>1410</v>
      </c>
      <c r="G13" s="18"/>
      <c r="H13" s="12" t="s">
        <v>329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,"DisplayName":"Dark Allies" </v>
      </c>
      <c r="L13" t="str">
        <f t="shared" si="1"/>
        <v xml:space="preserve">,"Description":"" </v>
      </c>
      <c r="M13" t="str">
        <f t="shared" si="2"/>
        <v xml:space="preserve">,"Title":"Dark Allies" </v>
      </c>
      <c r="N13" t="str">
        <f t="shared" si="3"/>
        <v xml:space="preserve">,"Author":"Peter David" </v>
      </c>
      <c r="O13" t="str">
        <f t="shared" si="4"/>
        <v xml:space="preserve">,"Publisher":"" </v>
      </c>
      <c r="P13" t="str">
        <f t="shared" si="5"/>
        <v xml:space="preserve">,"Year":1999 </v>
      </c>
      <c r="Q13" t="str">
        <f t="shared" si="6"/>
        <v>,"Month":11</v>
      </c>
      <c r="R13" t="str">
        <f t="shared" si="19"/>
        <v xml:space="preserve">,"Series":"NFT" </v>
      </c>
      <c r="S13" t="str">
        <f t="shared" si="7"/>
        <v xml:space="preserve">,"BookCode":"NFT8"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PublicKeyToken=null","DisplayName":"Dark Allies" ,"Description":"" ,"Title":"Dark Allies" ,"Author":"Peter David" ,"Publisher":"" ,"Year":1999 ,"Month":11,"Series":"NFT" ,"BookCode":"NFT8"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4.4" x14ac:dyDescent="0.3">
      <c r="A14" s="14" t="s">
        <v>1411</v>
      </c>
      <c r="B14" s="15">
        <v>2000</v>
      </c>
      <c r="C14" s="17" t="s">
        <v>15</v>
      </c>
      <c r="D14" s="4"/>
      <c r="E14" s="15">
        <v>8</v>
      </c>
      <c r="F14" s="81" t="s">
        <v>1412</v>
      </c>
      <c r="G14" s="18"/>
      <c r="H14" s="12" t="s">
        <v>329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,"DisplayName":"Excalibur #1: Requiem" </v>
      </c>
      <c r="L14" t="str">
        <f t="shared" si="1"/>
        <v xml:space="preserve">,"Description":"" </v>
      </c>
      <c r="M14" t="str">
        <f t="shared" si="2"/>
        <v xml:space="preserve">,"Title":"Excalibur #1: Requiem" </v>
      </c>
      <c r="N14" t="str">
        <f t="shared" si="3"/>
        <v xml:space="preserve">,"Author":"Peter David" </v>
      </c>
      <c r="O14" t="str">
        <f t="shared" si="4"/>
        <v xml:space="preserve">,"Publisher":"" </v>
      </c>
      <c r="P14" t="str">
        <f t="shared" si="5"/>
        <v xml:space="preserve">,"Year":2000 </v>
      </c>
      <c r="Q14" t="str">
        <f t="shared" si="6"/>
        <v>,"Month":8</v>
      </c>
      <c r="R14" t="str">
        <f t="shared" si="19"/>
        <v xml:space="preserve">,"Series":"NFT" </v>
      </c>
      <c r="S14" t="str">
        <f t="shared" si="7"/>
        <v xml:space="preserve">,"BookCode":"NFT9"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PublicKeyToken=null","DisplayName":"Excalibur #1: Requiem" ,"Description":"" ,"Title":"Excalibur #1: Requiem" ,"Author":"Peter David" ,"Publisher":"" ,"Year":2000 ,"Month":8,"Series":"NFT" ,"BookCode":"NFT9"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34" t="s">
        <v>1413</v>
      </c>
      <c r="B15" s="15">
        <v>2000</v>
      </c>
      <c r="C15" s="17" t="s">
        <v>15</v>
      </c>
      <c r="D15" s="4"/>
      <c r="E15" s="15">
        <v>8</v>
      </c>
      <c r="F15" s="81" t="s">
        <v>1414</v>
      </c>
      <c r="H15" s="12" t="s">
        <v>329</v>
      </c>
      <c r="I15" s="12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,"DisplayName":"Excalibur #2: Renaissance" </v>
      </c>
      <c r="L15" t="str">
        <f t="shared" si="1"/>
        <v xml:space="preserve">,"Description":"" </v>
      </c>
      <c r="M15" t="str">
        <f t="shared" si="2"/>
        <v xml:space="preserve">,"Title":"Excalibur #2: Renaissance" </v>
      </c>
      <c r="N15" t="str">
        <f t="shared" si="3"/>
        <v xml:space="preserve">,"Author":"Peter David" </v>
      </c>
      <c r="O15" t="str">
        <f t="shared" si="4"/>
        <v xml:space="preserve">,"Publisher":"" </v>
      </c>
      <c r="P15" t="str">
        <f t="shared" si="5"/>
        <v xml:space="preserve">,"Year":2000 </v>
      </c>
      <c r="Q15" t="str">
        <f t="shared" si="6"/>
        <v>,"Month":8</v>
      </c>
      <c r="R15" t="str">
        <f t="shared" si="19"/>
        <v xml:space="preserve">,"Series":"NFT" </v>
      </c>
      <c r="S15" t="str">
        <f t="shared" si="7"/>
        <v xml:space="preserve">,"BookCode":"NFT10"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PublicKeyToken=null","DisplayName":"Excalibur #2: Renaissance" ,"Description":"" ,"Title":"Excalibur #2: Renaissance" ,"Author":"Peter David" ,"Publisher":"" ,"Year":2000 ,"Month":8,"Series":"NFT" ,"BookCode":"NFT10"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1415</v>
      </c>
      <c r="B16" s="15">
        <v>2000</v>
      </c>
      <c r="C16" s="17" t="s">
        <v>15</v>
      </c>
      <c r="D16" s="4"/>
      <c r="E16" s="15">
        <v>11</v>
      </c>
      <c r="F16" s="81" t="s">
        <v>1416</v>
      </c>
      <c r="H16" s="12" t="s">
        <v>329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,"DisplayName":"Excalibur #3: Restoration (1st printing hardcover)" </v>
      </c>
      <c r="L16" t="str">
        <f t="shared" si="1"/>
        <v xml:space="preserve">,"Description":"" </v>
      </c>
      <c r="M16" t="str">
        <f t="shared" si="2"/>
        <v xml:space="preserve">,"Title":"Excalibur #3: Restoration (1st printing hardcover)" </v>
      </c>
      <c r="N16" t="str">
        <f t="shared" si="3"/>
        <v xml:space="preserve">,"Author":"Peter David" </v>
      </c>
      <c r="O16" t="str">
        <f t="shared" si="4"/>
        <v xml:space="preserve">,"Publisher":"" </v>
      </c>
      <c r="P16" t="str">
        <f t="shared" si="5"/>
        <v xml:space="preserve">,"Year":2000 </v>
      </c>
      <c r="Q16" t="str">
        <f t="shared" si="6"/>
        <v>,"Month":11</v>
      </c>
      <c r="R16" t="str">
        <f t="shared" si="19"/>
        <v xml:space="preserve">,"Series":"NFT" </v>
      </c>
      <c r="S16" t="str">
        <f t="shared" si="7"/>
        <v xml:space="preserve">,"BookCode":"NFT11"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PublicKeyToken=null","DisplayName":"Excalibur #3: Restoration (1st printing hardcover)" ,"Description":"" ,"Title":"Excalibur #3: Restoration (1st printing hardcover)" ,"Author":"Peter David" ,"Publisher":"" ,"Year":2000 ,"Month":11,"Series":"NFT" ,"BookCode":"NFT11"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15.75" customHeight="1" x14ac:dyDescent="0.25">
      <c r="A17" s="34" t="s">
        <v>1417</v>
      </c>
      <c r="B17" s="15">
        <v>2001</v>
      </c>
      <c r="C17" s="17" t="s">
        <v>15</v>
      </c>
      <c r="D17" s="4"/>
      <c r="E17" s="15">
        <v>10</v>
      </c>
      <c r="F17" s="81" t="s">
        <v>1418</v>
      </c>
      <c r="H17" s="12" t="s">
        <v>329</v>
      </c>
      <c r="I17" s="12" t="s">
        <v>1419</v>
      </c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,"DisplayName":"Gateways: Cold Wars" </v>
      </c>
      <c r="L17" t="str">
        <f t="shared" si="1"/>
        <v xml:space="preserve">,"Description":"#6" </v>
      </c>
      <c r="M17" t="str">
        <f t="shared" si="2"/>
        <v xml:space="preserve">,"Title":"Gateways: Cold Wars" </v>
      </c>
      <c r="N17" t="str">
        <f t="shared" si="3"/>
        <v xml:space="preserve">,"Author":"Peter David" </v>
      </c>
      <c r="O17" t="str">
        <f t="shared" si="4"/>
        <v xml:space="preserve">,"Publisher":"" </v>
      </c>
      <c r="P17" t="str">
        <f t="shared" si="5"/>
        <v xml:space="preserve">,"Year":2001 </v>
      </c>
      <c r="Q17" t="str">
        <f t="shared" si="6"/>
        <v>,"Month":10</v>
      </c>
      <c r="R17" t="str">
        <f t="shared" si="19"/>
        <v xml:space="preserve">,"Series":"NFT" </v>
      </c>
      <c r="S17" t="str">
        <f t="shared" si="7"/>
        <v xml:space="preserve">,"BookCode":"GW6"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PublicKeyToken=null","DisplayName":"Gateways: Cold Wars" ,"Description":"#6" ,"Title":"Gateways: Cold Wars" ,"Author":"Peter David" ,"Publisher":"" ,"Year":2001 ,"Month":10,"Series":"NFT" ,"BookCode":"GW6"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1420</v>
      </c>
      <c r="B18" s="15">
        <v>2001</v>
      </c>
      <c r="C18" s="17" t="s">
        <v>15</v>
      </c>
      <c r="D18" s="4"/>
      <c r="E18" s="15">
        <v>11</v>
      </c>
      <c r="F18" s="81" t="s">
        <v>1421</v>
      </c>
      <c r="H18" s="12" t="s">
        <v>329</v>
      </c>
      <c r="I18" s="4"/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,"DisplayName":"Being Human" </v>
      </c>
      <c r="L18" t="str">
        <f t="shared" si="1"/>
        <v xml:space="preserve">,"Description":"" </v>
      </c>
      <c r="M18" t="str">
        <f t="shared" si="2"/>
        <v xml:space="preserve">,"Title":"Being Human" </v>
      </c>
      <c r="N18" t="str">
        <f t="shared" si="3"/>
        <v xml:space="preserve">,"Author":"Peter David" </v>
      </c>
      <c r="O18" t="str">
        <f t="shared" si="4"/>
        <v xml:space="preserve">,"Publisher":"" </v>
      </c>
      <c r="P18" t="str">
        <f t="shared" si="5"/>
        <v xml:space="preserve">,"Year":2001 </v>
      </c>
      <c r="Q18" t="str">
        <f t="shared" si="6"/>
        <v>,"Month":11</v>
      </c>
      <c r="R18" t="str">
        <f t="shared" si="19"/>
        <v xml:space="preserve">,"Series":"NFT" </v>
      </c>
      <c r="S18" t="str">
        <f t="shared" si="7"/>
        <v xml:space="preserve">,"BookCode":"NFT12"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PublicKeyToken=null","DisplayName":"Being Human" ,"Description":"" ,"Title":"Being Human" ,"Author":"Peter David" ,"Publisher":"" ,"Year":2001 ,"Month":11,"Series":"NFT" ,"BookCode":"NFT12"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1422</v>
      </c>
      <c r="B19" s="15">
        <v>2003</v>
      </c>
      <c r="C19" s="17" t="s">
        <v>15</v>
      </c>
      <c r="D19" s="4"/>
      <c r="E19" s="15">
        <v>10</v>
      </c>
      <c r="F19" s="81" t="s">
        <v>1423</v>
      </c>
      <c r="H19" s="12" t="s">
        <v>329</v>
      </c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,"DisplayName":"Gods Above" </v>
      </c>
      <c r="L19" t="str">
        <f t="shared" si="1"/>
        <v xml:space="preserve">,"Description":"" </v>
      </c>
      <c r="M19" t="str">
        <f t="shared" si="2"/>
        <v xml:space="preserve">,"Title":"Gods Above" </v>
      </c>
      <c r="N19" t="str">
        <f t="shared" si="3"/>
        <v xml:space="preserve">,"Author":"Peter David" </v>
      </c>
      <c r="O19" t="str">
        <f t="shared" si="4"/>
        <v xml:space="preserve">,"Publisher":"" </v>
      </c>
      <c r="P19" t="str">
        <f t="shared" si="5"/>
        <v xml:space="preserve">,"Year":2003 </v>
      </c>
      <c r="Q19" t="str">
        <f t="shared" si="6"/>
        <v>,"Month":10</v>
      </c>
      <c r="R19" t="str">
        <f t="shared" si="19"/>
        <v xml:space="preserve">,"Series":"NFT" </v>
      </c>
      <c r="S19" t="str">
        <f t="shared" si="7"/>
        <v xml:space="preserve">,"BookCode":"NFT13"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PublicKeyToken=null","DisplayName":"Gods Above" ,"Description":"" ,"Title":"Gods Above" ,"Author":"Peter David" ,"Publisher":"" ,"Year":2003 ,"Month":10,"Series":"NFT" ,"BookCode":"NFT13"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1424</v>
      </c>
      <c r="B20" s="15">
        <v>2003</v>
      </c>
      <c r="C20" s="17" t="s">
        <v>15</v>
      </c>
      <c r="D20" s="4"/>
      <c r="E20" s="15">
        <v>10</v>
      </c>
      <c r="F20" s="81" t="s">
        <v>1425</v>
      </c>
      <c r="H20" s="12" t="s">
        <v>329</v>
      </c>
      <c r="I20" s="4"/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,"DisplayName":"Stone and Anvil (1st printing hardcover)" </v>
      </c>
      <c r="L20" t="str">
        <f t="shared" si="1"/>
        <v xml:space="preserve">,"Description":"" </v>
      </c>
      <c r="M20" t="str">
        <f t="shared" si="2"/>
        <v xml:space="preserve">,"Title":"Stone and Anvil (1st printing hardcover)" </v>
      </c>
      <c r="N20" t="str">
        <f t="shared" si="3"/>
        <v xml:space="preserve">,"Author":"Peter David" </v>
      </c>
      <c r="O20" t="str">
        <f t="shared" si="4"/>
        <v xml:space="preserve">,"Publisher":"" </v>
      </c>
      <c r="P20" t="str">
        <f t="shared" si="5"/>
        <v xml:space="preserve">,"Year":2003 </v>
      </c>
      <c r="Q20" t="str">
        <f t="shared" si="6"/>
        <v>,"Month":10</v>
      </c>
      <c r="R20" t="str">
        <f t="shared" si="19"/>
        <v xml:space="preserve">,"Series":"NFT" </v>
      </c>
      <c r="S20" t="str">
        <f t="shared" si="7"/>
        <v xml:space="preserve">,"BookCode":"NFT14"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PublicKeyToken=null","DisplayName":"Stone and Anvil (1st printing hardcover)" ,"Description":"" ,"Title":"Stone and Anvil (1st printing hardcover)" ,"Author":"Peter David" ,"Publisher":"" ,"Year":2003 ,"Month":10,"Series":"NFT" ,"BookCode":"NFT14"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1426</v>
      </c>
      <c r="B21" s="15">
        <v>2003</v>
      </c>
      <c r="C21" s="17"/>
      <c r="D21" s="4"/>
      <c r="E21" s="15">
        <v>10</v>
      </c>
      <c r="F21" s="81"/>
      <c r="H21" s="12" t="s">
        <v>550</v>
      </c>
      <c r="I21" s="12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,"DisplayName":"No Limits" </v>
      </c>
      <c r="L21" t="str">
        <f t="shared" si="1"/>
        <v xml:space="preserve">,"Description":"" </v>
      </c>
      <c r="M21" t="str">
        <f t="shared" si="2"/>
        <v xml:space="preserve">,"Title":"No Limits" </v>
      </c>
      <c r="N21" t="str">
        <f t="shared" si="3"/>
        <v xml:space="preserve">,"Author":"various (short story collection)" </v>
      </c>
      <c r="O21" t="str">
        <f t="shared" si="4"/>
        <v xml:space="preserve">,"Publisher":"" </v>
      </c>
      <c r="P21" t="str">
        <f t="shared" si="5"/>
        <v xml:space="preserve">,"Year":2003 </v>
      </c>
      <c r="Q21" t="str">
        <f t="shared" si="6"/>
        <v>,"Month":10</v>
      </c>
      <c r="R21" t="str">
        <f t="shared" si="19"/>
        <v xml:space="preserve">,"Series":"NFT" </v>
      </c>
      <c r="S21" t="str">
        <f t="shared" si="7"/>
        <v xml:space="preserve">,"BookCode":""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/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}</v>
      </c>
      <c r="AC21" t="str">
        <f t="shared" si="17"/>
        <v>,{"CollectableType":"HomeCollector.Models.BookBase, HomeCollector, Version=1.0.0.0, Culture=neutral, PublicKeyToken=null","DisplayName":"No Limits" ,"Description":"" ,"Title":"No Limits" ,"Author":"various (short story collection)" ,"Publisher":"" ,"Year":2003 ,"Month":10,"Series":"NFT" ,"BookCode":"" ,"ISBN":"" ,"Edition":"" }</v>
      </c>
    </row>
    <row r="22" spans="1:29" ht="15.75" customHeight="1" x14ac:dyDescent="0.25">
      <c r="A22" s="34" t="s">
        <v>1427</v>
      </c>
      <c r="B22" s="15">
        <v>2004</v>
      </c>
      <c r="C22" s="17" t="s">
        <v>15</v>
      </c>
      <c r="D22" s="4"/>
      <c r="E22" s="15">
        <v>11</v>
      </c>
      <c r="F22" s="81" t="s">
        <v>1428</v>
      </c>
      <c r="H22" s="12" t="s">
        <v>329</v>
      </c>
      <c r="I22" s="4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,"DisplayName":"After the Fall" </v>
      </c>
      <c r="L22" t="str">
        <f t="shared" si="1"/>
        <v xml:space="preserve">,"Description":"" </v>
      </c>
      <c r="M22" t="str">
        <f t="shared" si="2"/>
        <v xml:space="preserve">,"Title":"After the Fall" </v>
      </c>
      <c r="N22" t="str">
        <f t="shared" si="3"/>
        <v xml:space="preserve">,"Author":"Peter David" </v>
      </c>
      <c r="O22" t="str">
        <f t="shared" si="4"/>
        <v xml:space="preserve">,"Publisher":"" </v>
      </c>
      <c r="P22" t="str">
        <f t="shared" si="5"/>
        <v xml:space="preserve">,"Year":2004 </v>
      </c>
      <c r="Q22" t="str">
        <f t="shared" si="6"/>
        <v>,"Month":11</v>
      </c>
      <c r="R22" t="str">
        <f t="shared" si="19"/>
        <v xml:space="preserve">,"Series":"NFT" </v>
      </c>
      <c r="S22" t="str">
        <f t="shared" si="7"/>
        <v xml:space="preserve">,"BookCode":"NFT15"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PublicKeyToken=null","DisplayName":"After the Fall" ,"Description":"" ,"Title":"After the Fall" ,"Author":"Peter David" ,"Publisher":"" ,"Year":2004 ,"Month":11,"Series":"NFT" ,"BookCode":"NFT15"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34" t="s">
        <v>1429</v>
      </c>
      <c r="B23" s="15">
        <v>2006</v>
      </c>
      <c r="C23" s="17" t="s">
        <v>15</v>
      </c>
      <c r="D23" s="4"/>
      <c r="E23" s="15">
        <v>2</v>
      </c>
      <c r="F23" s="81" t="s">
        <v>1430</v>
      </c>
      <c r="H23" s="12" t="s">
        <v>329</v>
      </c>
      <c r="I23" s="4"/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,"DisplayName":"Missing in Action" </v>
      </c>
      <c r="L23" t="str">
        <f t="shared" si="1"/>
        <v xml:space="preserve">,"Description":"" </v>
      </c>
      <c r="M23" t="str">
        <f t="shared" si="2"/>
        <v xml:space="preserve">,"Title":"Missing in Action" </v>
      </c>
      <c r="N23" t="str">
        <f t="shared" si="3"/>
        <v xml:space="preserve">,"Author":"Peter David" </v>
      </c>
      <c r="O23" t="str">
        <f t="shared" si="4"/>
        <v xml:space="preserve">,"Publisher":"" </v>
      </c>
      <c r="P23" t="str">
        <f t="shared" si="5"/>
        <v xml:space="preserve">,"Year":2006 </v>
      </c>
      <c r="Q23" t="str">
        <f t="shared" si="6"/>
        <v>,"Month":2</v>
      </c>
      <c r="R23" t="str">
        <f t="shared" si="19"/>
        <v xml:space="preserve">,"Series":"NFT" </v>
      </c>
      <c r="S23" t="str">
        <f t="shared" si="7"/>
        <v xml:space="preserve">,"BookCode":"NFT16"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PublicKeyToken=null","DisplayName":"Missing in Action" ,"Description":"" ,"Title":"Missing in Action" ,"Author":"Peter David" ,"Publisher":"" ,"Year":2006 ,"Month":2,"Series":"NFT" ,"BookCode":"NFT16"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34" t="s">
        <v>1431</v>
      </c>
      <c r="B24" s="15">
        <v>2009</v>
      </c>
      <c r="C24" s="17" t="s">
        <v>15</v>
      </c>
      <c r="D24" s="4"/>
      <c r="E24" s="15">
        <v>4</v>
      </c>
      <c r="F24" s="81" t="s">
        <v>1432</v>
      </c>
      <c r="H24" s="12" t="s">
        <v>329</v>
      </c>
      <c r="I24" s="4"/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,"DisplayName":"Treason" </v>
      </c>
      <c r="L24" t="str">
        <f t="shared" si="1"/>
        <v xml:space="preserve">,"Description":"" </v>
      </c>
      <c r="M24" t="str">
        <f t="shared" si="2"/>
        <v xml:space="preserve">,"Title":"Treason" </v>
      </c>
      <c r="N24" t="str">
        <f t="shared" si="3"/>
        <v xml:space="preserve">,"Author":"Peter David" </v>
      </c>
      <c r="O24" t="str">
        <f t="shared" si="4"/>
        <v xml:space="preserve">,"Publisher":"" </v>
      </c>
      <c r="P24" t="str">
        <f t="shared" si="5"/>
        <v xml:space="preserve">,"Year":2009 </v>
      </c>
      <c r="Q24" t="str">
        <f t="shared" si="6"/>
        <v>,"Month":4</v>
      </c>
      <c r="R24" t="str">
        <f t="shared" si="19"/>
        <v xml:space="preserve">,"Series":"NFT" </v>
      </c>
      <c r="S24" t="str">
        <f t="shared" si="7"/>
        <v xml:space="preserve">,"BookCode":"NFT17"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PublicKeyToken=null","DisplayName":"Treason" ,"Description":"" ,"Title":"Treason" ,"Author":"Peter David" ,"Publisher":"" ,"Year":2009 ,"Month":4,"Series":"NFT" ,"BookCode":"NFT17"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8" x14ac:dyDescent="0.25">
      <c r="A25" s="34" t="s">
        <v>1433</v>
      </c>
      <c r="B25" s="15">
        <v>2011</v>
      </c>
      <c r="C25" s="17" t="s">
        <v>15</v>
      </c>
      <c r="D25" s="4"/>
      <c r="E25" s="15">
        <v>4</v>
      </c>
      <c r="F25" s="81" t="s">
        <v>1434</v>
      </c>
      <c r="H25" s="12" t="s">
        <v>329</v>
      </c>
      <c r="I25" s="4"/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,"DisplayName":"Blind Man's Bluff" </v>
      </c>
      <c r="L25" t="str">
        <f t="shared" si="1"/>
        <v xml:space="preserve">,"Description":"" </v>
      </c>
      <c r="M25" t="str">
        <f t="shared" si="2"/>
        <v xml:space="preserve">,"Title":"Blind Man's Bluff" </v>
      </c>
      <c r="N25" t="str">
        <f t="shared" si="3"/>
        <v xml:space="preserve">,"Author":"Peter David" </v>
      </c>
      <c r="O25" t="str">
        <f t="shared" si="4"/>
        <v xml:space="preserve">,"Publisher":"" </v>
      </c>
      <c r="P25" t="str">
        <f t="shared" si="5"/>
        <v xml:space="preserve">,"Year":2011 </v>
      </c>
      <c r="Q25" t="str">
        <f t="shared" si="6"/>
        <v>,"Month":4</v>
      </c>
      <c r="R25" t="str">
        <f t="shared" si="19"/>
        <v xml:space="preserve">,"Series":"NFT" </v>
      </c>
      <c r="S25" t="str">
        <f t="shared" si="7"/>
        <v xml:space="preserve">,"BookCode":"NFT18"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>,"ItemInstances":[</v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5" t="str">
        <f t="shared" si="17"/>
        <v>,{"CollectableType":"HomeCollector.Models.BookBase, HomeCollector, Version=1.0.0.0, Culture=neutral, PublicKeyToken=null","DisplayName":"Blind Man's Bluff" ,"Description":"" ,"Title":"Blind Man's Bluff" ,"Author":"Peter David" ,"Publisher":"" ,"Year":2011 ,"Month":4,"Series":"NFT" ,"BookCode":"NFT18"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6" spans="1:29" ht="13.8" x14ac:dyDescent="0.25">
      <c r="A26" s="12" t="s">
        <v>1435</v>
      </c>
      <c r="B26" s="15">
        <v>2015</v>
      </c>
      <c r="C26" s="17"/>
      <c r="D26" s="4"/>
      <c r="E26" s="15">
        <v>7</v>
      </c>
      <c r="F26" s="81" t="s">
        <v>1436</v>
      </c>
      <c r="H26" s="12" t="s">
        <v>329</v>
      </c>
      <c r="I26" s="18" t="s">
        <v>648</v>
      </c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,"DisplayName":"The Returned - Part 1" </v>
      </c>
      <c r="L26" t="str">
        <f t="shared" si="1"/>
        <v xml:space="preserve">,"Description":"e-Book" </v>
      </c>
      <c r="M26" t="str">
        <f t="shared" si="2"/>
        <v xml:space="preserve">,"Title":"The Returned - Part 1" </v>
      </c>
      <c r="N26" t="str">
        <f t="shared" si="3"/>
        <v xml:space="preserve">,"Author":"Peter David" </v>
      </c>
      <c r="O26" t="str">
        <f t="shared" si="4"/>
        <v xml:space="preserve">,"Publisher":"" </v>
      </c>
      <c r="P26" t="str">
        <f t="shared" si="5"/>
        <v xml:space="preserve">,"Year":2015 </v>
      </c>
      <c r="Q26" t="str">
        <f t="shared" si="6"/>
        <v>,"Month":7</v>
      </c>
      <c r="R26" t="str">
        <f t="shared" si="19"/>
        <v xml:space="preserve">,"Series":"NFT" </v>
      </c>
      <c r="S26" t="str">
        <f t="shared" si="7"/>
        <v xml:space="preserve">,"BookCode":"NFT19"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/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}</v>
      </c>
      <c r="AC26" t="str">
        <f t="shared" si="17"/>
        <v>,{"CollectableType":"HomeCollector.Models.BookBase, HomeCollector, Version=1.0.0.0, Culture=neutral, PublicKeyToken=null","DisplayName":"The Returned - Part 1" ,"Description":"e-Book" ,"Title":"The Returned - Part 1" ,"Author":"Peter David" ,"Publisher":"" ,"Year":2015 ,"Month":7,"Series":"NFT" ,"BookCode":"NFT19" ,"ISBN":"" ,"Edition":"" }</v>
      </c>
    </row>
    <row r="27" spans="1:29" ht="13.8" x14ac:dyDescent="0.25">
      <c r="A27" s="12" t="s">
        <v>1435</v>
      </c>
      <c r="B27" s="15">
        <v>2015</v>
      </c>
      <c r="C27" s="17"/>
      <c r="D27" s="4"/>
      <c r="E27" s="15">
        <v>8</v>
      </c>
      <c r="F27" s="81" t="s">
        <v>1437</v>
      </c>
      <c r="H27" s="12" t="s">
        <v>329</v>
      </c>
      <c r="I27" s="18" t="s">
        <v>648</v>
      </c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,"DisplayName":"The Returned - Part 1" </v>
      </c>
      <c r="L27" t="str">
        <f t="shared" si="1"/>
        <v xml:space="preserve">,"Description":"e-Book" </v>
      </c>
      <c r="M27" t="str">
        <f t="shared" si="2"/>
        <v xml:space="preserve">,"Title":"The Returned - Part 1" </v>
      </c>
      <c r="N27" t="str">
        <f t="shared" si="3"/>
        <v xml:space="preserve">,"Author":"Peter David" </v>
      </c>
      <c r="O27" t="str">
        <f t="shared" si="4"/>
        <v xml:space="preserve">,"Publisher":"" </v>
      </c>
      <c r="P27" t="str">
        <f t="shared" si="5"/>
        <v xml:space="preserve">,"Year":2015 </v>
      </c>
      <c r="Q27" t="str">
        <f t="shared" si="6"/>
        <v>,"Month":8</v>
      </c>
      <c r="R27" t="str">
        <f t="shared" si="19"/>
        <v xml:space="preserve">,"Series":"NFT" </v>
      </c>
      <c r="S27" t="str">
        <f t="shared" si="7"/>
        <v xml:space="preserve">,"BookCode":"NFT20"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/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}</v>
      </c>
      <c r="AC27" t="str">
        <f t="shared" si="17"/>
        <v>,{"CollectableType":"HomeCollector.Models.BookBase, HomeCollector, Version=1.0.0.0, Culture=neutral, PublicKeyToken=null","DisplayName":"The Returned - Part 1" ,"Description":"e-Book" ,"Title":"The Returned - Part 1" ,"Author":"Peter David" ,"Publisher":"" ,"Year":2015 ,"Month":8,"Series":"NFT" ,"BookCode":"NFT20" ,"ISBN":"" ,"Edition":"" }</v>
      </c>
    </row>
    <row r="28" spans="1:29" ht="13.8" x14ac:dyDescent="0.25">
      <c r="A28" s="12" t="s">
        <v>1435</v>
      </c>
      <c r="B28" s="15">
        <v>2015</v>
      </c>
      <c r="C28" s="17"/>
      <c r="D28" s="4"/>
      <c r="E28" s="15">
        <v>9</v>
      </c>
      <c r="F28" s="81" t="s">
        <v>1438</v>
      </c>
      <c r="H28" s="12" t="s">
        <v>329</v>
      </c>
      <c r="I28" s="18" t="s">
        <v>648</v>
      </c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,"DisplayName":"The Returned - Part 1" </v>
      </c>
      <c r="L28" t="str">
        <f t="shared" si="1"/>
        <v xml:space="preserve">,"Description":"e-Book" </v>
      </c>
      <c r="M28" t="str">
        <f t="shared" si="2"/>
        <v xml:space="preserve">,"Title":"The Returned - Part 1" </v>
      </c>
      <c r="N28" t="str">
        <f t="shared" si="3"/>
        <v xml:space="preserve">,"Author":"Peter David" </v>
      </c>
      <c r="O28" t="str">
        <f t="shared" si="4"/>
        <v xml:space="preserve">,"Publisher":"" </v>
      </c>
      <c r="P28" t="str">
        <f t="shared" si="5"/>
        <v xml:space="preserve">,"Year":2015 </v>
      </c>
      <c r="Q28" t="str">
        <f t="shared" si="6"/>
        <v>,"Month":9</v>
      </c>
      <c r="R28" t="str">
        <f t="shared" si="19"/>
        <v xml:space="preserve">,"Series":"NFT" </v>
      </c>
      <c r="S28" t="str">
        <f t="shared" si="7"/>
        <v xml:space="preserve">,"BookCode":"NFT21"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/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}</v>
      </c>
      <c r="AC28" t="str">
        <f t="shared" si="17"/>
        <v>,{"CollectableType":"HomeCollector.Models.BookBase, HomeCollector, Version=1.0.0.0, Culture=neutral, PublicKeyToken=null","DisplayName":"The Returned - Part 1" ,"Description":"e-Book" ,"Title":"The Returned - Part 1" ,"Author":"Peter David" ,"Publisher":"" ,"Year":2015 ,"Month":9,"Series":"NFT" ,"BookCode":"NFT21" ,"ISBN":"" ,"Edition":"" }</v>
      </c>
    </row>
    <row r="29" spans="1:29" ht="13.8" x14ac:dyDescent="0.25">
      <c r="A29" s="12"/>
      <c r="B29" s="2"/>
      <c r="C29" s="3"/>
      <c r="D29" s="4"/>
      <c r="E29" s="85"/>
      <c r="F29" s="81"/>
      <c r="H29" s="12"/>
      <c r="I29" s="12"/>
    </row>
    <row r="30" spans="1:29" ht="13.8" x14ac:dyDescent="0.25">
      <c r="A30" s="12"/>
      <c r="B30" s="2"/>
      <c r="C30" s="3"/>
      <c r="D30" s="4"/>
      <c r="E30" s="85"/>
      <c r="F30" s="81"/>
      <c r="H30" s="12"/>
      <c r="I30" s="4"/>
    </row>
    <row r="31" spans="1:29" ht="13.8" x14ac:dyDescent="0.25">
      <c r="A31" s="12"/>
      <c r="B31" s="2"/>
      <c r="C31" s="3"/>
      <c r="D31" s="4"/>
      <c r="E31" s="85"/>
      <c r="F31" s="81"/>
      <c r="H31" s="12"/>
      <c r="I31" s="12"/>
    </row>
    <row r="32" spans="1:2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28">
    <cfRule type="containsText" dxfId="51" priority="1" operator="containsText" text="Y">
      <formula>NOT(ISERROR(SEARCH(("Y"),(C4))))</formula>
    </cfRule>
  </conditionalFormatting>
  <conditionalFormatting sqref="C4:C28">
    <cfRule type="containsText" dxfId="50" priority="2" operator="containsText" text="?">
      <formula>NOT(ISERROR(SEARCH(("?"),(C4))))</formula>
    </cfRule>
  </conditionalFormatting>
  <conditionalFormatting sqref="C4:C28">
    <cfRule type="containsBlanks" dxfId="49" priority="3">
      <formula>LEN(TRIM(C4))=0</formula>
    </cfRule>
  </conditionalFormatting>
  <conditionalFormatting sqref="C4:C28">
    <cfRule type="containsText" dxfId="4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1439</v>
      </c>
      <c r="B1" s="2" t="s">
        <v>229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S31","CollectionType":"HomeCollector.Models.BookBase,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27" x14ac:dyDescent="0.3">
      <c r="A4" s="14" t="s">
        <v>1440</v>
      </c>
      <c r="B4" s="15">
        <v>2001</v>
      </c>
      <c r="C4" s="17" t="s">
        <v>15</v>
      </c>
      <c r="D4" s="4"/>
      <c r="E4" s="139"/>
      <c r="F4" s="81" t="s">
        <v>1441</v>
      </c>
      <c r="G4" s="18"/>
      <c r="H4" s="12" t="s">
        <v>1442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,"DisplayName":"Section 31 - Rogue"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,"Title":"Section 31 - Rogue" </v>
      </c>
      <c r="N4" t="str">
        <f>",""Author"":""" &amp; $H4 &amp; """ "</f>
        <v xml:space="preserve">,"Author":"Andy Mangels &amp; Michael A. Martin"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,"Series":"S31" </v>
      </c>
      <c r="S4" t="str">
        <f>",""BookCode"":""" &amp; $F4 &amp; """ "</f>
        <v xml:space="preserve">,"BookCode":"S31_1"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PublicKeyToken=null","DisplayName":"Section 31 - Rogue" ,"Description":"TNG" ,"Title":"Section 31 - Rogue" ,"Author":"Andy Mangels &amp; Michael A. Martin" ,"Publisher":"" ,"Year":2001 ,"Month":0,"Series":"S31" ,"BookCode":"S31_1"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40.200000000000003" x14ac:dyDescent="0.3">
      <c r="A5" s="14" t="s">
        <v>1443</v>
      </c>
      <c r="B5" s="15">
        <v>2001</v>
      </c>
      <c r="C5" s="17" t="s">
        <v>15</v>
      </c>
      <c r="D5" s="4"/>
      <c r="E5" s="139"/>
      <c r="F5" s="81" t="s">
        <v>1444</v>
      </c>
      <c r="G5" s="18"/>
      <c r="H5" s="12" t="s">
        <v>1445</v>
      </c>
      <c r="I5" s="18" t="s">
        <v>778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9" si="0">",""DisplayName"":""" &amp; $A5 &amp; """ "</f>
        <v xml:space="preserve">,"DisplayName":"Section 31 - Shadow" </v>
      </c>
      <c r="L5" t="str">
        <f t="shared" ref="L5:L9" si="1">",""Description"":""" &amp; $I5 &amp; """ "</f>
        <v xml:space="preserve">,"Description":"VOY" </v>
      </c>
      <c r="M5" t="str">
        <f t="shared" ref="M5:M9" si="2">",""Title"":""" &amp; $A5 &amp; """ "</f>
        <v xml:space="preserve">,"Title":"Section 31 - Shadow" </v>
      </c>
      <c r="N5" t="str">
        <f t="shared" ref="N5:N9" si="3">",""Author"":""" &amp; $H5 &amp; """ "</f>
        <v xml:space="preserve">,"Author":"Dean Wesly Smith &amp; Kristine Kathryn Rusch" </v>
      </c>
      <c r="O5" t="str">
        <f t="shared" ref="O5:O9" si="4">",""Publisher"":""" &amp; $G5 &amp; """ "</f>
        <v xml:space="preserve">,"Publisher":"" </v>
      </c>
      <c r="P5" t="str">
        <f t="shared" ref="P5:P9" si="5">",""Year"":" &amp; $B5 &amp; " "</f>
        <v xml:space="preserve">,"Year":2001 </v>
      </c>
      <c r="Q5" t="str">
        <f t="shared" ref="Q5:Q9" si="6">",""Month"":" &amp; IF($E5="",0,$E5)</f>
        <v>,"Month":0</v>
      </c>
      <c r="R5" t="str">
        <f>",""Series"":""" &amp; $B$1 &amp; """ "</f>
        <v xml:space="preserve">,"Series":"S31" </v>
      </c>
      <c r="S5" t="str">
        <f t="shared" ref="S5:S9" si="7">",""BookCode"":""" &amp; $F5 &amp; """ "</f>
        <v xml:space="preserve">,"BookCode":"S31_2" </v>
      </c>
      <c r="T5" t="str">
        <f t="shared" ref="T5:T9" si="8">",""ISBN"":""" &amp; "" &amp; """ "</f>
        <v xml:space="preserve">,"ISBN":"" </v>
      </c>
      <c r="U5" t="str">
        <f t="shared" ref="U5:U9" si="9">",""Edition"":""" &amp; "" &amp; """ "</f>
        <v xml:space="preserve">,"Edition":"" </v>
      </c>
      <c r="V5" t="str">
        <f t="shared" ref="V5:V9" si="10" xml:space="preserve"> IF($C5="Y",",""ItemInstances"":[","")</f>
        <v>,"ItemInstances":[</v>
      </c>
      <c r="W5" t="str">
        <f t="shared" ref="W5:W9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9" si="12">",""ItemDetails"":""" &amp; "Copies=" &amp; $D5 &amp; """ "</f>
        <v xml:space="preserve">,"ItemDetails":"Copies=" </v>
      </c>
      <c r="Y5" t="str">
        <f t="shared" ref="Y5:Y9" si="13">",""IsFavorite"":" &amp; "false" &amp; " "</f>
        <v xml:space="preserve">,"IsFavorite":false </v>
      </c>
      <c r="Z5" t="str">
        <f t="shared" ref="Z5:Z9" si="14">",""EstimatedValue"":" &amp; 0 &amp; " "</f>
        <v xml:space="preserve">,"EstimatedValue":0 </v>
      </c>
      <c r="AA5" t="str">
        <f t="shared" ref="AA5:AA9" si="15">",""Condition"":" &amp; """UNDEFINED""" &amp; " "</f>
        <v xml:space="preserve">,"Condition":"UNDEFINED" </v>
      </c>
      <c r="AB5" t="str">
        <f t="shared" ref="AB5:AB9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9" si="17">CONCATENATE($J5,$K5, $L5, $M5, $N5,$O5,$P5,$Q5,$R5,$S5,$T5,$U5) &amp; $AB5</f>
        <v>,{"CollectableType":"HomeCollector.Models.BookBase, HomeCollector, Version=1.0.0.0, Culture=neutral, PublicKeyToken=null","DisplayName":"Section 31 - Shadow" ,"Description":"VOY" ,"Title":"Section 31 - Shadow" ,"Author":"Dean Wesly Smith &amp; Kristine Kathryn Rusch" ,"Publisher":"" ,"Year":2001 ,"Month":0,"Series":"S31" ,"BookCode":"S31_2"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1446</v>
      </c>
      <c r="B6" s="15">
        <v>2001</v>
      </c>
      <c r="C6" s="17" t="s">
        <v>15</v>
      </c>
      <c r="D6" s="4"/>
      <c r="E6" s="139"/>
      <c r="F6" s="81" t="s">
        <v>1447</v>
      </c>
      <c r="G6" s="18"/>
      <c r="H6" s="12" t="s">
        <v>458</v>
      </c>
      <c r="I6" s="18" t="s">
        <v>455</v>
      </c>
      <c r="J6" t="str">
        <f t="shared" ref="J6:J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,"DisplayName":"Section 31 - Cloak" </v>
      </c>
      <c r="L6" t="str">
        <f t="shared" si="1"/>
        <v xml:space="preserve">,"Description":"TOS" </v>
      </c>
      <c r="M6" t="str">
        <f t="shared" si="2"/>
        <v xml:space="preserve">,"Title":"Section 31 - Cloak" </v>
      </c>
      <c r="N6" t="str">
        <f t="shared" si="3"/>
        <v xml:space="preserve">,"Author":"S.D. Perry" </v>
      </c>
      <c r="O6" t="str">
        <f t="shared" si="4"/>
        <v xml:space="preserve">,"Publisher":"" </v>
      </c>
      <c r="P6" t="str">
        <f t="shared" si="5"/>
        <v xml:space="preserve">,"Year":2001 </v>
      </c>
      <c r="Q6" t="str">
        <f t="shared" si="6"/>
        <v>,"Month":0</v>
      </c>
      <c r="R6" t="str">
        <f t="shared" ref="R6:R9" si="19">",""Series"":""" &amp; $B$1 &amp; """ "</f>
        <v xml:space="preserve">,"Series":"S31" </v>
      </c>
      <c r="S6" t="str">
        <f t="shared" si="7"/>
        <v xml:space="preserve">,"BookCode":"S31_3"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PublicKeyToken=null","DisplayName":"Section 31 - Cloak" ,"Description":"TOS" ,"Title":"Section 31 - Cloak" ,"Author":"S.D. Perry" ,"Publisher":"" ,"Year":2001 ,"Month":0,"Series":"S31" ,"BookCode":"S31_3"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27" x14ac:dyDescent="0.3">
      <c r="A7" s="14" t="s">
        <v>1448</v>
      </c>
      <c r="B7" s="15">
        <v>2001</v>
      </c>
      <c r="C7" s="17" t="s">
        <v>15</v>
      </c>
      <c r="D7" s="4"/>
      <c r="E7" s="139">
        <v>7</v>
      </c>
      <c r="F7" s="81" t="s">
        <v>1449</v>
      </c>
      <c r="G7" s="18"/>
      <c r="H7" s="12" t="s">
        <v>1450</v>
      </c>
      <c r="I7" s="18" t="s">
        <v>57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,"DisplayName":"Section 31 - Abyss" </v>
      </c>
      <c r="L7" t="str">
        <f t="shared" si="1"/>
        <v xml:space="preserve">,"Description":"DS9" </v>
      </c>
      <c r="M7" t="str">
        <f t="shared" si="2"/>
        <v xml:space="preserve">,"Title":"Section 31 - Abyss" </v>
      </c>
      <c r="N7" t="str">
        <f t="shared" si="3"/>
        <v xml:space="preserve">,"Author":"David Weddle &amp; Jeffrey Lang" </v>
      </c>
      <c r="O7" t="str">
        <f t="shared" si="4"/>
        <v xml:space="preserve">,"Publisher":"" </v>
      </c>
      <c r="P7" t="str">
        <f t="shared" si="5"/>
        <v xml:space="preserve">,"Year":2001 </v>
      </c>
      <c r="Q7" t="str">
        <f t="shared" si="6"/>
        <v>,"Month":7</v>
      </c>
      <c r="R7" t="str">
        <f t="shared" si="19"/>
        <v xml:space="preserve">,"Series":"S31" </v>
      </c>
      <c r="S7" t="str">
        <f t="shared" si="7"/>
        <v xml:space="preserve">,"BookCode":"S31_4"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PublicKeyToken=null","DisplayName":"Section 31 - Abyss" ,"Description":"DS9" ,"Title":"Section 31 - Abyss" ,"Author":"David Weddle &amp; Jeffrey Lang" ,"Publisher":"" ,"Year":2001 ,"Month":7,"Series":"S31" ,"BookCode":"S31_4"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1451</v>
      </c>
      <c r="B8" s="15">
        <v>2014</v>
      </c>
      <c r="C8" s="17" t="s">
        <v>15</v>
      </c>
      <c r="D8" s="4"/>
      <c r="E8" s="139">
        <v>10</v>
      </c>
      <c r="F8" s="81" t="s">
        <v>1452</v>
      </c>
      <c r="G8" s="18"/>
      <c r="H8" s="18" t="s">
        <v>709</v>
      </c>
      <c r="I8" s="18" t="s">
        <v>57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,"DisplayName":"Section 31 - Disavowed" </v>
      </c>
      <c r="L8" t="str">
        <f t="shared" si="1"/>
        <v xml:space="preserve">,"Description":"DS9" </v>
      </c>
      <c r="M8" t="str">
        <f t="shared" si="2"/>
        <v xml:space="preserve">,"Title":"Section 31 - Disavowed" </v>
      </c>
      <c r="N8" t="str">
        <f t="shared" si="3"/>
        <v xml:space="preserve">,"Author":"David Mack" </v>
      </c>
      <c r="O8" t="str">
        <f t="shared" si="4"/>
        <v xml:space="preserve">,"Publisher":"" </v>
      </c>
      <c r="P8" t="str">
        <f t="shared" si="5"/>
        <v xml:space="preserve">,"Year":2014 </v>
      </c>
      <c r="Q8" t="str">
        <f t="shared" si="6"/>
        <v>,"Month":10</v>
      </c>
      <c r="R8" t="str">
        <f t="shared" si="19"/>
        <v xml:space="preserve">,"Series":"S31" </v>
      </c>
      <c r="S8" t="str">
        <f t="shared" si="7"/>
        <v xml:space="preserve">,"BookCode":"S31_5"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PublicKeyToken=null","DisplayName":"Section 31 - Disavowed" ,"Description":"DS9" ,"Title":"Section 31 - Disavowed" ,"Author":"David Mack" ,"Publisher":"" ,"Year":2014 ,"Month":10,"Series":"S31" ,"BookCode":"S31_5"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1453</v>
      </c>
      <c r="B9" s="15">
        <v>2015</v>
      </c>
      <c r="C9" s="17"/>
      <c r="D9" s="4"/>
      <c r="E9" s="139"/>
      <c r="F9" s="81" t="s">
        <v>1454</v>
      </c>
      <c r="G9" s="18"/>
      <c r="H9" s="18" t="s">
        <v>709</v>
      </c>
      <c r="I9" s="18" t="s">
        <v>57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,"DisplayName":"Section 31 - Control" </v>
      </c>
      <c r="L9" t="str">
        <f t="shared" si="1"/>
        <v xml:space="preserve">,"Description":"DS9" </v>
      </c>
      <c r="M9" t="str">
        <f t="shared" si="2"/>
        <v xml:space="preserve">,"Title":"Section 31 - Control" </v>
      </c>
      <c r="N9" t="str">
        <f t="shared" si="3"/>
        <v xml:space="preserve">,"Author":"David Mack" </v>
      </c>
      <c r="O9" t="str">
        <f t="shared" si="4"/>
        <v xml:space="preserve">,"Publisher":"" </v>
      </c>
      <c r="P9" t="str">
        <f t="shared" si="5"/>
        <v xml:space="preserve">,"Year":2015 </v>
      </c>
      <c r="Q9" t="str">
        <f t="shared" si="6"/>
        <v>,"Month":0</v>
      </c>
      <c r="R9" t="str">
        <f t="shared" si="19"/>
        <v xml:space="preserve">,"Series":"S31" </v>
      </c>
      <c r="S9" t="str">
        <f t="shared" si="7"/>
        <v xml:space="preserve">,"BookCode":"S31_6"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/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}</v>
      </c>
      <c r="AC9" t="str">
        <f t="shared" si="17"/>
        <v>,{"CollectableType":"HomeCollector.Models.BookBase, HomeCollector, Version=1.0.0.0, Culture=neutral, PublicKeyToken=null","DisplayName":"Section 31 - Control" ,"Description":"DS9" ,"Title":"Section 31 - Control" ,"Author":"David Mack" ,"Publisher":"" ,"Year":2015 ,"Month":0,"Series":"S31" ,"BookCode":"S31_6" ,"ISBN":"" ,"Edition":"" }</v>
      </c>
    </row>
    <row r="10" spans="1:39" ht="14.4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ht="14.4" x14ac:dyDescent="0.3">
      <c r="A11" s="14"/>
      <c r="B11" s="15"/>
      <c r="C11" s="3"/>
      <c r="D11" s="4"/>
      <c r="E11" s="85"/>
      <c r="F11" s="81"/>
      <c r="G11" s="18"/>
    </row>
    <row r="12" spans="1:39" ht="14.4" x14ac:dyDescent="0.3">
      <c r="A12" s="14"/>
      <c r="B12" s="15"/>
      <c r="C12" s="3"/>
      <c r="D12" s="4"/>
      <c r="E12" s="85"/>
      <c r="F12" s="81"/>
      <c r="G12" s="18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9">
    <cfRule type="containsText" dxfId="47" priority="1" operator="containsText" text="Y">
      <formula>NOT(ISERROR(SEARCH(("Y"),(C4))))</formula>
    </cfRule>
  </conditionalFormatting>
  <conditionalFormatting sqref="C4:C9">
    <cfRule type="containsText" dxfId="46" priority="2" operator="containsText" text="?">
      <formula>NOT(ISERROR(SEARCH(("?"),(C4))))</formula>
    </cfRule>
  </conditionalFormatting>
  <conditionalFormatting sqref="C4:C9">
    <cfRule type="containsBlanks" dxfId="45" priority="3">
      <formula>LEN(TRIM(C4))=0</formula>
    </cfRule>
  </conditionalFormatting>
  <conditionalFormatting sqref="C4:C9">
    <cfRule type="containsText" dxfId="4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" customWidth="1"/>
    <col min="4" max="4" width="9.6640625" customWidth="1"/>
    <col min="5" max="5" width="11.5546875" customWidth="1"/>
    <col min="6" max="6" width="10.109375" customWidth="1"/>
    <col min="8" max="8" width="19.44140625" customWidth="1"/>
    <col min="9" max="9" width="43.88671875" customWidth="1"/>
  </cols>
  <sheetData>
    <row r="1" spans="1:39" ht="26.4" x14ac:dyDescent="0.25">
      <c r="A1" s="1" t="s">
        <v>1455</v>
      </c>
      <c r="B1" s="2" t="s">
        <v>235</v>
      </c>
      <c r="C1" s="3"/>
      <c r="D1" s="4"/>
      <c r="E1" s="5"/>
      <c r="H1" s="4"/>
      <c r="I1" s="4"/>
    </row>
    <row r="2" spans="1:39" ht="13.2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SCE","CollectionType":"HomeCollector.Models.BookBase, HomeCollector, Version=1.0.0.0, Culture=neutral, PublicKeyToken=null"</v>
      </c>
      <c r="AC2" t="str">
        <f>"}"</f>
        <v>}</v>
      </c>
    </row>
    <row r="3" spans="1:39" ht="26.4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66" x14ac:dyDescent="0.25">
      <c r="A4" s="34" t="s">
        <v>1456</v>
      </c>
      <c r="B4" s="15">
        <v>2002</v>
      </c>
      <c r="C4" s="17" t="s">
        <v>15</v>
      </c>
      <c r="D4" s="4"/>
      <c r="E4" s="85"/>
      <c r="F4" s="81" t="s">
        <v>1457</v>
      </c>
      <c r="G4" s="18"/>
      <c r="H4" s="12" t="s">
        <v>1458</v>
      </c>
      <c r="I4" s="12" t="s">
        <v>1459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,"DisplayName":"SCE - Have Tech, Will Travel" </v>
      </c>
      <c r="L4" t="str">
        <f>",""Description"":""" &amp; $I4 &amp; """ "</f>
        <v xml:space="preserve">,"Description":"Originally e-Book" </v>
      </c>
      <c r="M4" t="str">
        <f>",""Title"":""" &amp; $A4 &amp; """ "</f>
        <v xml:space="preserve">,"Title":"SCE - Have Tech, Will Travel" </v>
      </c>
      <c r="N4" t="str">
        <f>",""Author"":""" &amp; $H4 &amp; """ "</f>
        <v xml:space="preserve">,"Author":"Dean Wesley Smith, Keith R. A. DeCandido, Christie Golden, Dayton Ward &amp; Kevin Dilmore"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,"Month":0</v>
      </c>
      <c r="R4" t="str">
        <f>",""Series"":""" &amp; $B$1 &amp; """ "</f>
        <v xml:space="preserve">,"Series":"SCE" </v>
      </c>
      <c r="S4" t="str">
        <f>",""BookCode"":""" &amp; $F4 &amp; """ "</f>
        <v xml:space="preserve">,"BookCode":"SCE1"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PublicKeyToken=null","DisplayName":"SCE - Have Tech, Will Travel" ,"Description":"Originally e-Book" ,"Title":"SCE - Have Tech, Will Travel" ,"Author":"Dean Wesley Smith, Keith R. A. DeCandido, Christie Golden, Dayton Ward &amp; Kevin Dilmore" ,"Publisher":"" ,"Year":2002 ,"Month":0,"Series":"SCE" ,"BookCode":"SCE1"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52.8" x14ac:dyDescent="0.25">
      <c r="A5" s="34" t="s">
        <v>1460</v>
      </c>
      <c r="B5" s="15">
        <v>2002</v>
      </c>
      <c r="C5" s="17" t="s">
        <v>15</v>
      </c>
      <c r="D5" s="4"/>
      <c r="E5" s="85"/>
      <c r="F5" s="81" t="s">
        <v>1461</v>
      </c>
      <c r="G5" s="18"/>
      <c r="H5" s="12" t="s">
        <v>1462</v>
      </c>
      <c r="I5" s="12" t="s">
        <v>1459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6" si="0">",""DisplayName"":""" &amp; $A5 &amp; """ "</f>
        <v xml:space="preserve">,"DisplayName":"SCE - Miracle Workers" </v>
      </c>
      <c r="L5" t="str">
        <f t="shared" ref="L5:L16" si="1">",""Description"":""" &amp; $I5 &amp; """ "</f>
        <v xml:space="preserve">,"Description":"Originally e-Book" </v>
      </c>
      <c r="M5" t="str">
        <f t="shared" ref="M5:M16" si="2">",""Title"":""" &amp; $A5 &amp; """ "</f>
        <v xml:space="preserve">,"Title":"SCE - Miracle Workers" </v>
      </c>
      <c r="N5" t="str">
        <f t="shared" ref="N5:N16" si="3">",""Author"":""" &amp; $H5 &amp; """ "</f>
        <v xml:space="preserve">,"Author":"Dayton Ward, Kevin Dilmore, Keith R. A. DeCandido &amp; David Mack" </v>
      </c>
      <c r="O5" t="str">
        <f t="shared" ref="O5:O16" si="4">",""Publisher"":""" &amp; $G5 &amp; """ "</f>
        <v xml:space="preserve">,"Publisher":"" </v>
      </c>
      <c r="P5" t="str">
        <f t="shared" ref="P5:P16" si="5">",""Year"":" &amp; $B5 &amp; " "</f>
        <v xml:space="preserve">,"Year":2002 </v>
      </c>
      <c r="Q5" t="str">
        <f t="shared" ref="Q5:Q16" si="6">",""Month"":" &amp; IF($E5="",0,$E5)</f>
        <v>,"Month":0</v>
      </c>
      <c r="R5" t="str">
        <f>",""Series"":""" &amp; $B$1 &amp; """ "</f>
        <v xml:space="preserve">,"Series":"SCE" </v>
      </c>
      <c r="S5" t="str">
        <f t="shared" ref="S5:S16" si="7">",""BookCode"":""" &amp; $F5 &amp; """ "</f>
        <v xml:space="preserve">,"BookCode":"SCE2" </v>
      </c>
      <c r="T5" t="str">
        <f t="shared" ref="T5:T16" si="8">",""ISBN"":""" &amp; "" &amp; """ "</f>
        <v xml:space="preserve">,"ISBN":"" </v>
      </c>
      <c r="U5" t="str">
        <f t="shared" ref="U5:U16" si="9">",""Edition"":""" &amp; "" &amp; """ "</f>
        <v xml:space="preserve">,"Edition":"" </v>
      </c>
      <c r="V5" t="str">
        <f t="shared" ref="V5:V16" si="10" xml:space="preserve"> IF($C5="Y",",""ItemInstances"":[","")</f>
        <v>,"ItemInstances":[</v>
      </c>
      <c r="W5" t="str">
        <f t="shared" ref="W5:W16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6" si="12">",""ItemDetails"":""" &amp; "Copies=" &amp; $D5 &amp; """ "</f>
        <v xml:space="preserve">,"ItemDetails":"Copies=" </v>
      </c>
      <c r="Y5" t="str">
        <f t="shared" ref="Y5:Y16" si="13">",""IsFavorite"":" &amp; "false" &amp; " "</f>
        <v xml:space="preserve">,"IsFavorite":false </v>
      </c>
      <c r="Z5" t="str">
        <f t="shared" ref="Z5:Z16" si="14">",""EstimatedValue"":" &amp; 0 &amp; " "</f>
        <v xml:space="preserve">,"EstimatedValue":0 </v>
      </c>
      <c r="AA5" t="str">
        <f t="shared" ref="AA5:AA16" si="15">",""Condition"":" &amp; """UNDEFINED""" &amp; " "</f>
        <v xml:space="preserve">,"Condition":"UNDEFINED" </v>
      </c>
      <c r="AB5" t="str">
        <f t="shared" ref="AB5:AB16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6" si="17">CONCATENATE($J5,$K5, $L5, $M5, $N5,$O5,$P5,$Q5,$R5,$S5,$T5,$U5) &amp; $AB5</f>
        <v>,{"CollectableType":"HomeCollector.Models.BookBase, HomeCollector, Version=1.0.0.0, Culture=neutral, PublicKeyToken=null","DisplayName":"SCE - Miracle Workers" ,"Description":"Originally e-Book" ,"Title":"SCE - Miracle Workers" ,"Author":"Dayton Ward, Kevin Dilmore, Keith R. A. DeCandido &amp; David Mack" ,"Publisher":"" ,"Year":2002 ,"Month":0,"Series":"SCE" ,"BookCode":"SCE2"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79.2" x14ac:dyDescent="0.25">
      <c r="A6" s="34" t="s">
        <v>1463</v>
      </c>
      <c r="B6" s="15">
        <v>2003</v>
      </c>
      <c r="C6" s="17" t="s">
        <v>15</v>
      </c>
      <c r="D6" s="4"/>
      <c r="E6" s="85"/>
      <c r="F6" s="81" t="s">
        <v>1464</v>
      </c>
      <c r="G6" s="18"/>
      <c r="H6" s="12" t="s">
        <v>1465</v>
      </c>
      <c r="I6" s="12" t="s">
        <v>1459</v>
      </c>
      <c r="J6" t="str">
        <f t="shared" ref="J6:J16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,"DisplayName":"SCE - Some Assembly Required" </v>
      </c>
      <c r="L6" t="str">
        <f t="shared" si="1"/>
        <v xml:space="preserve">,"Description":"Originally e-Book" </v>
      </c>
      <c r="M6" t="str">
        <f t="shared" si="2"/>
        <v xml:space="preserve">,"Title":"SCE - Some Assembly Required" </v>
      </c>
      <c r="N6" t="str">
        <f t="shared" si="3"/>
        <v xml:space="preserve">,"Author":"Aaron Rosenberg, Keith R. A. DeCandido, Dave Galanter, Greg Brodeur, Scott Ciencin &amp; Dan Jolley" </v>
      </c>
      <c r="O6" t="str">
        <f t="shared" si="4"/>
        <v xml:space="preserve">,"Publisher":"" </v>
      </c>
      <c r="P6" t="str">
        <f t="shared" si="5"/>
        <v xml:space="preserve">,"Year":2003 </v>
      </c>
      <c r="Q6" t="str">
        <f t="shared" si="6"/>
        <v>,"Month":0</v>
      </c>
      <c r="R6" t="str">
        <f t="shared" ref="R6:R16" si="19">",""Series"":""" &amp; $B$1 &amp; """ "</f>
        <v xml:space="preserve">,"Series":"SCE" </v>
      </c>
      <c r="S6" t="str">
        <f t="shared" si="7"/>
        <v xml:space="preserve">,"BookCode":"SCE3"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PublicKeyToken=null","DisplayName":"SCE - Some Assembly Required" ,"Description":"Originally e-Book" ,"Title":"SCE - Some Assembly Required" ,"Author":"Aaron Rosenberg, Keith R. A. DeCandido, Dave Galanter, Greg Brodeur, Scott Ciencin &amp; Dan Jolley" ,"Publisher":"" ,"Year":2003 ,"Month":0,"Series":"SCE" ,"BookCode":"SCE3"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66" x14ac:dyDescent="0.25">
      <c r="A7" s="34" t="s">
        <v>1466</v>
      </c>
      <c r="B7" s="15">
        <v>2004</v>
      </c>
      <c r="C7" s="17" t="s">
        <v>15</v>
      </c>
      <c r="D7" s="4"/>
      <c r="E7" s="85"/>
      <c r="F7" s="81" t="s">
        <v>1467</v>
      </c>
      <c r="G7" s="18"/>
      <c r="H7" s="12" t="s">
        <v>1468</v>
      </c>
      <c r="I7" s="12" t="s">
        <v>1459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,"DisplayName":"SCE - No Surrender" </v>
      </c>
      <c r="L7" t="str">
        <f t="shared" si="1"/>
        <v xml:space="preserve">,"Description":"Originally e-Book" </v>
      </c>
      <c r="M7" t="str">
        <f t="shared" si="2"/>
        <v xml:space="preserve">,"Title":"SCE - No Surrender" </v>
      </c>
      <c r="N7" t="str">
        <f t="shared" si="3"/>
        <v xml:space="preserve">,"Author":"Jeff Mariotte, Ian Edginton, Mike Collins, Robert Greenberger &amp; Glenn Hauman" </v>
      </c>
      <c r="O7" t="str">
        <f t="shared" si="4"/>
        <v xml:space="preserve">,"Publisher":"" </v>
      </c>
      <c r="P7" t="str">
        <f t="shared" si="5"/>
        <v xml:space="preserve">,"Year":2004 </v>
      </c>
      <c r="Q7" t="str">
        <f t="shared" si="6"/>
        <v>,"Month":0</v>
      </c>
      <c r="R7" t="str">
        <f t="shared" si="19"/>
        <v xml:space="preserve">,"Series":"SCE" </v>
      </c>
      <c r="S7" t="str">
        <f t="shared" si="7"/>
        <v xml:space="preserve">,"BookCode":"SCE4"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PublicKeyToken=null","DisplayName":"SCE - No Surrender" ,"Description":"Originally e-Book" ,"Title":"SCE - No Surrender" ,"Author":"Jeff Mariotte, Ian Edginton, Mike Collins, Robert Greenberger &amp; Glenn Hauman" ,"Publisher":"" ,"Year":2004 ,"Month":0,"Series":"SCE" ,"BookCode":"SCE4"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40.200000000000003" x14ac:dyDescent="0.3">
      <c r="A8" s="14" t="s">
        <v>1469</v>
      </c>
      <c r="B8" s="15">
        <v>2005</v>
      </c>
      <c r="C8" s="17" t="s">
        <v>15</v>
      </c>
      <c r="D8" s="4"/>
      <c r="E8" s="85"/>
      <c r="F8" s="81" t="s">
        <v>1470</v>
      </c>
      <c r="G8" s="18"/>
      <c r="H8" s="12" t="s">
        <v>788</v>
      </c>
      <c r="I8" s="12" t="s">
        <v>1459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,"DisplayName":"SCE - Foundations" </v>
      </c>
      <c r="L8" t="str">
        <f t="shared" si="1"/>
        <v xml:space="preserve">,"Description":"Originally e-Book" </v>
      </c>
      <c r="M8" t="str">
        <f t="shared" si="2"/>
        <v xml:space="preserve">,"Title":"SCE - Foundations" </v>
      </c>
      <c r="N8" t="str">
        <f t="shared" si="3"/>
        <v xml:space="preserve">,"Author":"Dayton Ward and Kevin Dilmore" </v>
      </c>
      <c r="O8" t="str">
        <f t="shared" si="4"/>
        <v xml:space="preserve">,"Publisher":"" </v>
      </c>
      <c r="P8" t="str">
        <f t="shared" si="5"/>
        <v xml:space="preserve">,"Year":2005 </v>
      </c>
      <c r="Q8" t="str">
        <f t="shared" si="6"/>
        <v>,"Month":0</v>
      </c>
      <c r="R8" t="str">
        <f t="shared" si="19"/>
        <v xml:space="preserve">,"Series":"SCE" </v>
      </c>
      <c r="S8" t="str">
        <f t="shared" si="7"/>
        <v xml:space="preserve">,"BookCode":"SCE5"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PublicKeyToken=null","DisplayName":"SCE - Foundations" ,"Description":"Originally e-Book" ,"Title":"SCE - Foundations" ,"Author":"Dayton Ward and Kevin Dilmore" ,"Publisher":"" ,"Year":2005 ,"Month":0,"Series":"SCE" ,"BookCode":"SCE5"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66.599999999999994" x14ac:dyDescent="0.3">
      <c r="A9" s="14" t="s">
        <v>1471</v>
      </c>
      <c r="B9" s="15">
        <v>2005</v>
      </c>
      <c r="C9" s="17" t="s">
        <v>15</v>
      </c>
      <c r="D9" s="4"/>
      <c r="E9" s="85"/>
      <c r="F9" s="81" t="s">
        <v>1472</v>
      </c>
      <c r="G9" s="18"/>
      <c r="H9" s="12" t="s">
        <v>1473</v>
      </c>
      <c r="I9" s="12" t="s">
        <v>1459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,"DisplayName":"SCE - Wildfire" </v>
      </c>
      <c r="L9" t="str">
        <f t="shared" si="1"/>
        <v xml:space="preserve">,"Description":"Originally e-Book" </v>
      </c>
      <c r="M9" t="str">
        <f t="shared" si="2"/>
        <v xml:space="preserve">,"Title":"SCE - Wildfire" </v>
      </c>
      <c r="N9" t="str">
        <f t="shared" si="3"/>
        <v xml:space="preserve">,"Author":"J. Steven York, Christina F. York, Keith R. A. DeCandido &amp; David Mack" </v>
      </c>
      <c r="O9" t="str">
        <f t="shared" si="4"/>
        <v xml:space="preserve">,"Publisher":"" </v>
      </c>
      <c r="P9" t="str">
        <f t="shared" si="5"/>
        <v xml:space="preserve">,"Year":2005 </v>
      </c>
      <c r="Q9" t="str">
        <f t="shared" si="6"/>
        <v>,"Month":0</v>
      </c>
      <c r="R9" t="str">
        <f t="shared" si="19"/>
        <v xml:space="preserve">,"Series":"SCE" </v>
      </c>
      <c r="S9" t="str">
        <f t="shared" si="7"/>
        <v xml:space="preserve">,"BookCode":"SCE6"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PublicKeyToken=null","DisplayName":"SCE - Wildfire" ,"Description":"Originally e-Book" ,"Title":"SCE - Wildfire" ,"Author":"J. Steven York, Christina F. York, Keith R. A. DeCandido &amp; David Mack" ,"Publisher":"" ,"Year":2005 ,"Month":0,"Series":"SCE" ,"BookCode":"SCE6"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66.599999999999994" x14ac:dyDescent="0.3">
      <c r="A10" s="14" t="s">
        <v>1474</v>
      </c>
      <c r="B10" s="15">
        <v>2006</v>
      </c>
      <c r="C10" s="17" t="s">
        <v>15</v>
      </c>
      <c r="D10" s="4"/>
      <c r="E10" s="85"/>
      <c r="F10" s="81" t="s">
        <v>1475</v>
      </c>
      <c r="G10" s="18"/>
      <c r="H10" s="12" t="s">
        <v>1476</v>
      </c>
      <c r="I10" s="12" t="s">
        <v>1459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,"DisplayName":"SCE - Breakdowns" </v>
      </c>
      <c r="L10" t="str">
        <f t="shared" si="1"/>
        <v xml:space="preserve">,"Description":"Originally e-Book" </v>
      </c>
      <c r="M10" t="str">
        <f t="shared" si="2"/>
        <v xml:space="preserve">,"Title":"SCE - Breakdowns" </v>
      </c>
      <c r="N10" t="str">
        <f t="shared" si="3"/>
        <v xml:space="preserve">,"Author":"Dayton Ward, Kevin Dilmore, Scott Ciencin, Heather Jarman &amp; Keith R. A. DeCandido" </v>
      </c>
      <c r="O10" t="str">
        <f t="shared" si="4"/>
        <v xml:space="preserve">,"Publisher":"" </v>
      </c>
      <c r="P10" t="str">
        <f t="shared" si="5"/>
        <v xml:space="preserve">,"Year":2006 </v>
      </c>
      <c r="Q10" t="str">
        <f t="shared" si="6"/>
        <v>,"Month":0</v>
      </c>
      <c r="R10" t="str">
        <f t="shared" si="19"/>
        <v xml:space="preserve">,"Series":"SCE" </v>
      </c>
      <c r="S10" t="str">
        <f t="shared" si="7"/>
        <v xml:space="preserve">,"BookCode":"SCE7"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PublicKeyToken=null","DisplayName":"SCE - Breakdowns" ,"Description":"Originally e-Book" ,"Title":"SCE - Breakdowns" ,"Author":"Dayton Ward, Kevin Dilmore, Scott Ciencin, Heather Jarman &amp; Keith R. A. DeCandido" ,"Publisher":"" ,"Year":2006 ,"Month":0,"Series":"SCE" ,"BookCode":"SCE7"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06.2" x14ac:dyDescent="0.3">
      <c r="A11" s="14" t="s">
        <v>1477</v>
      </c>
      <c r="B11" s="15">
        <v>2007</v>
      </c>
      <c r="C11" s="17"/>
      <c r="D11" s="4"/>
      <c r="E11" s="85"/>
      <c r="F11" s="81" t="s">
        <v>1478</v>
      </c>
      <c r="G11" s="18"/>
      <c r="H11" s="12" t="s">
        <v>1479</v>
      </c>
      <c r="I11" s="12" t="s">
        <v>1459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,"DisplayName":"SCE - Aftermath" </v>
      </c>
      <c r="L11" t="str">
        <f t="shared" si="1"/>
        <v xml:space="preserve">,"Description":"Originally e-Book" </v>
      </c>
      <c r="M11" t="str">
        <f t="shared" si="2"/>
        <v xml:space="preserve">,"Title":"SCE - Aftermath" </v>
      </c>
      <c r="N11" t="str">
        <f t="shared" si="3"/>
        <v xml:space="preserve">,"Author":"Christopher L. Bennett, Randall N. Bills, Loren L. Coleman, Robert Greenberger, Andy Mangels, Michael A. Martin &amp;Aaron Rosenberg" </v>
      </c>
      <c r="O11" t="str">
        <f t="shared" si="4"/>
        <v xml:space="preserve">,"Publisher":"" </v>
      </c>
      <c r="P11" t="str">
        <f t="shared" si="5"/>
        <v xml:space="preserve">,"Year":2007 </v>
      </c>
      <c r="Q11" t="str">
        <f t="shared" si="6"/>
        <v>,"Month":0</v>
      </c>
      <c r="R11" t="str">
        <f t="shared" si="19"/>
        <v xml:space="preserve">,"Series":"SCE" </v>
      </c>
      <c r="S11" t="str">
        <f t="shared" si="7"/>
        <v xml:space="preserve">,"BookCode":"SCE8"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PublicKeyToken=null","DisplayName":"SCE - Aftermath" ,"Description":"Originally e-Book" ,"Title":"SCE - Aftermath" ,"Author":"Christopher L. Bennett, Randall N. Bills, Loren L. Coleman, Robert Greenberger, Andy Mangels, Michael A. Martin &amp;Aaron Rosenberg" ,"Publisher":"" ,"Year":2007 ,"Month":0,"Series":"SCE" ,"BookCode":"SCE8" ,"ISBN":"" ,"Edition":"" }</v>
      </c>
    </row>
    <row r="12" spans="1:39" ht="79.8" x14ac:dyDescent="0.3">
      <c r="A12" s="14" t="s">
        <v>1480</v>
      </c>
      <c r="B12" s="15">
        <v>2007</v>
      </c>
      <c r="C12" s="17"/>
      <c r="D12" s="4"/>
      <c r="E12" s="85"/>
      <c r="F12" s="81" t="s">
        <v>1481</v>
      </c>
      <c r="G12" s="18"/>
      <c r="H12" s="12" t="s">
        <v>1482</v>
      </c>
      <c r="I12" s="12" t="s">
        <v>1459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,"DisplayName":"SCE - Grand Designs" </v>
      </c>
      <c r="L12" t="str">
        <f t="shared" si="1"/>
        <v xml:space="preserve">,"Description":"Originally e-Book" </v>
      </c>
      <c r="M12" t="str">
        <f t="shared" si="2"/>
        <v xml:space="preserve">,"Title":"SCE - Grand Designs" </v>
      </c>
      <c r="N12" t="str">
        <f t="shared" si="3"/>
        <v xml:space="preserve">,"Author":"Allyn Gibson, Kevin Killiany, Dayton Ward, Kevin Dilmore, David Mack, Dave Galanter &amp; Paul Kupperberg" </v>
      </c>
      <c r="O12" t="str">
        <f t="shared" si="4"/>
        <v xml:space="preserve">,"Publisher":"" </v>
      </c>
      <c r="P12" t="str">
        <f t="shared" si="5"/>
        <v xml:space="preserve">,"Year":2007 </v>
      </c>
      <c r="Q12" t="str">
        <f t="shared" si="6"/>
        <v>,"Month":0</v>
      </c>
      <c r="R12" t="str">
        <f t="shared" si="19"/>
        <v xml:space="preserve">,"Series":"SCE" </v>
      </c>
      <c r="S12" t="str">
        <f t="shared" si="7"/>
        <v xml:space="preserve">,"BookCode":"SCE9"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PublicKeyToken=null","DisplayName":"SCE - Grand Designs" ,"Description":"Originally e-Book" ,"Title":"SCE - Grand Designs" ,"Author":"Allyn Gibson, Kevin Killiany, Dayton Ward, Kevin Dilmore, David Mack, Dave Galanter &amp; Paul Kupperberg" ,"Publisher":"" ,"Year":2007 ,"Month":0,"Series":"SCE" ,"BookCode":"SCE9" ,"ISBN":"" ,"Edition":"" }</v>
      </c>
    </row>
    <row r="13" spans="1:39" ht="119.4" x14ac:dyDescent="0.3">
      <c r="A13" s="14" t="s">
        <v>1483</v>
      </c>
      <c r="B13" s="15">
        <v>2008</v>
      </c>
      <c r="C13" s="17"/>
      <c r="D13" s="4"/>
      <c r="E13" s="85"/>
      <c r="F13" s="81" t="s">
        <v>1484</v>
      </c>
      <c r="G13" s="18"/>
      <c r="H13" s="12" t="s">
        <v>1485</v>
      </c>
      <c r="I13" s="12" t="s">
        <v>1459</v>
      </c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,"DisplayName":"SCE - Creative Couplings" </v>
      </c>
      <c r="L13" t="str">
        <f t="shared" si="1"/>
        <v xml:space="preserve">,"Description":"Originally e-Book" </v>
      </c>
      <c r="M13" t="str">
        <f t="shared" si="2"/>
        <v xml:space="preserve">,"Title":"SCE - Creative Couplings" </v>
      </c>
      <c r="N13" t="str">
        <f t="shared" si="3"/>
        <v xml:space="preserve">,"Author":"John S. Drew, Dayton Ward, Kevin Dilmore, Glenn Greenberg, J. Steven York, Christina F. York, Glenn Hauman, Aaron Rosenberg &amp; David Mack" </v>
      </c>
      <c r="O13" t="str">
        <f t="shared" si="4"/>
        <v xml:space="preserve">,"Publisher":"" </v>
      </c>
      <c r="P13" t="str">
        <f t="shared" si="5"/>
        <v xml:space="preserve">,"Year":2008 </v>
      </c>
      <c r="Q13" t="str">
        <f t="shared" si="6"/>
        <v>,"Month":0</v>
      </c>
      <c r="R13" t="str">
        <f t="shared" si="19"/>
        <v xml:space="preserve">,"Series":"SCE" </v>
      </c>
      <c r="S13" t="str">
        <f t="shared" si="7"/>
        <v xml:space="preserve">,"BookCode":"SCE10"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/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}</v>
      </c>
      <c r="AC13" t="str">
        <f t="shared" si="17"/>
        <v>,{"CollectableType":"HomeCollector.Models.BookBase, HomeCollector, Version=1.0.0.0, Culture=neutral, PublicKeyToken=null","DisplayName":"SCE - Creative Couplings" ,"Description":"Originally e-Book" ,"Title":"SCE - Creative Couplings" ,"Author":"John S. Drew, Dayton Ward, Kevin Dilmore, Glenn Greenberg, J. Steven York, Christina F. York, Glenn Hauman, Aaron Rosenberg &amp; David Mack" ,"Publisher":"" ,"Year":2008 ,"Month":0,"Series":"SCE" ,"BookCode":"SCE10" ,"ISBN":"" ,"Edition":"" }</v>
      </c>
    </row>
    <row r="14" spans="1:39" ht="66.599999999999994" x14ac:dyDescent="0.3">
      <c r="A14" s="14" t="s">
        <v>1486</v>
      </c>
      <c r="B14" s="15">
        <v>2008</v>
      </c>
      <c r="C14" s="17"/>
      <c r="D14" s="4"/>
      <c r="E14" s="85"/>
      <c r="F14" s="81" t="s">
        <v>1487</v>
      </c>
      <c r="G14" s="18"/>
      <c r="H14" s="12" t="s">
        <v>1488</v>
      </c>
      <c r="I14" s="12" t="s">
        <v>1459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,"DisplayName":"SCE - Wounds" </v>
      </c>
      <c r="L14" t="str">
        <f t="shared" si="1"/>
        <v xml:space="preserve">,"Description":"Originally e-Book" </v>
      </c>
      <c r="M14" t="str">
        <f t="shared" si="2"/>
        <v xml:space="preserve">,"Title":"SCE - Wounds" </v>
      </c>
      <c r="N14" t="str">
        <f t="shared" si="3"/>
        <v xml:space="preserve">,"Author":"Ilsa J. Bick, Keith R. A. DeCandido, John J. Ordover, Terri Osborne &amp; Cory Rushton" </v>
      </c>
      <c r="O14" t="str">
        <f t="shared" si="4"/>
        <v xml:space="preserve">,"Publisher":"" </v>
      </c>
      <c r="P14" t="str">
        <f t="shared" si="5"/>
        <v xml:space="preserve">,"Year":2008 </v>
      </c>
      <c r="Q14" t="str">
        <f t="shared" si="6"/>
        <v>,"Month":0</v>
      </c>
      <c r="R14" t="str">
        <f t="shared" si="19"/>
        <v xml:space="preserve">,"Series":"SCE" </v>
      </c>
      <c r="S14" t="str">
        <f t="shared" si="7"/>
        <v xml:space="preserve">,"BookCode":"SCE11"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PublicKeyToken=null","DisplayName":"SCE - Wounds" ,"Description":"Originally e-Book" ,"Title":"SCE - Wounds" ,"Author":"Ilsa J. Bick, Keith R. A. DeCandido, John J. Ordover, Terri Osborne &amp; Cory Rushton" ,"Publisher":"" ,"Year":2008 ,"Month":0,"Series":"SCE" ,"BookCode":"SCE11" ,"ISBN":"" ,"Edition":"" }</v>
      </c>
    </row>
    <row r="15" spans="1:39" ht="52.8" x14ac:dyDescent="0.25">
      <c r="A15" s="34" t="s">
        <v>1489</v>
      </c>
      <c r="B15" s="15">
        <v>2010</v>
      </c>
      <c r="C15" s="17"/>
      <c r="D15" s="4"/>
      <c r="E15" s="85"/>
      <c r="F15" s="81" t="s">
        <v>1490</v>
      </c>
      <c r="H15" s="12" t="s">
        <v>1491</v>
      </c>
      <c r="I15" s="12" t="s">
        <v>1459</v>
      </c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,"DisplayName":"SCE - Out of the Cocoon" </v>
      </c>
      <c r="L15" t="str">
        <f t="shared" si="1"/>
        <v xml:space="preserve">,"Description":"Originally e-Book" </v>
      </c>
      <c r="M15" t="str">
        <f t="shared" si="2"/>
        <v xml:space="preserve">,"Title":"SCE - Out of the Cocoon" </v>
      </c>
      <c r="N15" t="str">
        <f t="shared" si="3"/>
        <v xml:space="preserve">,"Author":"William Leisner, Kevin Killiany, Phaedra M. Weldon, Robert T. Jeschonek" </v>
      </c>
      <c r="O15" t="str">
        <f t="shared" si="4"/>
        <v xml:space="preserve">,"Publisher":"" </v>
      </c>
      <c r="P15" t="str">
        <f t="shared" si="5"/>
        <v xml:space="preserve">,"Year":2010 </v>
      </c>
      <c r="Q15" t="str">
        <f t="shared" si="6"/>
        <v>,"Month":0</v>
      </c>
      <c r="R15" t="str">
        <f t="shared" si="19"/>
        <v xml:space="preserve">,"Series":"SCE" </v>
      </c>
      <c r="S15" t="str">
        <f t="shared" si="7"/>
        <v xml:space="preserve">,"BookCode":"SCE12"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/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}</v>
      </c>
      <c r="AC15" t="str">
        <f t="shared" si="17"/>
        <v>,{"CollectableType":"HomeCollector.Models.BookBase, HomeCollector, Version=1.0.0.0, Culture=neutral, PublicKeyToken=null","DisplayName":"SCE - Out of the Cocoon" ,"Description":"Originally e-Book" ,"Title":"SCE - Out of the Cocoon" ,"Author":"William Leisner, Kevin Killiany, Phaedra M. Weldon, Robert T. Jeschonek" ,"Publisher":"" ,"Year":2010 ,"Month":0,"Series":"SCE" ,"BookCode":"SCE12" ,"ISBN":"" ,"Edition":"" }</v>
      </c>
    </row>
    <row r="16" spans="1:39" ht="92.4" x14ac:dyDescent="0.25">
      <c r="A16" s="34" t="s">
        <v>1492</v>
      </c>
      <c r="B16" s="15">
        <v>2010</v>
      </c>
      <c r="C16" s="17"/>
      <c r="D16" s="4"/>
      <c r="E16" s="85"/>
      <c r="F16" s="81" t="s">
        <v>1493</v>
      </c>
      <c r="H16" s="12" t="s">
        <v>1494</v>
      </c>
      <c r="I16" s="12" t="s">
        <v>1459</v>
      </c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,"DisplayName":"SCE - What's Past" </v>
      </c>
      <c r="L16" t="str">
        <f t="shared" si="1"/>
        <v xml:space="preserve">,"Description":"Originally e-Book" </v>
      </c>
      <c r="M16" t="str">
        <f t="shared" si="2"/>
        <v xml:space="preserve">,"Title":"SCE - What's Past" </v>
      </c>
      <c r="N16" t="str">
        <f t="shared" si="3"/>
        <v xml:space="preserve">,"Author":"Terri Osborne, Steve Mollmann, Michael Schuster, Richard C. White, Dayton Ward, Kevin Dilmore, Heather Jarman,Keith R. A. DeCandido" </v>
      </c>
      <c r="O16" t="str">
        <f t="shared" si="4"/>
        <v xml:space="preserve">,"Publisher":"" </v>
      </c>
      <c r="P16" t="str">
        <f t="shared" si="5"/>
        <v xml:space="preserve">,"Year":2010 </v>
      </c>
      <c r="Q16" t="str">
        <f t="shared" si="6"/>
        <v>,"Month":0</v>
      </c>
      <c r="R16" t="str">
        <f t="shared" si="19"/>
        <v xml:space="preserve">,"Series":"SCE" </v>
      </c>
      <c r="S16" t="str">
        <f t="shared" si="7"/>
        <v xml:space="preserve">,"BookCode":"SCE13"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PublicKeyToken=null","DisplayName":"SCE - What's Past" ,"Description":"Originally e-Book" ,"Title":"SCE - What's Past" ,"Author":"Terri Osborne, Steve Mollmann, Michael Schuster, Richard C. White, Dayton Ward, Kevin Dilmore, Heather Jarman,Keith R. A. DeCandido" ,"Publisher":"" ,"Year":2010 ,"Month":0,"Series":"SCE" ,"BookCode":"SCE13" ,"ISBN":"" ,"Edition":"" }</v>
      </c>
    </row>
    <row r="17" spans="1:9" ht="13.8" x14ac:dyDescent="0.25">
      <c r="A17" s="34"/>
      <c r="B17" s="2"/>
      <c r="C17" s="17"/>
      <c r="D17" s="4"/>
      <c r="E17" s="85"/>
      <c r="F17" s="81"/>
    </row>
    <row r="18" spans="1:9" ht="26.4" hidden="1" x14ac:dyDescent="0.25">
      <c r="A18" s="34" t="s">
        <v>1495</v>
      </c>
      <c r="B18" s="15">
        <v>2006</v>
      </c>
      <c r="C18" s="17"/>
      <c r="D18" s="4"/>
      <c r="E18" s="85"/>
      <c r="F18" s="81">
        <v>1</v>
      </c>
      <c r="H18" s="12" t="s">
        <v>1496</v>
      </c>
      <c r="I18" s="12" t="s">
        <v>648</v>
      </c>
    </row>
    <row r="19" spans="1:9" ht="13.8" hidden="1" x14ac:dyDescent="0.25">
      <c r="A19" s="34" t="s">
        <v>1497</v>
      </c>
      <c r="B19" s="15">
        <v>2006</v>
      </c>
      <c r="C19" s="17"/>
      <c r="D19" s="4"/>
      <c r="E19" s="85"/>
      <c r="F19" s="81">
        <v>2</v>
      </c>
      <c r="H19" s="12" t="s">
        <v>631</v>
      </c>
      <c r="I19" s="12" t="s">
        <v>648</v>
      </c>
    </row>
    <row r="20" spans="1:9" ht="13.8" hidden="1" x14ac:dyDescent="0.25">
      <c r="A20" s="34" t="s">
        <v>1498</v>
      </c>
      <c r="B20" s="15">
        <v>2007</v>
      </c>
      <c r="C20" s="17"/>
      <c r="D20" s="4"/>
      <c r="E20" s="85"/>
      <c r="F20" s="81">
        <v>3</v>
      </c>
      <c r="H20" s="12" t="s">
        <v>1499</v>
      </c>
      <c r="I20" s="12" t="s">
        <v>648</v>
      </c>
    </row>
    <row r="21" spans="1:9" ht="13.8" hidden="1" x14ac:dyDescent="0.25">
      <c r="A21" s="34" t="s">
        <v>1500</v>
      </c>
      <c r="B21" s="15">
        <v>2007</v>
      </c>
      <c r="C21" s="17"/>
      <c r="D21" s="4"/>
      <c r="E21" s="85"/>
      <c r="F21" s="81">
        <v>4</v>
      </c>
      <c r="H21" s="12" t="s">
        <v>1501</v>
      </c>
      <c r="I21" s="12" t="s">
        <v>648</v>
      </c>
    </row>
    <row r="22" spans="1:9" ht="13.8" hidden="1" x14ac:dyDescent="0.25">
      <c r="A22" s="34" t="s">
        <v>1502</v>
      </c>
      <c r="B22" s="15">
        <v>2007</v>
      </c>
      <c r="C22" s="17"/>
      <c r="D22" s="4"/>
      <c r="E22" s="85"/>
      <c r="F22" s="81">
        <v>5</v>
      </c>
      <c r="H22" s="12" t="s">
        <v>824</v>
      </c>
      <c r="I22" s="12" t="s">
        <v>648</v>
      </c>
    </row>
    <row r="23" spans="1:9" ht="13.8" hidden="1" x14ac:dyDescent="0.25">
      <c r="A23" s="34" t="s">
        <v>1503</v>
      </c>
      <c r="B23" s="15">
        <v>2007</v>
      </c>
      <c r="C23" s="17"/>
      <c r="D23" s="4"/>
      <c r="E23" s="85"/>
      <c r="F23" s="81">
        <v>6</v>
      </c>
      <c r="H23" s="12" t="s">
        <v>1504</v>
      </c>
      <c r="I23" s="12" t="s">
        <v>648</v>
      </c>
    </row>
    <row r="24" spans="1:9" ht="13.8" hidden="1" x14ac:dyDescent="0.25">
      <c r="A24" s="34" t="s">
        <v>1505</v>
      </c>
      <c r="B24" s="15">
        <v>2007</v>
      </c>
      <c r="C24" s="17"/>
      <c r="D24" s="4"/>
      <c r="E24" s="85"/>
      <c r="F24" s="81">
        <v>7</v>
      </c>
      <c r="H24" s="12" t="s">
        <v>829</v>
      </c>
      <c r="I24" s="12" t="s">
        <v>648</v>
      </c>
    </row>
    <row r="25" spans="1:9" ht="13.8" hidden="1" x14ac:dyDescent="0.25">
      <c r="A25" s="34" t="s">
        <v>1506</v>
      </c>
      <c r="B25" s="15">
        <v>2007</v>
      </c>
      <c r="C25" s="17"/>
      <c r="D25" s="4"/>
      <c r="E25" s="85"/>
      <c r="F25" s="81">
        <v>8</v>
      </c>
      <c r="H25" s="12" t="s">
        <v>829</v>
      </c>
      <c r="I25" s="12" t="s">
        <v>648</v>
      </c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2" x14ac:dyDescent="0.25">
      <c r="A33" s="12"/>
      <c r="B33" s="2"/>
      <c r="C33" s="3"/>
      <c r="D33" s="4"/>
      <c r="E33" s="73"/>
      <c r="F33" s="117"/>
      <c r="H33" s="12"/>
      <c r="I33" s="12"/>
    </row>
    <row r="34" spans="1:9" ht="13.2" x14ac:dyDescent="0.25">
      <c r="A34" s="12"/>
      <c r="B34" s="2"/>
      <c r="C34" s="3"/>
      <c r="D34" s="4"/>
      <c r="E34" s="73"/>
      <c r="F34" s="117"/>
      <c r="H34" s="12"/>
      <c r="I34" s="12"/>
    </row>
    <row r="35" spans="1:9" ht="13.2" x14ac:dyDescent="0.25">
      <c r="A35" s="12"/>
      <c r="B35" s="2"/>
      <c r="C35" s="3"/>
      <c r="D35" s="4"/>
      <c r="E35" s="73"/>
      <c r="F35" s="117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autoFilter ref="A3:I28">
    <filterColumn colId="8">
      <filters>
        <filter val="Originally e-Book"/>
      </filters>
    </filterColumn>
  </autoFilter>
  <conditionalFormatting sqref="C4:C25">
    <cfRule type="containsText" dxfId="43" priority="1" operator="containsText" text="Y">
      <formula>NOT(ISERROR(SEARCH(("Y"),(C4))))</formula>
    </cfRule>
  </conditionalFormatting>
  <conditionalFormatting sqref="C4:C25">
    <cfRule type="containsText" dxfId="42" priority="2" operator="containsText" text="?">
      <formula>NOT(ISERROR(SEARCH(("?"),(C4))))</formula>
    </cfRule>
  </conditionalFormatting>
  <conditionalFormatting sqref="C4:C25">
    <cfRule type="containsBlanks" dxfId="41" priority="3">
      <formula>LEN(TRIM(C4))=0</formula>
    </cfRule>
  </conditionalFormatting>
  <conditionalFormatting sqref="C4:C25">
    <cfRule type="containsText" dxfId="4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1507</v>
      </c>
      <c r="B1" s="2" t="s">
        <v>1761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SGZ","CollectionType":"HomeCollector.Models.BookBase,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1508</v>
      </c>
      <c r="B4" s="15">
        <v>2002</v>
      </c>
      <c r="C4" s="17" t="s">
        <v>15</v>
      </c>
      <c r="D4" s="4"/>
      <c r="E4" s="139">
        <v>5</v>
      </c>
      <c r="F4" s="81" t="s">
        <v>1509</v>
      </c>
      <c r="G4" s="18"/>
      <c r="H4" s="12" t="s">
        <v>286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,"DisplayName":"Stargazer - Gauntlet"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,"Title":"Stargazer - Gauntlet" </v>
      </c>
      <c r="N4" t="str">
        <f>",""Author"":""" &amp; $H4 &amp; """ "</f>
        <v xml:space="preserve">,"Author":"Michael Jan Friedman"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,"Month":5</v>
      </c>
      <c r="R4" t="str">
        <f>",""Series"":""" &amp; $B$1 &amp; """ "</f>
        <v xml:space="preserve">,"Series":"SGZ" </v>
      </c>
      <c r="S4" t="str">
        <f>",""BookCode"":""" &amp; $F4 &amp; """ "</f>
        <v xml:space="preserve">,"BookCode":"SGZ1"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PublicKeyToken=null","DisplayName":"Stargazer - Gauntlet" ,"Description":"" ,"Title":"Stargazer - Gauntlet" ,"Author":"Michael Jan Friedman" ,"Publisher":"" ,"Year":2002 ,"Month":5,"Series":"SGZ" ,"BookCode":"SGZ1"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1510</v>
      </c>
      <c r="B5" s="15">
        <v>2002</v>
      </c>
      <c r="C5" s="17" t="s">
        <v>15</v>
      </c>
      <c r="D5" s="4"/>
      <c r="E5" s="139">
        <v>5</v>
      </c>
      <c r="F5" s="81" t="s">
        <v>1511</v>
      </c>
      <c r="G5" s="18"/>
      <c r="H5" s="12" t="s">
        <v>286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9" si="0">",""DisplayName"":""" &amp; $A5 &amp; """ "</f>
        <v xml:space="preserve">,"DisplayName":"Stargazer - Progenitor" </v>
      </c>
      <c r="L5" t="str">
        <f t="shared" ref="L5:L9" si="1">",""Description"":""" &amp; $I5 &amp; """ "</f>
        <v xml:space="preserve">,"Description":"" </v>
      </c>
      <c r="M5" t="str">
        <f t="shared" ref="M5:M9" si="2">",""Title"":""" &amp; $A5 &amp; """ "</f>
        <v xml:space="preserve">,"Title":"Stargazer - Progenitor" </v>
      </c>
      <c r="N5" t="str">
        <f t="shared" ref="N5:N9" si="3">",""Author"":""" &amp; $H5 &amp; """ "</f>
        <v xml:space="preserve">,"Author":"Michael Jan Friedman" </v>
      </c>
      <c r="O5" t="str">
        <f t="shared" ref="O5:O9" si="4">",""Publisher"":""" &amp; $G5 &amp; """ "</f>
        <v xml:space="preserve">,"Publisher":"" </v>
      </c>
      <c r="P5" t="str">
        <f t="shared" ref="P5:P9" si="5">",""Year"":" &amp; $B5 &amp; " "</f>
        <v xml:space="preserve">,"Year":2002 </v>
      </c>
      <c r="Q5" t="str">
        <f t="shared" ref="Q5:Q9" si="6">",""Month"":" &amp; IF($E5="",0,$E5)</f>
        <v>,"Month":5</v>
      </c>
      <c r="R5" t="str">
        <f>",""Series"":""" &amp; $B$1 &amp; """ "</f>
        <v xml:space="preserve">,"Series":"SGZ" </v>
      </c>
      <c r="S5" t="str">
        <f t="shared" ref="S5:S9" si="7">",""BookCode"":""" &amp; $F5 &amp; """ "</f>
        <v xml:space="preserve">,"BookCode":"SGZ2" </v>
      </c>
      <c r="T5" t="str">
        <f t="shared" ref="T5:T9" si="8">",""ISBN"":""" &amp; "" &amp; """ "</f>
        <v xml:space="preserve">,"ISBN":"" </v>
      </c>
      <c r="U5" t="str">
        <f t="shared" ref="U5:U9" si="9">",""Edition"":""" &amp; "" &amp; """ "</f>
        <v xml:space="preserve">,"Edition":"" </v>
      </c>
      <c r="V5" t="str">
        <f t="shared" ref="V5:V9" si="10" xml:space="preserve"> IF($C5="Y",",""ItemInstances"":[","")</f>
        <v>,"ItemInstances":[</v>
      </c>
      <c r="W5" t="str">
        <f t="shared" ref="W5:W9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9" si="12">",""ItemDetails"":""" &amp; "Copies=" &amp; $D5 &amp; """ "</f>
        <v xml:space="preserve">,"ItemDetails":"Copies=" </v>
      </c>
      <c r="Y5" t="str">
        <f t="shared" ref="Y5:Y9" si="13">",""IsFavorite"":" &amp; "false" &amp; " "</f>
        <v xml:space="preserve">,"IsFavorite":false </v>
      </c>
      <c r="Z5" t="str">
        <f t="shared" ref="Z5:Z9" si="14">",""EstimatedValue"":" &amp; 0 &amp; " "</f>
        <v xml:space="preserve">,"EstimatedValue":0 </v>
      </c>
      <c r="AA5" t="str">
        <f t="shared" ref="AA5:AA9" si="15">",""Condition"":" &amp; """UNDEFINED""" &amp; " "</f>
        <v xml:space="preserve">,"Condition":"UNDEFINED" </v>
      </c>
      <c r="AB5" t="str">
        <f t="shared" ref="AB5:AB9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9" si="17">CONCATENATE($J5,$K5, $L5, $M5, $N5,$O5,$P5,$Q5,$R5,$S5,$T5,$U5) &amp; $AB5</f>
        <v>,{"CollectableType":"HomeCollector.Models.BookBase, HomeCollector, Version=1.0.0.0, Culture=neutral, PublicKeyToken=null","DisplayName":"Stargazer - Progenitor" ,"Description":"" ,"Title":"Stargazer - Progenitor" ,"Author":"Michael Jan Friedman" ,"Publisher":"" ,"Year":2002 ,"Month":5,"Series":"SGZ" ,"BookCode":"SGZ2"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1512</v>
      </c>
      <c r="B6" s="15">
        <v>2003</v>
      </c>
      <c r="C6" s="17" t="s">
        <v>15</v>
      </c>
      <c r="D6" s="4"/>
      <c r="E6" s="139">
        <v>8</v>
      </c>
      <c r="F6" s="81" t="s">
        <v>1513</v>
      </c>
      <c r="G6" s="18"/>
      <c r="H6" s="12" t="s">
        <v>286</v>
      </c>
      <c r="I6" s="12"/>
      <c r="J6" t="str">
        <f t="shared" ref="J6:J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,"DisplayName":"Stargazer - Three" </v>
      </c>
      <c r="L6" t="str">
        <f t="shared" si="1"/>
        <v xml:space="preserve">,"Description":"" </v>
      </c>
      <c r="M6" t="str">
        <f t="shared" si="2"/>
        <v xml:space="preserve">,"Title":"Stargazer - Three" </v>
      </c>
      <c r="N6" t="str">
        <f t="shared" si="3"/>
        <v xml:space="preserve">,"Author":"Michael Jan Friedman" </v>
      </c>
      <c r="O6" t="str">
        <f t="shared" si="4"/>
        <v xml:space="preserve">,"Publisher":"" </v>
      </c>
      <c r="P6" t="str">
        <f t="shared" si="5"/>
        <v xml:space="preserve">,"Year":2003 </v>
      </c>
      <c r="Q6" t="str">
        <f t="shared" si="6"/>
        <v>,"Month":8</v>
      </c>
      <c r="R6" t="str">
        <f t="shared" ref="R6:R9" si="19">",""Series"":""" &amp; $B$1 &amp; """ "</f>
        <v xml:space="preserve">,"Series":"SGZ" </v>
      </c>
      <c r="S6" t="str">
        <f t="shared" si="7"/>
        <v xml:space="preserve">,"BookCode":"SGZ3"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PublicKeyToken=null","DisplayName":"Stargazer - Three" ,"Description":"" ,"Title":"Stargazer - Three" ,"Author":"Michael Jan Friedman" ,"Publisher":"" ,"Year":2003 ,"Month":8,"Series":"SGZ" ,"BookCode":"SGZ3"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1514</v>
      </c>
      <c r="B7" s="15">
        <v>2003</v>
      </c>
      <c r="C7" s="17" t="s">
        <v>15</v>
      </c>
      <c r="D7" s="4"/>
      <c r="E7" s="139">
        <v>9</v>
      </c>
      <c r="F7" s="81" t="s">
        <v>1515</v>
      </c>
      <c r="G7" s="18"/>
      <c r="H7" s="12" t="s">
        <v>286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,"DisplayName":"Stargazer - Oblivion" </v>
      </c>
      <c r="L7" t="str">
        <f t="shared" si="1"/>
        <v xml:space="preserve">,"Description":"" </v>
      </c>
      <c r="M7" t="str">
        <f t="shared" si="2"/>
        <v xml:space="preserve">,"Title":"Stargazer - Oblivion" </v>
      </c>
      <c r="N7" t="str">
        <f t="shared" si="3"/>
        <v xml:space="preserve">,"Author":"Michael Jan Friedman" </v>
      </c>
      <c r="O7" t="str">
        <f t="shared" si="4"/>
        <v xml:space="preserve">,"Publisher":"" </v>
      </c>
      <c r="P7" t="str">
        <f t="shared" si="5"/>
        <v xml:space="preserve">,"Year":2003 </v>
      </c>
      <c r="Q7" t="str">
        <f t="shared" si="6"/>
        <v>,"Month":9</v>
      </c>
      <c r="R7" t="str">
        <f t="shared" si="19"/>
        <v xml:space="preserve">,"Series":"SGZ" </v>
      </c>
      <c r="S7" t="str">
        <f t="shared" si="7"/>
        <v xml:space="preserve">,"BookCode":"SGZ4"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PublicKeyToken=null","DisplayName":"Stargazer - Oblivion" ,"Description":"" ,"Title":"Stargazer - Oblivion" ,"Author":"Michael Jan Friedman" ,"Publisher":"" ,"Year":2003 ,"Month":9,"Series":"SGZ" ,"BookCode":"SGZ4"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1516</v>
      </c>
      <c r="B8" s="15">
        <v>2004</v>
      </c>
      <c r="C8" s="17" t="s">
        <v>15</v>
      </c>
      <c r="D8" s="4"/>
      <c r="E8" s="139">
        <v>7</v>
      </c>
      <c r="F8" s="81" t="s">
        <v>1517</v>
      </c>
      <c r="G8" s="18"/>
      <c r="H8" s="12" t="s">
        <v>286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,"DisplayName":"Stargazer - Enigma" </v>
      </c>
      <c r="L8" t="str">
        <f t="shared" si="1"/>
        <v xml:space="preserve">,"Description":"" </v>
      </c>
      <c r="M8" t="str">
        <f t="shared" si="2"/>
        <v xml:space="preserve">,"Title":"Stargazer - Enigma" </v>
      </c>
      <c r="N8" t="str">
        <f t="shared" si="3"/>
        <v xml:space="preserve">,"Author":"Michael Jan Friedman" </v>
      </c>
      <c r="O8" t="str">
        <f t="shared" si="4"/>
        <v xml:space="preserve">,"Publisher":"" </v>
      </c>
      <c r="P8" t="str">
        <f t="shared" si="5"/>
        <v xml:space="preserve">,"Year":2004 </v>
      </c>
      <c r="Q8" t="str">
        <f t="shared" si="6"/>
        <v>,"Month":7</v>
      </c>
      <c r="R8" t="str">
        <f t="shared" si="19"/>
        <v xml:space="preserve">,"Series":"SGZ" </v>
      </c>
      <c r="S8" t="str">
        <f t="shared" si="7"/>
        <v xml:space="preserve">,"BookCode":"SGZ5"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PublicKeyToken=null","DisplayName":"Stargazer - Enigma" ,"Description":"" ,"Title":"Stargazer - Enigma" ,"Author":"Michael Jan Friedman" ,"Publisher":"" ,"Year":2004 ,"Month":7,"Series":"SGZ" ,"BookCode":"SGZ5"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1518</v>
      </c>
      <c r="B9" s="15">
        <v>2004</v>
      </c>
      <c r="C9" s="17" t="s">
        <v>15</v>
      </c>
      <c r="D9" s="4"/>
      <c r="E9" s="139">
        <v>8</v>
      </c>
      <c r="F9" s="81" t="s">
        <v>1519</v>
      </c>
      <c r="G9" s="18"/>
      <c r="H9" s="12" t="s">
        <v>286</v>
      </c>
      <c r="I9" s="12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,"DisplayName":"Stargazer - Maker" </v>
      </c>
      <c r="L9" t="str">
        <f t="shared" si="1"/>
        <v xml:space="preserve">,"Description":"" </v>
      </c>
      <c r="M9" t="str">
        <f t="shared" si="2"/>
        <v xml:space="preserve">,"Title":"Stargazer - Maker" </v>
      </c>
      <c r="N9" t="str">
        <f t="shared" si="3"/>
        <v xml:space="preserve">,"Author":"Michael Jan Friedman" </v>
      </c>
      <c r="O9" t="str">
        <f t="shared" si="4"/>
        <v xml:space="preserve">,"Publisher":"" </v>
      </c>
      <c r="P9" t="str">
        <f t="shared" si="5"/>
        <v xml:space="preserve">,"Year":2004 </v>
      </c>
      <c r="Q9" t="str">
        <f t="shared" si="6"/>
        <v>,"Month":8</v>
      </c>
      <c r="R9" t="str">
        <f t="shared" si="19"/>
        <v xml:space="preserve">,"Series":"SGZ" </v>
      </c>
      <c r="S9" t="str">
        <f t="shared" si="7"/>
        <v xml:space="preserve">,"BookCode":"SGZ6"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PublicKeyToken=null","DisplayName":"Stargazer - Maker" ,"Description":"" ,"Title":"Stargazer - Maker" ,"Author":"Michael Jan Friedman" ,"Publisher":"" ,"Year":2004 ,"Month":8,"Series":"SGZ" ,"BookCode":"SGZ6"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/>
      <c r="B10" s="15"/>
      <c r="C10" s="3"/>
      <c r="D10" s="4"/>
      <c r="E10" s="139"/>
      <c r="F10" s="81"/>
      <c r="G10" s="18"/>
      <c r="H10" s="12"/>
      <c r="I10" s="4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4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9">
    <cfRule type="containsText" dxfId="39" priority="1" operator="containsText" text="Y">
      <formula>NOT(ISERROR(SEARCH(("Y"),(C4))))</formula>
    </cfRule>
  </conditionalFormatting>
  <conditionalFormatting sqref="C4:C9">
    <cfRule type="containsText" dxfId="38" priority="2" operator="containsText" text="?">
      <formula>NOT(ISERROR(SEARCH(("?"),(C4))))</formula>
    </cfRule>
  </conditionalFormatting>
  <conditionalFormatting sqref="C4:C9">
    <cfRule type="containsBlanks" dxfId="37" priority="3">
      <formula>LEN(TRIM(C4))=0</formula>
    </cfRule>
  </conditionalFormatting>
  <conditionalFormatting sqref="C4:C9">
    <cfRule type="containsText" dxfId="3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1"/>
  <sheetViews>
    <sheetView workbookViewId="0">
      <pane ySplit="3" topLeftCell="A4" activePane="bottomLeft" state="frozen"/>
      <selection pane="bottomLeft" activeCell="E7" sqref="E7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6" max="6" width="7.664062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1520</v>
      </c>
      <c r="B1" s="2" t="s">
        <v>1762</v>
      </c>
      <c r="C1" s="3"/>
      <c r="D1" s="4"/>
      <c r="E1" s="5"/>
      <c r="H1" s="4"/>
      <c r="I1" s="4"/>
    </row>
    <row r="2" spans="1:31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SHV","CollectionType":"HomeCollector.Models.BookBase, HomeCollector, Version=1.0.0.0, Culture=neutral, PublicKeyToken=null"</v>
      </c>
      <c r="AC2" t="str">
        <f>"}"</f>
        <v>}</v>
      </c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</row>
    <row r="4" spans="1:31" ht="40.200000000000003" x14ac:dyDescent="0.3">
      <c r="A4" s="14" t="s">
        <v>1521</v>
      </c>
      <c r="B4" s="15">
        <v>1995</v>
      </c>
      <c r="C4" s="17" t="s">
        <v>15</v>
      </c>
      <c r="D4" s="4"/>
      <c r="E4" s="144"/>
      <c r="G4" s="18"/>
      <c r="H4" s="12" t="s">
        <v>1522</v>
      </c>
      <c r="I4" s="12" t="s">
        <v>1523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,"DisplayName":"Odyssey - The Ashes of Eden" </v>
      </c>
      <c r="L4" t="str">
        <f>",""Description"":""" &amp; $I4 &amp; """ "</f>
        <v xml:space="preserve">,"Description":"Odyssey, book 1" </v>
      </c>
      <c r="M4" t="str">
        <f>",""Title"":""" &amp; $A4 &amp; """ "</f>
        <v xml:space="preserve">,"Title":"Odyssey - The Ashes of Eden" </v>
      </c>
      <c r="N4" t="str">
        <f>",""Author"":""" &amp; $H4 &amp; """ "</f>
        <v xml:space="preserve">,"Author":"William Shatner, and Judith and Garfield Reeves-Stevens"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,"Year":1995 </v>
      </c>
      <c r="Q4" t="str">
        <f>",""Month"":" &amp; IF($E4="",0,$E4)</f>
        <v>,"Month":0</v>
      </c>
      <c r="R4" t="str">
        <f>",""Series"":""" &amp; $B$1 &amp; """ "</f>
        <v xml:space="preserve">,"Series":"SHV"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PublicKeyToken=null","DisplayName":"Odyssey - The Ashes of Eden" ,"Description":"Odyssey, book 1" ,"Title":"Odyssey - The Ashes of Eden" ,"Author":"William Shatner, and Judith and Garfield Reeves-Stevens" ,"Publisher":"" ,"Year":1995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1" ht="40.200000000000003" x14ac:dyDescent="0.3">
      <c r="A5" s="14" t="s">
        <v>1524</v>
      </c>
      <c r="B5" s="15">
        <v>1996</v>
      </c>
      <c r="C5" s="17" t="s">
        <v>15</v>
      </c>
      <c r="D5" s="4"/>
      <c r="E5" s="144"/>
      <c r="G5" s="18"/>
      <c r="H5" s="12" t="s">
        <v>1522</v>
      </c>
      <c r="I5" s="12" t="s">
        <v>1525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4" si="0">",""DisplayName"":""" &amp; $A5 &amp; """ "</f>
        <v xml:space="preserve">,"DisplayName":"Odyssey - The Return" </v>
      </c>
      <c r="L5" t="str">
        <f t="shared" ref="L5:L14" si="1">",""Description"":""" &amp; $I5 &amp; """ "</f>
        <v xml:space="preserve">,"Description":"Odyssey, book 2" </v>
      </c>
      <c r="M5" t="str">
        <f t="shared" ref="M5:M14" si="2">",""Title"":""" &amp; $A5 &amp; """ "</f>
        <v xml:space="preserve">,"Title":"Odyssey - The Return" </v>
      </c>
      <c r="N5" t="str">
        <f t="shared" ref="N5:N14" si="3">",""Author"":""" &amp; $H5 &amp; """ "</f>
        <v xml:space="preserve">,"Author":"William Shatner, and Judith and Garfield Reeves-Stevens" </v>
      </c>
      <c r="O5" t="str">
        <f t="shared" ref="O5:O14" si="4">",""Publisher"":""" &amp; $G5 &amp; """ "</f>
        <v xml:space="preserve">,"Publisher":"" </v>
      </c>
      <c r="P5" t="str">
        <f t="shared" ref="P5:P14" si="5">",""Year"":" &amp; $B5 &amp; " "</f>
        <v xml:space="preserve">,"Year":1996 </v>
      </c>
      <c r="Q5" t="str">
        <f t="shared" ref="Q5:Q14" si="6">",""Month"":" &amp; IF($E5="",0,$E5)</f>
        <v>,"Month":0</v>
      </c>
      <c r="R5" t="str">
        <f>",""Series"":""" &amp; $B$1 &amp; """ "</f>
        <v xml:space="preserve">,"Series":"SHV" </v>
      </c>
      <c r="S5" t="str">
        <f t="shared" ref="S5:S14" si="7">",""BookCode"":""" &amp; $F5 &amp; """ "</f>
        <v xml:space="preserve">,"BookCode":"" </v>
      </c>
      <c r="T5" t="str">
        <f t="shared" ref="T5:T14" si="8">",""ISBN"":""" &amp; "" &amp; """ "</f>
        <v xml:space="preserve">,"ISBN":"" </v>
      </c>
      <c r="U5" t="str">
        <f t="shared" ref="U5:U14" si="9">",""Edition"":""" &amp; "" &amp; """ "</f>
        <v xml:space="preserve">,"Edition":"" </v>
      </c>
      <c r="V5" t="str">
        <f t="shared" ref="V5:V14" si="10" xml:space="preserve"> IF($C5="Y",",""ItemInstances"":[","")</f>
        <v>,"ItemInstances":[</v>
      </c>
      <c r="W5" t="str">
        <f t="shared" ref="W5:W14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4" si="12">",""ItemDetails"":""" &amp; "Copies=" &amp; $D5 &amp; """ "</f>
        <v xml:space="preserve">,"ItemDetails":"Copies=" </v>
      </c>
      <c r="Y5" t="str">
        <f t="shared" ref="Y5:Y14" si="13">",""IsFavorite"":" &amp; "false" &amp; " "</f>
        <v xml:space="preserve">,"IsFavorite":false </v>
      </c>
      <c r="Z5" t="str">
        <f t="shared" ref="Z5:Z14" si="14">",""EstimatedValue"":" &amp; 0 &amp; " "</f>
        <v xml:space="preserve">,"EstimatedValue":0 </v>
      </c>
      <c r="AA5" t="str">
        <f t="shared" ref="AA5:AA14" si="15">",""Condition"":" &amp; """UNDEFINED""" &amp; " "</f>
        <v xml:space="preserve">,"Condition":"UNDEFINED" </v>
      </c>
      <c r="AB5" t="str">
        <f t="shared" ref="AB5:AB14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4" si="17">CONCATENATE($J5,$K5, $L5, $M5, $N5,$O5,$P5,$Q5,$R5,$S5,$T5,$U5) &amp; $AB5</f>
        <v>,{"CollectableType":"HomeCollector.Models.BookBase, HomeCollector, Version=1.0.0.0, Culture=neutral, PublicKeyToken=null","DisplayName":"Odyssey - The Return" ,"Description":"Odyssey, book 2" ,"Title":"Odyssey - The Return" ,"Author":"William Shatner, and Judith and Garfield Reeves-Stevens" ,"Publisher":"" ,"Year":1996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1" ht="40.200000000000003" x14ac:dyDescent="0.3">
      <c r="A6" s="14" t="s">
        <v>1526</v>
      </c>
      <c r="B6" s="15">
        <v>1997</v>
      </c>
      <c r="C6" s="17" t="s">
        <v>15</v>
      </c>
      <c r="D6" s="4"/>
      <c r="E6" s="144"/>
      <c r="G6" s="18"/>
      <c r="H6" s="12" t="s">
        <v>1522</v>
      </c>
      <c r="I6" s="12" t="s">
        <v>1527</v>
      </c>
      <c r="J6" t="str">
        <f t="shared" ref="J6:J14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,"DisplayName":"Odyssey - Avenger" </v>
      </c>
      <c r="L6" t="str">
        <f t="shared" si="1"/>
        <v xml:space="preserve">,"Description":"Odyssey, book 3" </v>
      </c>
      <c r="M6" t="str">
        <f t="shared" si="2"/>
        <v xml:space="preserve">,"Title":"Odyssey - Avenger" </v>
      </c>
      <c r="N6" t="str">
        <f t="shared" si="3"/>
        <v xml:space="preserve">,"Author":"William Shatner, and Judith and Garfield Reeves-Stevens" </v>
      </c>
      <c r="O6" t="str">
        <f t="shared" si="4"/>
        <v xml:space="preserve">,"Publisher":"" </v>
      </c>
      <c r="P6" t="str">
        <f t="shared" si="5"/>
        <v xml:space="preserve">,"Year":1997 </v>
      </c>
      <c r="Q6" t="str">
        <f t="shared" si="6"/>
        <v>,"Month":0</v>
      </c>
      <c r="R6" t="str">
        <f t="shared" ref="R6:R14" si="19">",""Series"":""" &amp; $B$1 &amp; """ "</f>
        <v xml:space="preserve">,"Series":"SHV"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PublicKeyToken=null","DisplayName":"Odyssey - Avenger" ,"Description":"Odyssey, book 3" ,"Title":"Odyssey - Avenger" ,"Author":"William Shatner, and Judith and Garfield Reeves-Stevens" ,"Publisher":"" ,"Year":1997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1" ht="40.200000000000003" x14ac:dyDescent="0.3">
      <c r="A7" s="14" t="s">
        <v>1528</v>
      </c>
      <c r="B7" s="15">
        <v>1998</v>
      </c>
      <c r="C7" s="17" t="s">
        <v>15</v>
      </c>
      <c r="D7" s="4"/>
      <c r="E7" s="144"/>
      <c r="G7" s="18"/>
      <c r="H7" s="12" t="s">
        <v>1522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,"DisplayName":"Mirror Universe - Spectre" </v>
      </c>
      <c r="L7" t="str">
        <f t="shared" si="1"/>
        <v xml:space="preserve">,"Description":"" </v>
      </c>
      <c r="M7" t="str">
        <f t="shared" si="2"/>
        <v xml:space="preserve">,"Title":"Mirror Universe - Spectre" </v>
      </c>
      <c r="N7" t="str">
        <f t="shared" si="3"/>
        <v xml:space="preserve">,"Author":"William Shatner, and Judith and Garfield Reeves-Stevens" </v>
      </c>
      <c r="O7" t="str">
        <f t="shared" si="4"/>
        <v xml:space="preserve">,"Publisher":"" </v>
      </c>
      <c r="P7" t="str">
        <f t="shared" si="5"/>
        <v xml:space="preserve">,"Year":1998 </v>
      </c>
      <c r="Q7" t="str">
        <f t="shared" si="6"/>
        <v>,"Month":0</v>
      </c>
      <c r="R7" t="str">
        <f t="shared" si="19"/>
        <v xml:space="preserve">,"Series":"SHV"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PublicKeyToken=null","DisplayName":"Mirror Universe - Spectre" ,"Description":"" ,"Title":"Mirror Universe - Spectre" ,"Author":"William Shatner, and Judith and Garfield Reeves-Stevens" ,"Publisher":"" ,"Year":1998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1" ht="40.200000000000003" x14ac:dyDescent="0.3">
      <c r="A8" s="118" t="s">
        <v>1529</v>
      </c>
      <c r="B8" s="15">
        <v>1999</v>
      </c>
      <c r="C8" s="17" t="s">
        <v>15</v>
      </c>
      <c r="D8" s="4"/>
      <c r="E8" s="144"/>
      <c r="G8" s="18"/>
      <c r="H8" s="12" t="s">
        <v>1522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,"DisplayName":"Mirror Universe - Dark Victory" </v>
      </c>
      <c r="L8" t="str">
        <f t="shared" si="1"/>
        <v xml:space="preserve">,"Description":"" </v>
      </c>
      <c r="M8" t="str">
        <f t="shared" si="2"/>
        <v xml:space="preserve">,"Title":"Mirror Universe - Dark Victory" </v>
      </c>
      <c r="N8" t="str">
        <f t="shared" si="3"/>
        <v xml:space="preserve">,"Author":"William Shatner, and Judith and Garfield Reeves-Stevens" </v>
      </c>
      <c r="O8" t="str">
        <f t="shared" si="4"/>
        <v xml:space="preserve">,"Publisher":"" </v>
      </c>
      <c r="P8" t="str">
        <f t="shared" si="5"/>
        <v xml:space="preserve">,"Year":1999 </v>
      </c>
      <c r="Q8" t="str">
        <f t="shared" si="6"/>
        <v>,"Month":0</v>
      </c>
      <c r="R8" t="str">
        <f t="shared" si="19"/>
        <v xml:space="preserve">,"Series":"SHV"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PublicKeyToken=null","DisplayName":"Mirror Universe - Dark Victory" ,"Description":"" ,"Title":"Mirror Universe - Dark Victory" ,"Author":"William Shatner, and Judith and Garfield Reeves-Stevens" ,"Publisher":"" ,"Year":1999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1" ht="40.200000000000003" x14ac:dyDescent="0.3">
      <c r="A9" s="14" t="s">
        <v>1530</v>
      </c>
      <c r="B9" s="15">
        <v>2000</v>
      </c>
      <c r="C9" s="17" t="s">
        <v>15</v>
      </c>
      <c r="D9" s="4"/>
      <c r="E9" s="144"/>
      <c r="G9" s="18"/>
      <c r="H9" s="12" t="s">
        <v>1522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,"DisplayName":"Mirror Universe - Preserver" </v>
      </c>
      <c r="L9" t="str">
        <f t="shared" si="1"/>
        <v xml:space="preserve">,"Description":"" </v>
      </c>
      <c r="M9" t="str">
        <f t="shared" si="2"/>
        <v xml:space="preserve">,"Title":"Mirror Universe - Preserver" </v>
      </c>
      <c r="N9" t="str">
        <f t="shared" si="3"/>
        <v xml:space="preserve">,"Author":"William Shatner, and Judith and Garfield Reeves-Stevens" </v>
      </c>
      <c r="O9" t="str">
        <f t="shared" si="4"/>
        <v xml:space="preserve">,"Publisher":"" </v>
      </c>
      <c r="P9" t="str">
        <f t="shared" si="5"/>
        <v xml:space="preserve">,"Year":2000 </v>
      </c>
      <c r="Q9" t="str">
        <f t="shared" si="6"/>
        <v>,"Month":0</v>
      </c>
      <c r="R9" t="str">
        <f t="shared" si="19"/>
        <v xml:space="preserve">,"Series":"SHV"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PublicKeyToken=null","DisplayName":"Mirror Universe - Preserver" ,"Description":"" ,"Title":"Mirror Universe - Preserver" ,"Author":"William Shatner, and Judith and Garfield Reeves-Stevens" ,"Publisher":"" ,"Year":2000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1" ht="40.200000000000003" x14ac:dyDescent="0.3">
      <c r="A10" s="14" t="s">
        <v>1531</v>
      </c>
      <c r="B10" s="15">
        <v>2002</v>
      </c>
      <c r="C10" s="17" t="s">
        <v>15</v>
      </c>
      <c r="D10" s="4"/>
      <c r="E10" s="144"/>
      <c r="G10" s="18"/>
      <c r="H10" s="12" t="s">
        <v>1522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,"DisplayName":"Totality - Captain's Peril" </v>
      </c>
      <c r="L10" t="str">
        <f t="shared" si="1"/>
        <v xml:space="preserve">,"Description":"" </v>
      </c>
      <c r="M10" t="str">
        <f t="shared" si="2"/>
        <v xml:space="preserve">,"Title":"Totality - Captain's Peril" </v>
      </c>
      <c r="N10" t="str">
        <f t="shared" si="3"/>
        <v xml:space="preserve">,"Author":"William Shatner, and Judith and Garfield Reeves-Stevens" </v>
      </c>
      <c r="O10" t="str">
        <f t="shared" si="4"/>
        <v xml:space="preserve">,"Publisher":"" </v>
      </c>
      <c r="P10" t="str">
        <f t="shared" si="5"/>
        <v xml:space="preserve">,"Year":2002 </v>
      </c>
      <c r="Q10" t="str">
        <f t="shared" si="6"/>
        <v>,"Month":0</v>
      </c>
      <c r="R10" t="str">
        <f t="shared" si="19"/>
        <v xml:space="preserve">,"Series":"SHV"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PublicKeyToken=null","DisplayName":"Totality - Captain's Peril" ,"Description":"" ,"Title":"Totality - Captain's Peril" ,"Author":"William Shatner, and Judith and Garfield Reeves-Stevens" ,"Publisher":"" ,"Year":2002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1" ht="40.200000000000003" x14ac:dyDescent="0.3">
      <c r="A11" s="118" t="s">
        <v>1532</v>
      </c>
      <c r="B11" s="15">
        <v>2003</v>
      </c>
      <c r="C11" s="17" t="s">
        <v>15</v>
      </c>
      <c r="D11" s="4"/>
      <c r="E11" s="144"/>
      <c r="G11" s="18"/>
      <c r="H11" s="12" t="s">
        <v>1522</v>
      </c>
      <c r="I11" s="4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,"DisplayName":"Totality - Captain's Blood" </v>
      </c>
      <c r="L11" t="str">
        <f t="shared" si="1"/>
        <v xml:space="preserve">,"Description":"" </v>
      </c>
      <c r="M11" t="str">
        <f t="shared" si="2"/>
        <v xml:space="preserve">,"Title":"Totality - Captain's Blood" </v>
      </c>
      <c r="N11" t="str">
        <f t="shared" si="3"/>
        <v xml:space="preserve">,"Author":"William Shatner, and Judith and Garfield Reeves-Stevens" </v>
      </c>
      <c r="O11" t="str">
        <f t="shared" si="4"/>
        <v xml:space="preserve">,"Publisher":"" </v>
      </c>
      <c r="P11" t="str">
        <f t="shared" si="5"/>
        <v xml:space="preserve">,"Year":2003 </v>
      </c>
      <c r="Q11" t="str">
        <f t="shared" si="6"/>
        <v>,"Month":0</v>
      </c>
      <c r="R11" t="str">
        <f t="shared" si="19"/>
        <v xml:space="preserve">,"Series":"SHV"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PublicKeyToken=null","DisplayName":"Totality - Captain's Blood" ,"Description":"" ,"Title":"Totality - Captain's Blood" ,"Author":"William Shatner, and Judith and Garfield Reeves-Stevens" ,"Publisher":"" ,"Year":2003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1" ht="40.200000000000003" x14ac:dyDescent="0.3">
      <c r="A12" s="14" t="s">
        <v>1533</v>
      </c>
      <c r="B12" s="15">
        <v>2006</v>
      </c>
      <c r="C12" s="17" t="s">
        <v>15</v>
      </c>
      <c r="D12" s="4"/>
      <c r="E12" s="139">
        <v>8</v>
      </c>
      <c r="G12" s="18"/>
      <c r="H12" s="12" t="s">
        <v>1522</v>
      </c>
      <c r="I12" s="4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,"DisplayName":"Totality - Captain's Glory" </v>
      </c>
      <c r="L12" t="str">
        <f t="shared" si="1"/>
        <v xml:space="preserve">,"Description":"" </v>
      </c>
      <c r="M12" t="str">
        <f t="shared" si="2"/>
        <v xml:space="preserve">,"Title":"Totality - Captain's Glory" </v>
      </c>
      <c r="N12" t="str">
        <f t="shared" si="3"/>
        <v xml:space="preserve">,"Author":"William Shatner, and Judith and Garfield Reeves-Stevens" </v>
      </c>
      <c r="O12" t="str">
        <f t="shared" si="4"/>
        <v xml:space="preserve">,"Publisher":"" </v>
      </c>
      <c r="P12" t="str">
        <f t="shared" si="5"/>
        <v xml:space="preserve">,"Year":2006 </v>
      </c>
      <c r="Q12" t="str">
        <f t="shared" si="6"/>
        <v>,"Month":8</v>
      </c>
      <c r="R12" t="str">
        <f t="shared" si="19"/>
        <v xml:space="preserve">,"Series":"SHV" </v>
      </c>
      <c r="S12" t="str">
        <f t="shared" si="7"/>
        <v xml:space="preserve">,"BookCode":""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PublicKeyToken=null","DisplayName":"Totality - Captain's Glory" ,"Description":"" ,"Title":"Totality - Captain's Glory" ,"Author":"William Shatner, and Judith and Garfield Reeves-Stevens" ,"Publisher":"" ,"Year":2006 ,"Month":8,"Series":"SHV"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1" ht="40.200000000000003" x14ac:dyDescent="0.3">
      <c r="A13" s="14" t="s">
        <v>1534</v>
      </c>
      <c r="B13" s="15">
        <v>2007</v>
      </c>
      <c r="C13" s="17" t="s">
        <v>15</v>
      </c>
      <c r="D13" s="4"/>
      <c r="E13" s="139">
        <v>10</v>
      </c>
      <c r="G13" s="18"/>
      <c r="H13" s="12" t="s">
        <v>1522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,"DisplayName":"Academy - Collision Course" </v>
      </c>
      <c r="L13" t="str">
        <f t="shared" si="1"/>
        <v xml:space="preserve">,"Description":"" </v>
      </c>
      <c r="M13" t="str">
        <f t="shared" si="2"/>
        <v xml:space="preserve">,"Title":"Academy - Collision Course" </v>
      </c>
      <c r="N13" t="str">
        <f t="shared" si="3"/>
        <v xml:space="preserve">,"Author":"William Shatner, and Judith and Garfield Reeves-Stevens" </v>
      </c>
      <c r="O13" t="str">
        <f t="shared" si="4"/>
        <v xml:space="preserve">,"Publisher":"" </v>
      </c>
      <c r="P13" t="str">
        <f t="shared" si="5"/>
        <v xml:space="preserve">,"Year":2007 </v>
      </c>
      <c r="Q13" t="str">
        <f t="shared" si="6"/>
        <v>,"Month":10</v>
      </c>
      <c r="R13" t="str">
        <f t="shared" si="19"/>
        <v xml:space="preserve">,"Series":"SHV" </v>
      </c>
      <c r="S13" t="str">
        <f t="shared" si="7"/>
        <v xml:space="preserve">,"BookCode":""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PublicKeyToken=null","DisplayName":"Academy - Collision Course" ,"Description":"" ,"Title":"Academy - Collision Course" ,"Author":"William Shatner, and Judith and Garfield Reeves-Stevens" ,"Publisher":"" ,"Year":2007 ,"Month":10,"Series":"SHV"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1" ht="15.75" customHeight="1" x14ac:dyDescent="0.25">
      <c r="A14" s="34" t="s">
        <v>1535</v>
      </c>
      <c r="B14" s="2"/>
      <c r="C14" s="17"/>
      <c r="D14" s="4"/>
      <c r="E14" s="139"/>
      <c r="H14" s="4"/>
      <c r="I14" s="12" t="s">
        <v>1536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,"DisplayName":"Academy - Trial Run" </v>
      </c>
      <c r="L14" t="str">
        <f t="shared" si="1"/>
        <v xml:space="preserve">,"Description":"Cancelled" </v>
      </c>
      <c r="M14" t="str">
        <f t="shared" si="2"/>
        <v xml:space="preserve">,"Title":"Academy - Trial Run" </v>
      </c>
      <c r="N14" t="str">
        <f t="shared" si="3"/>
        <v xml:space="preserve">,"Author":"" </v>
      </c>
      <c r="O14" t="str">
        <f t="shared" si="4"/>
        <v xml:space="preserve">,"Publisher":"" </v>
      </c>
      <c r="P14" t="str">
        <f t="shared" si="5"/>
        <v xml:space="preserve">,"Year": </v>
      </c>
      <c r="Q14" t="str">
        <f t="shared" si="6"/>
        <v>,"Month":0</v>
      </c>
      <c r="R14" t="str">
        <f t="shared" si="19"/>
        <v xml:space="preserve">,"Series":"SHV"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PublicKeyToken=null","DisplayName":"Academy - Trial Run" ,"Description":"Cancelled" ,"Title":"Academy - Trial Run" ,"Author":"" ,"Publisher":"" ,"Year": ,"Month":0,"Series":"SHV" ,"BookCode":"" ,"ISBN":"" ,"Edition":"" }</v>
      </c>
    </row>
    <row r="15" spans="1:31" ht="15.75" customHeight="1" x14ac:dyDescent="0.25">
      <c r="A15" s="4"/>
      <c r="B15" s="2"/>
      <c r="C15" s="3"/>
      <c r="D15" s="4"/>
      <c r="E15" s="5"/>
      <c r="H15" s="4"/>
      <c r="I15" s="4"/>
    </row>
    <row r="16" spans="1:31" ht="15.75" customHeight="1" x14ac:dyDescent="0.25">
      <c r="A16" s="4"/>
      <c r="B16" s="2"/>
      <c r="C16" s="3"/>
      <c r="D16" s="4"/>
      <c r="E16" s="5"/>
      <c r="H16" s="4"/>
      <c r="I16" s="4"/>
    </row>
    <row r="17" spans="1:9" ht="15.75" customHeight="1" x14ac:dyDescent="0.25">
      <c r="A17" s="4"/>
      <c r="B17" s="2"/>
      <c r="C17" s="3"/>
      <c r="D17" s="4"/>
      <c r="E17" s="5"/>
      <c r="H17" s="4"/>
      <c r="I17" s="4"/>
    </row>
    <row r="18" spans="1:9" ht="15.75" customHeight="1" x14ac:dyDescent="0.25">
      <c r="A18" s="4"/>
      <c r="B18" s="2"/>
      <c r="C18" s="3"/>
      <c r="D18" s="4"/>
      <c r="E18" s="5"/>
      <c r="H18" s="4"/>
      <c r="I18" s="4"/>
    </row>
    <row r="19" spans="1:9" ht="15.75" customHeight="1" x14ac:dyDescent="0.25">
      <c r="A19" s="4"/>
      <c r="B19" s="2"/>
      <c r="C19" s="3"/>
      <c r="D19" s="4"/>
      <c r="E19" s="5"/>
      <c r="H19" s="4"/>
      <c r="I19" s="4"/>
    </row>
    <row r="20" spans="1:9" ht="15.75" customHeight="1" x14ac:dyDescent="0.25">
      <c r="A20" s="4"/>
      <c r="B20" s="2"/>
      <c r="C20" s="3"/>
      <c r="D20" s="4"/>
      <c r="E20" s="5"/>
      <c r="H20" s="4"/>
      <c r="I20" s="4"/>
    </row>
    <row r="21" spans="1:9" ht="15.75" customHeight="1" x14ac:dyDescent="0.25">
      <c r="A21" s="4"/>
      <c r="B21" s="2"/>
      <c r="C21" s="3"/>
      <c r="D21" s="4"/>
      <c r="E21" s="5"/>
      <c r="H21" s="4"/>
      <c r="I21" s="4"/>
    </row>
    <row r="22" spans="1:9" ht="15.75" customHeight="1" x14ac:dyDescent="0.25">
      <c r="A22" s="4"/>
      <c r="B22" s="2"/>
      <c r="C22" s="3"/>
      <c r="D22" s="4"/>
      <c r="E22" s="5"/>
      <c r="H22" s="4"/>
      <c r="I22" s="4"/>
    </row>
    <row r="23" spans="1:9" ht="15.75" customHeight="1" x14ac:dyDescent="0.25">
      <c r="A23" s="4"/>
      <c r="B23" s="2"/>
      <c r="C23" s="3"/>
      <c r="D23" s="4"/>
      <c r="E23" s="5"/>
      <c r="H23" s="4"/>
      <c r="I23" s="4"/>
    </row>
    <row r="24" spans="1:9" ht="15.75" customHeight="1" x14ac:dyDescent="0.25">
      <c r="A24" s="4"/>
      <c r="B24" s="2"/>
      <c r="C24" s="3"/>
      <c r="D24" s="4"/>
      <c r="E24" s="5"/>
      <c r="H24" s="4"/>
      <c r="I24" s="4"/>
    </row>
    <row r="25" spans="1:9" ht="13.2" x14ac:dyDescent="0.25">
      <c r="A25" s="4"/>
      <c r="B25" s="2"/>
      <c r="C25" s="3"/>
      <c r="D25" s="4"/>
      <c r="E25" s="5"/>
      <c r="H25" s="4"/>
      <c r="I25" s="4"/>
    </row>
    <row r="26" spans="1:9" ht="13.2" x14ac:dyDescent="0.25">
      <c r="A26" s="4"/>
      <c r="B26" s="2"/>
      <c r="C26" s="3"/>
      <c r="D26" s="4"/>
      <c r="E26" s="5"/>
      <c r="H26" s="4"/>
      <c r="I26" s="4"/>
    </row>
    <row r="27" spans="1:9" ht="13.2" x14ac:dyDescent="0.25">
      <c r="A27" s="4"/>
      <c r="B27" s="2"/>
      <c r="C27" s="3"/>
      <c r="D27" s="4"/>
      <c r="E27" s="5"/>
      <c r="H27" s="4"/>
      <c r="I27" s="4"/>
    </row>
    <row r="28" spans="1:9" ht="13.2" x14ac:dyDescent="0.25">
      <c r="A28" s="4"/>
      <c r="B28" s="2"/>
      <c r="C28" s="3"/>
      <c r="D28" s="4"/>
      <c r="E28" s="5"/>
      <c r="H28" s="4"/>
      <c r="I28" s="4"/>
    </row>
    <row r="29" spans="1:9" ht="13.2" x14ac:dyDescent="0.25">
      <c r="A29" s="4"/>
      <c r="B29" s="2"/>
      <c r="C29" s="3"/>
      <c r="D29" s="4"/>
      <c r="E29" s="5"/>
      <c r="H29" s="4"/>
      <c r="I29" s="4"/>
    </row>
    <row r="30" spans="1:9" ht="13.2" x14ac:dyDescent="0.25">
      <c r="A30" s="4"/>
      <c r="B30" s="2"/>
      <c r="C30" s="3"/>
      <c r="D30" s="4"/>
      <c r="E30" s="5"/>
      <c r="H30" s="4"/>
      <c r="I30" s="4"/>
    </row>
    <row r="31" spans="1:9" ht="13.2" x14ac:dyDescent="0.25">
      <c r="A31" s="4"/>
      <c r="B31" s="2"/>
      <c r="C31" s="3"/>
      <c r="D31" s="4"/>
      <c r="E31" s="5"/>
      <c r="H31" s="4"/>
      <c r="I31" s="4"/>
    </row>
    <row r="32" spans="1:9" ht="13.2" x14ac:dyDescent="0.25">
      <c r="A32" s="4"/>
      <c r="B32" s="2"/>
      <c r="C32" s="3"/>
      <c r="D32" s="4"/>
      <c r="E32" s="5"/>
      <c r="H32" s="4"/>
      <c r="I32" s="4"/>
    </row>
    <row r="33" spans="1:9" ht="13.2" x14ac:dyDescent="0.25">
      <c r="A33" s="4"/>
      <c r="B33" s="2"/>
      <c r="C33" s="3"/>
      <c r="D33" s="4"/>
      <c r="E33" s="5"/>
      <c r="H33" s="4"/>
      <c r="I33" s="4"/>
    </row>
    <row r="34" spans="1:9" ht="13.2" x14ac:dyDescent="0.25">
      <c r="A34" s="4"/>
      <c r="B34" s="2"/>
      <c r="C34" s="3"/>
      <c r="D34" s="4"/>
      <c r="E34" s="5"/>
      <c r="H34" s="4"/>
      <c r="I34" s="4"/>
    </row>
    <row r="35" spans="1:9" ht="13.2" x14ac:dyDescent="0.25">
      <c r="A35" s="4"/>
      <c r="B35" s="2"/>
      <c r="C35" s="3"/>
      <c r="D35" s="4"/>
      <c r="E35" s="5"/>
      <c r="H35" s="4"/>
      <c r="I35" s="4"/>
    </row>
    <row r="36" spans="1:9" ht="13.2" x14ac:dyDescent="0.25">
      <c r="A36" s="4"/>
      <c r="B36" s="2"/>
      <c r="C36" s="3"/>
      <c r="D36" s="4"/>
      <c r="E36" s="5"/>
      <c r="H36" s="4"/>
      <c r="I36" s="4"/>
    </row>
    <row r="37" spans="1:9" ht="13.2" x14ac:dyDescent="0.25">
      <c r="A37" s="4"/>
      <c r="B37" s="2"/>
      <c r="C37" s="3"/>
      <c r="D37" s="4"/>
      <c r="E37" s="5"/>
      <c r="H37" s="4"/>
      <c r="I37" s="4"/>
    </row>
    <row r="38" spans="1:9" ht="13.2" x14ac:dyDescent="0.25">
      <c r="A38" s="4"/>
      <c r="B38" s="2"/>
      <c r="C38" s="3"/>
      <c r="D38" s="4"/>
      <c r="E38" s="5"/>
      <c r="H38" s="4"/>
      <c r="I38" s="4"/>
    </row>
    <row r="39" spans="1:9" ht="13.2" x14ac:dyDescent="0.25">
      <c r="A39" s="4"/>
      <c r="B39" s="2"/>
      <c r="C39" s="3"/>
      <c r="D39" s="4"/>
      <c r="E39" s="5"/>
      <c r="H39" s="4"/>
      <c r="I39" s="4"/>
    </row>
    <row r="40" spans="1:9" ht="13.2" x14ac:dyDescent="0.25">
      <c r="A40" s="4"/>
      <c r="B40" s="2"/>
      <c r="C40" s="3"/>
      <c r="D40" s="4"/>
      <c r="E40" s="5"/>
      <c r="H40" s="4"/>
      <c r="I40" s="4"/>
    </row>
    <row r="41" spans="1:9" ht="13.2" x14ac:dyDescent="0.25">
      <c r="A41" s="4"/>
      <c r="B41" s="2"/>
      <c r="C41" s="3"/>
      <c r="D41" s="4"/>
      <c r="E41" s="5"/>
      <c r="H41" s="4"/>
      <c r="I41" s="4"/>
    </row>
    <row r="42" spans="1:9" ht="13.2" x14ac:dyDescent="0.25">
      <c r="A42" s="4"/>
      <c r="B42" s="2"/>
      <c r="C42" s="3"/>
      <c r="D42" s="4"/>
      <c r="E42" s="5"/>
      <c r="H42" s="4"/>
      <c r="I42" s="4"/>
    </row>
    <row r="43" spans="1:9" ht="13.2" x14ac:dyDescent="0.25">
      <c r="A43" s="4"/>
      <c r="B43" s="2"/>
      <c r="C43" s="3"/>
      <c r="D43" s="4"/>
      <c r="E43" s="5"/>
      <c r="H43" s="4"/>
      <c r="I43" s="4"/>
    </row>
    <row r="44" spans="1:9" ht="13.2" x14ac:dyDescent="0.25">
      <c r="A44" s="4"/>
      <c r="B44" s="2"/>
      <c r="C44" s="3"/>
      <c r="D44" s="4"/>
      <c r="E44" s="5"/>
      <c r="H44" s="4"/>
      <c r="I44" s="4"/>
    </row>
    <row r="45" spans="1:9" ht="13.2" x14ac:dyDescent="0.25">
      <c r="A45" s="4"/>
      <c r="B45" s="2"/>
      <c r="C45" s="3"/>
      <c r="D45" s="4"/>
      <c r="E45" s="5"/>
      <c r="H45" s="4"/>
      <c r="I45" s="4"/>
    </row>
    <row r="46" spans="1:9" ht="13.2" x14ac:dyDescent="0.25">
      <c r="A46" s="4"/>
      <c r="B46" s="2"/>
      <c r="C46" s="3"/>
      <c r="D46" s="4"/>
      <c r="E46" s="5"/>
      <c r="H46" s="4"/>
      <c r="I46" s="4"/>
    </row>
    <row r="47" spans="1:9" ht="13.2" x14ac:dyDescent="0.25">
      <c r="A47" s="4"/>
      <c r="B47" s="2"/>
      <c r="C47" s="3"/>
      <c r="D47" s="4"/>
      <c r="E47" s="5"/>
      <c r="H47" s="4"/>
      <c r="I47" s="4"/>
    </row>
    <row r="48" spans="1:9" ht="13.2" x14ac:dyDescent="0.25">
      <c r="A48" s="4"/>
      <c r="B48" s="2"/>
      <c r="C48" s="3"/>
      <c r="D48" s="4"/>
      <c r="E48" s="5"/>
      <c r="H48" s="4"/>
      <c r="I48" s="4"/>
    </row>
    <row r="49" spans="1:9" ht="13.2" x14ac:dyDescent="0.25">
      <c r="A49" s="4"/>
      <c r="B49" s="2"/>
      <c r="C49" s="3"/>
      <c r="D49" s="4"/>
      <c r="E49" s="5"/>
      <c r="H49" s="4"/>
      <c r="I49" s="4"/>
    </row>
    <row r="50" spans="1:9" ht="13.2" x14ac:dyDescent="0.25">
      <c r="A50" s="4"/>
      <c r="B50" s="2"/>
      <c r="C50" s="3"/>
      <c r="D50" s="4"/>
      <c r="E50" s="5"/>
      <c r="H50" s="4"/>
      <c r="I50" s="4"/>
    </row>
    <row r="51" spans="1:9" ht="13.2" x14ac:dyDescent="0.25">
      <c r="A51" s="4"/>
      <c r="B51" s="2"/>
      <c r="C51" s="3"/>
      <c r="D51" s="4"/>
      <c r="E51" s="5"/>
      <c r="H51" s="4"/>
      <c r="I51" s="4"/>
    </row>
    <row r="52" spans="1:9" ht="13.2" x14ac:dyDescent="0.25">
      <c r="A52" s="4"/>
      <c r="B52" s="2"/>
      <c r="C52" s="3"/>
      <c r="D52" s="4"/>
      <c r="E52" s="5"/>
      <c r="H52" s="4"/>
      <c r="I52" s="4"/>
    </row>
    <row r="53" spans="1:9" ht="13.2" x14ac:dyDescent="0.25">
      <c r="A53" s="4"/>
      <c r="B53" s="2"/>
      <c r="C53" s="3"/>
      <c r="D53" s="4"/>
      <c r="E53" s="5"/>
      <c r="H53" s="4"/>
      <c r="I53" s="4"/>
    </row>
    <row r="54" spans="1:9" ht="13.2" x14ac:dyDescent="0.25">
      <c r="A54" s="4"/>
      <c r="B54" s="2"/>
      <c r="C54" s="3"/>
      <c r="D54" s="4"/>
      <c r="E54" s="5"/>
      <c r="H54" s="4"/>
      <c r="I54" s="4"/>
    </row>
    <row r="55" spans="1:9" ht="13.2" x14ac:dyDescent="0.25">
      <c r="A55" s="4"/>
      <c r="B55" s="2"/>
      <c r="C55" s="3"/>
      <c r="D55" s="4"/>
      <c r="E55" s="5"/>
      <c r="H55" s="4"/>
      <c r="I55" s="4"/>
    </row>
    <row r="56" spans="1:9" ht="13.2" x14ac:dyDescent="0.25">
      <c r="A56" s="4"/>
      <c r="B56" s="2"/>
      <c r="C56" s="3"/>
      <c r="D56" s="4"/>
      <c r="E56" s="5"/>
      <c r="H56" s="4"/>
      <c r="I56" s="4"/>
    </row>
    <row r="57" spans="1:9" ht="13.2" x14ac:dyDescent="0.25">
      <c r="A57" s="4"/>
      <c r="B57" s="2"/>
      <c r="C57" s="3"/>
      <c r="D57" s="4"/>
      <c r="E57" s="5"/>
      <c r="H57" s="4"/>
      <c r="I57" s="4"/>
    </row>
    <row r="58" spans="1:9" ht="13.2" x14ac:dyDescent="0.25">
      <c r="A58" s="4"/>
      <c r="B58" s="2"/>
      <c r="C58" s="3"/>
      <c r="D58" s="4"/>
      <c r="E58" s="5"/>
      <c r="H58" s="4"/>
      <c r="I58" s="4"/>
    </row>
    <row r="59" spans="1:9" ht="13.2" x14ac:dyDescent="0.25">
      <c r="A59" s="4"/>
      <c r="B59" s="2"/>
      <c r="C59" s="3"/>
      <c r="D59" s="4"/>
      <c r="E59" s="5"/>
      <c r="H59" s="4"/>
      <c r="I59" s="4"/>
    </row>
    <row r="60" spans="1:9" ht="13.2" x14ac:dyDescent="0.25">
      <c r="A60" s="4"/>
      <c r="B60" s="2"/>
      <c r="C60" s="3"/>
      <c r="D60" s="4"/>
      <c r="E60" s="5"/>
      <c r="H60" s="4"/>
      <c r="I60" s="4"/>
    </row>
    <row r="61" spans="1:9" ht="13.2" x14ac:dyDescent="0.25">
      <c r="A61" s="4"/>
      <c r="B61" s="2"/>
      <c r="C61" s="3"/>
      <c r="D61" s="4"/>
      <c r="E61" s="5"/>
      <c r="H61" s="4"/>
      <c r="I61" s="4"/>
    </row>
    <row r="62" spans="1:9" ht="13.2" x14ac:dyDescent="0.25">
      <c r="A62" s="4"/>
      <c r="B62" s="2"/>
      <c r="C62" s="3"/>
      <c r="D62" s="4"/>
      <c r="E62" s="5"/>
      <c r="H62" s="4"/>
      <c r="I62" s="4"/>
    </row>
    <row r="63" spans="1:9" ht="13.2" x14ac:dyDescent="0.25">
      <c r="A63" s="4"/>
      <c r="B63" s="2"/>
      <c r="C63" s="3"/>
      <c r="D63" s="4"/>
      <c r="E63" s="5"/>
      <c r="H63" s="4"/>
      <c r="I63" s="4"/>
    </row>
    <row r="64" spans="1:9" ht="13.2" x14ac:dyDescent="0.25">
      <c r="A64" s="4"/>
      <c r="B64" s="2"/>
      <c r="C64" s="3"/>
      <c r="D64" s="4"/>
      <c r="E64" s="5"/>
      <c r="H64" s="4"/>
      <c r="I64" s="4"/>
    </row>
    <row r="65" spans="1:9" ht="13.2" x14ac:dyDescent="0.25">
      <c r="A65" s="4"/>
      <c r="B65" s="2"/>
      <c r="C65" s="3"/>
      <c r="D65" s="4"/>
      <c r="E65" s="5"/>
      <c r="H65" s="4"/>
      <c r="I65" s="4"/>
    </row>
    <row r="66" spans="1:9" ht="13.2" x14ac:dyDescent="0.25">
      <c r="A66" s="4"/>
      <c r="B66" s="2"/>
      <c r="C66" s="3"/>
      <c r="D66" s="4"/>
      <c r="E66" s="5"/>
      <c r="H66" s="4"/>
      <c r="I66" s="4"/>
    </row>
    <row r="67" spans="1:9" ht="13.2" x14ac:dyDescent="0.25">
      <c r="A67" s="4"/>
      <c r="B67" s="2"/>
      <c r="C67" s="3"/>
      <c r="D67" s="4"/>
      <c r="E67" s="5"/>
      <c r="H67" s="4"/>
      <c r="I67" s="4"/>
    </row>
    <row r="68" spans="1:9" ht="13.2" x14ac:dyDescent="0.25">
      <c r="A68" s="4"/>
      <c r="B68" s="2"/>
      <c r="C68" s="3"/>
      <c r="D68" s="4"/>
      <c r="E68" s="5"/>
      <c r="H68" s="4"/>
      <c r="I68" s="4"/>
    </row>
    <row r="69" spans="1:9" ht="13.2" x14ac:dyDescent="0.25">
      <c r="A69" s="4"/>
      <c r="B69" s="2"/>
      <c r="C69" s="3"/>
      <c r="D69" s="4"/>
      <c r="E69" s="5"/>
      <c r="H69" s="4"/>
      <c r="I69" s="4"/>
    </row>
    <row r="70" spans="1:9" ht="13.2" x14ac:dyDescent="0.25">
      <c r="A70" s="4"/>
      <c r="B70" s="2"/>
      <c r="C70" s="3"/>
      <c r="D70" s="4"/>
      <c r="E70" s="5"/>
      <c r="H70" s="4"/>
      <c r="I70" s="4"/>
    </row>
    <row r="71" spans="1:9" ht="13.2" x14ac:dyDescent="0.25">
      <c r="A71" s="4"/>
      <c r="B71" s="2"/>
      <c r="C71" s="3"/>
      <c r="D71" s="4"/>
      <c r="E71" s="5"/>
      <c r="H71" s="4"/>
      <c r="I71" s="4"/>
    </row>
    <row r="72" spans="1:9" ht="13.2" x14ac:dyDescent="0.25">
      <c r="A72" s="4"/>
      <c r="B72" s="2"/>
      <c r="C72" s="3"/>
      <c r="D72" s="4"/>
      <c r="E72" s="5"/>
      <c r="H72" s="4"/>
      <c r="I72" s="4"/>
    </row>
    <row r="73" spans="1:9" ht="13.2" x14ac:dyDescent="0.25">
      <c r="A73" s="4"/>
      <c r="B73" s="2"/>
      <c r="C73" s="3"/>
      <c r="D73" s="4"/>
      <c r="E73" s="5"/>
      <c r="H73" s="4"/>
      <c r="I73" s="4"/>
    </row>
    <row r="74" spans="1:9" ht="13.2" x14ac:dyDescent="0.25">
      <c r="A74" s="4"/>
      <c r="B74" s="2"/>
      <c r="C74" s="3"/>
      <c r="D74" s="4"/>
      <c r="E74" s="5"/>
      <c r="H74" s="4"/>
      <c r="I74" s="4"/>
    </row>
    <row r="75" spans="1:9" ht="13.2" x14ac:dyDescent="0.25">
      <c r="A75" s="4"/>
      <c r="B75" s="2"/>
      <c r="C75" s="3"/>
      <c r="D75" s="4"/>
      <c r="E75" s="5"/>
      <c r="H75" s="4"/>
      <c r="I75" s="4"/>
    </row>
    <row r="76" spans="1:9" ht="13.2" x14ac:dyDescent="0.25">
      <c r="A76" s="4"/>
      <c r="B76" s="2"/>
      <c r="C76" s="3"/>
      <c r="D76" s="4"/>
      <c r="E76" s="5"/>
      <c r="H76" s="4"/>
      <c r="I76" s="4"/>
    </row>
    <row r="77" spans="1:9" ht="13.2" x14ac:dyDescent="0.25">
      <c r="A77" s="4"/>
      <c r="B77" s="2"/>
      <c r="C77" s="3"/>
      <c r="D77" s="4"/>
      <c r="E77" s="5"/>
      <c r="H77" s="4"/>
      <c r="I77" s="4"/>
    </row>
    <row r="78" spans="1:9" ht="13.2" x14ac:dyDescent="0.25">
      <c r="A78" s="4"/>
      <c r="B78" s="2"/>
      <c r="C78" s="3"/>
      <c r="D78" s="4"/>
      <c r="E78" s="5"/>
      <c r="H78" s="4"/>
      <c r="I78" s="4"/>
    </row>
    <row r="79" spans="1:9" ht="13.2" x14ac:dyDescent="0.25">
      <c r="A79" s="4"/>
      <c r="B79" s="2"/>
      <c r="C79" s="3"/>
      <c r="D79" s="4"/>
      <c r="E79" s="5"/>
      <c r="H79" s="4"/>
      <c r="I79" s="4"/>
    </row>
    <row r="80" spans="1:9" ht="13.2" x14ac:dyDescent="0.25">
      <c r="A80" s="4"/>
      <c r="B80" s="2"/>
      <c r="C80" s="3"/>
      <c r="D80" s="4"/>
      <c r="E80" s="5"/>
      <c r="H80" s="4"/>
      <c r="I80" s="4"/>
    </row>
    <row r="81" spans="1:9" ht="13.2" x14ac:dyDescent="0.25">
      <c r="A81" s="4"/>
      <c r="B81" s="2"/>
      <c r="C81" s="3"/>
      <c r="D81" s="4"/>
      <c r="E81" s="5"/>
      <c r="H81" s="4"/>
      <c r="I81" s="4"/>
    </row>
    <row r="82" spans="1:9" ht="13.2" x14ac:dyDescent="0.25">
      <c r="A82" s="4"/>
      <c r="B82" s="2"/>
      <c r="C82" s="3"/>
      <c r="D82" s="4"/>
      <c r="E82" s="5"/>
      <c r="H82" s="4"/>
      <c r="I82" s="4"/>
    </row>
    <row r="83" spans="1:9" ht="13.2" x14ac:dyDescent="0.25">
      <c r="A83" s="4"/>
      <c r="B83" s="2"/>
      <c r="C83" s="3"/>
      <c r="D83" s="4"/>
      <c r="E83" s="5"/>
      <c r="H83" s="4"/>
      <c r="I83" s="4"/>
    </row>
    <row r="84" spans="1:9" ht="13.2" x14ac:dyDescent="0.25">
      <c r="A84" s="4"/>
      <c r="B84" s="2"/>
      <c r="C84" s="3"/>
      <c r="D84" s="4"/>
      <c r="E84" s="5"/>
      <c r="H84" s="4"/>
      <c r="I84" s="4"/>
    </row>
    <row r="85" spans="1:9" ht="13.2" x14ac:dyDescent="0.25">
      <c r="A85" s="4"/>
      <c r="B85" s="2"/>
      <c r="C85" s="3"/>
      <c r="D85" s="4"/>
      <c r="E85" s="5"/>
      <c r="H85" s="4"/>
      <c r="I85" s="4"/>
    </row>
    <row r="86" spans="1:9" ht="13.2" x14ac:dyDescent="0.25">
      <c r="A86" s="4"/>
      <c r="B86" s="2"/>
      <c r="C86" s="3"/>
      <c r="D86" s="4"/>
      <c r="E86" s="5"/>
      <c r="H86" s="4"/>
      <c r="I86" s="4"/>
    </row>
    <row r="87" spans="1:9" ht="13.2" x14ac:dyDescent="0.25">
      <c r="A87" s="4"/>
      <c r="B87" s="2"/>
      <c r="C87" s="3"/>
      <c r="D87" s="4"/>
      <c r="E87" s="5"/>
      <c r="H87" s="4"/>
      <c r="I87" s="4"/>
    </row>
    <row r="88" spans="1:9" ht="13.2" x14ac:dyDescent="0.25">
      <c r="A88" s="4"/>
      <c r="B88" s="2"/>
      <c r="C88" s="3"/>
      <c r="D88" s="4"/>
      <c r="E88" s="5"/>
      <c r="H88" s="4"/>
      <c r="I88" s="4"/>
    </row>
    <row r="89" spans="1:9" ht="13.2" x14ac:dyDescent="0.25">
      <c r="A89" s="4"/>
      <c r="B89" s="2"/>
      <c r="C89" s="3"/>
      <c r="D89" s="4"/>
      <c r="E89" s="5"/>
      <c r="H89" s="4"/>
      <c r="I89" s="4"/>
    </row>
    <row r="90" spans="1:9" ht="13.2" x14ac:dyDescent="0.25">
      <c r="A90" s="4"/>
      <c r="B90" s="2"/>
      <c r="C90" s="3"/>
      <c r="D90" s="4"/>
      <c r="E90" s="5"/>
      <c r="H90" s="4"/>
      <c r="I90" s="4"/>
    </row>
    <row r="91" spans="1:9" ht="13.2" x14ac:dyDescent="0.25">
      <c r="A91" s="4"/>
      <c r="B91" s="2"/>
      <c r="C91" s="3"/>
      <c r="D91" s="4"/>
      <c r="E91" s="5"/>
      <c r="H91" s="4"/>
      <c r="I91" s="4"/>
    </row>
    <row r="92" spans="1:9" ht="13.2" x14ac:dyDescent="0.25">
      <c r="A92" s="4"/>
      <c r="B92" s="2"/>
      <c r="C92" s="3"/>
      <c r="D92" s="4"/>
      <c r="E92" s="5"/>
      <c r="H92" s="4"/>
      <c r="I92" s="4"/>
    </row>
    <row r="93" spans="1:9" ht="13.2" x14ac:dyDescent="0.25">
      <c r="A93" s="4"/>
      <c r="B93" s="2"/>
      <c r="C93" s="3"/>
      <c r="D93" s="4"/>
      <c r="E93" s="5"/>
      <c r="H93" s="4"/>
      <c r="I93" s="4"/>
    </row>
    <row r="94" spans="1:9" ht="13.2" x14ac:dyDescent="0.25">
      <c r="A94" s="4"/>
      <c r="B94" s="2"/>
      <c r="C94" s="3"/>
      <c r="D94" s="4"/>
      <c r="E94" s="5"/>
      <c r="H94" s="4"/>
      <c r="I94" s="4"/>
    </row>
    <row r="95" spans="1:9" ht="13.2" x14ac:dyDescent="0.25">
      <c r="A95" s="4"/>
      <c r="B95" s="2"/>
      <c r="C95" s="3"/>
      <c r="D95" s="4"/>
      <c r="E95" s="5"/>
      <c r="H95" s="4"/>
      <c r="I95" s="4"/>
    </row>
    <row r="96" spans="1:9" ht="13.2" x14ac:dyDescent="0.25">
      <c r="A96" s="4"/>
      <c r="B96" s="2"/>
      <c r="C96" s="3"/>
      <c r="D96" s="4"/>
      <c r="E96" s="5"/>
      <c r="H96" s="4"/>
      <c r="I96" s="4"/>
    </row>
    <row r="97" spans="1:9" ht="13.2" x14ac:dyDescent="0.25">
      <c r="A97" s="4"/>
      <c r="B97" s="2"/>
      <c r="C97" s="3"/>
      <c r="D97" s="4"/>
      <c r="E97" s="5"/>
      <c r="H97" s="4"/>
      <c r="I97" s="4"/>
    </row>
    <row r="98" spans="1:9" ht="13.2" x14ac:dyDescent="0.25">
      <c r="A98" s="4"/>
      <c r="B98" s="2"/>
      <c r="C98" s="3"/>
      <c r="D98" s="4"/>
      <c r="E98" s="5"/>
      <c r="H98" s="4"/>
      <c r="I98" s="4"/>
    </row>
    <row r="99" spans="1:9" ht="13.2" x14ac:dyDescent="0.25">
      <c r="A99" s="4"/>
      <c r="B99" s="2"/>
      <c r="C99" s="3"/>
      <c r="D99" s="4"/>
      <c r="E99" s="5"/>
      <c r="H99" s="4"/>
      <c r="I99" s="4"/>
    </row>
    <row r="100" spans="1:9" ht="13.2" x14ac:dyDescent="0.25">
      <c r="A100" s="4"/>
      <c r="B100" s="2"/>
      <c r="C100" s="3"/>
      <c r="D100" s="4"/>
      <c r="E100" s="5"/>
      <c r="H100" s="4"/>
      <c r="I100" s="4"/>
    </row>
    <row r="101" spans="1:9" ht="13.2" x14ac:dyDescent="0.25">
      <c r="A101" s="4"/>
      <c r="B101" s="2"/>
      <c r="C101" s="3"/>
      <c r="D101" s="4"/>
      <c r="E101" s="5"/>
      <c r="H101" s="4"/>
      <c r="I101" s="4"/>
    </row>
    <row r="102" spans="1:9" ht="13.2" x14ac:dyDescent="0.25">
      <c r="A102" s="4"/>
      <c r="B102" s="2"/>
      <c r="C102" s="3"/>
      <c r="D102" s="4"/>
      <c r="E102" s="5"/>
      <c r="H102" s="4"/>
      <c r="I102" s="4"/>
    </row>
    <row r="103" spans="1:9" ht="13.2" x14ac:dyDescent="0.25">
      <c r="A103" s="4"/>
      <c r="B103" s="2"/>
      <c r="C103" s="3"/>
      <c r="D103" s="4"/>
      <c r="E103" s="5"/>
      <c r="H103" s="4"/>
      <c r="I103" s="4"/>
    </row>
    <row r="104" spans="1:9" ht="13.2" x14ac:dyDescent="0.25">
      <c r="A104" s="4"/>
      <c r="B104" s="2"/>
      <c r="C104" s="3"/>
      <c r="D104" s="4"/>
      <c r="E104" s="5"/>
      <c r="H104" s="4"/>
      <c r="I104" s="4"/>
    </row>
    <row r="105" spans="1:9" ht="13.2" x14ac:dyDescent="0.25">
      <c r="A105" s="4"/>
      <c r="B105" s="2"/>
      <c r="C105" s="3"/>
      <c r="D105" s="4"/>
      <c r="E105" s="5"/>
      <c r="H105" s="4"/>
      <c r="I105" s="4"/>
    </row>
    <row r="106" spans="1:9" ht="13.2" x14ac:dyDescent="0.25">
      <c r="A106" s="4"/>
      <c r="B106" s="2"/>
      <c r="C106" s="3"/>
      <c r="D106" s="4"/>
      <c r="E106" s="5"/>
      <c r="H106" s="4"/>
      <c r="I106" s="4"/>
    </row>
    <row r="107" spans="1:9" ht="13.2" x14ac:dyDescent="0.25">
      <c r="A107" s="4"/>
      <c r="B107" s="2"/>
      <c r="C107" s="3"/>
      <c r="D107" s="4"/>
      <c r="E107" s="5"/>
      <c r="H107" s="4"/>
      <c r="I107" s="4"/>
    </row>
    <row r="108" spans="1:9" ht="13.2" x14ac:dyDescent="0.25">
      <c r="A108" s="4"/>
      <c r="B108" s="2"/>
      <c r="C108" s="3"/>
      <c r="D108" s="4"/>
      <c r="E108" s="5"/>
      <c r="H108" s="4"/>
      <c r="I108" s="4"/>
    </row>
    <row r="109" spans="1:9" ht="13.2" x14ac:dyDescent="0.25">
      <c r="A109" s="4"/>
      <c r="B109" s="2"/>
      <c r="C109" s="3"/>
      <c r="D109" s="4"/>
      <c r="E109" s="5"/>
      <c r="H109" s="4"/>
      <c r="I109" s="4"/>
    </row>
    <row r="110" spans="1:9" ht="13.2" x14ac:dyDescent="0.25">
      <c r="A110" s="4"/>
      <c r="B110" s="2"/>
      <c r="C110" s="3"/>
      <c r="D110" s="4"/>
      <c r="E110" s="5"/>
      <c r="H110" s="4"/>
      <c r="I110" s="4"/>
    </row>
    <row r="111" spans="1:9" ht="13.2" x14ac:dyDescent="0.25">
      <c r="A111" s="4"/>
      <c r="B111" s="2"/>
      <c r="C111" s="3"/>
      <c r="D111" s="4"/>
      <c r="E111" s="5"/>
      <c r="H111" s="4"/>
      <c r="I111" s="4"/>
    </row>
    <row r="112" spans="1:9" ht="13.2" x14ac:dyDescent="0.25">
      <c r="A112" s="4"/>
      <c r="B112" s="2"/>
      <c r="C112" s="3"/>
      <c r="D112" s="4"/>
      <c r="E112" s="5"/>
      <c r="H112" s="4"/>
      <c r="I112" s="4"/>
    </row>
    <row r="113" spans="1:9" ht="13.2" x14ac:dyDescent="0.25">
      <c r="A113" s="4"/>
      <c r="B113" s="2"/>
      <c r="C113" s="3"/>
      <c r="D113" s="4"/>
      <c r="E113" s="5"/>
      <c r="H113" s="4"/>
      <c r="I113" s="4"/>
    </row>
    <row r="114" spans="1:9" ht="13.2" x14ac:dyDescent="0.25">
      <c r="A114" s="4"/>
      <c r="B114" s="2"/>
      <c r="C114" s="3"/>
      <c r="D114" s="4"/>
      <c r="E114" s="5"/>
      <c r="H114" s="4"/>
      <c r="I114" s="4"/>
    </row>
    <row r="115" spans="1:9" ht="13.2" x14ac:dyDescent="0.25">
      <c r="A115" s="4"/>
      <c r="B115" s="2"/>
      <c r="C115" s="3"/>
      <c r="D115" s="4"/>
      <c r="E115" s="5"/>
      <c r="H115" s="4"/>
      <c r="I115" s="4"/>
    </row>
    <row r="116" spans="1:9" ht="13.2" x14ac:dyDescent="0.25">
      <c r="A116" s="4"/>
      <c r="B116" s="2"/>
      <c r="C116" s="3"/>
      <c r="D116" s="4"/>
      <c r="E116" s="5"/>
      <c r="H116" s="4"/>
      <c r="I116" s="4"/>
    </row>
    <row r="117" spans="1:9" ht="13.2" x14ac:dyDescent="0.25">
      <c r="A117" s="4"/>
      <c r="B117" s="2"/>
      <c r="C117" s="3"/>
      <c r="D117" s="4"/>
      <c r="E117" s="5"/>
      <c r="H117" s="4"/>
      <c r="I117" s="4"/>
    </row>
    <row r="118" spans="1:9" ht="13.2" x14ac:dyDescent="0.25">
      <c r="A118" s="4"/>
      <c r="B118" s="2"/>
      <c r="C118" s="3"/>
      <c r="D118" s="4"/>
      <c r="E118" s="5"/>
      <c r="H118" s="4"/>
      <c r="I118" s="4"/>
    </row>
    <row r="119" spans="1:9" ht="13.2" x14ac:dyDescent="0.25">
      <c r="A119" s="4"/>
      <c r="B119" s="2"/>
      <c r="C119" s="3"/>
      <c r="D119" s="4"/>
      <c r="E119" s="5"/>
      <c r="H119" s="4"/>
      <c r="I119" s="4"/>
    </row>
    <row r="120" spans="1:9" ht="13.2" x14ac:dyDescent="0.25">
      <c r="A120" s="4"/>
      <c r="B120" s="2"/>
      <c r="C120" s="3"/>
      <c r="D120" s="4"/>
      <c r="E120" s="5"/>
      <c r="H120" s="4"/>
      <c r="I120" s="4"/>
    </row>
    <row r="121" spans="1:9" ht="13.2" x14ac:dyDescent="0.25">
      <c r="A121" s="4"/>
      <c r="B121" s="2"/>
      <c r="C121" s="3"/>
      <c r="D121" s="4"/>
      <c r="E121" s="5"/>
      <c r="H121" s="4"/>
      <c r="I121" s="4"/>
    </row>
    <row r="122" spans="1:9" ht="13.2" x14ac:dyDescent="0.25">
      <c r="A122" s="4"/>
      <c r="B122" s="2"/>
      <c r="C122" s="3"/>
      <c r="D122" s="4"/>
      <c r="E122" s="5"/>
      <c r="H122" s="4"/>
      <c r="I122" s="4"/>
    </row>
    <row r="123" spans="1:9" ht="13.2" x14ac:dyDescent="0.25">
      <c r="A123" s="4"/>
      <c r="B123" s="2"/>
      <c r="C123" s="3"/>
      <c r="D123" s="4"/>
      <c r="E123" s="5"/>
      <c r="H123" s="4"/>
      <c r="I123" s="4"/>
    </row>
    <row r="124" spans="1:9" ht="13.2" x14ac:dyDescent="0.25">
      <c r="A124" s="4"/>
      <c r="B124" s="2"/>
      <c r="C124" s="3"/>
      <c r="D124" s="4"/>
      <c r="E124" s="5"/>
      <c r="H124" s="4"/>
      <c r="I124" s="4"/>
    </row>
    <row r="125" spans="1:9" ht="13.2" x14ac:dyDescent="0.25">
      <c r="A125" s="4"/>
      <c r="B125" s="2"/>
      <c r="C125" s="3"/>
      <c r="D125" s="4"/>
      <c r="E125" s="5"/>
      <c r="H125" s="4"/>
      <c r="I125" s="4"/>
    </row>
    <row r="126" spans="1:9" ht="13.2" x14ac:dyDescent="0.25">
      <c r="A126" s="4"/>
      <c r="B126" s="2"/>
      <c r="C126" s="3"/>
      <c r="D126" s="4"/>
      <c r="E126" s="5"/>
      <c r="H126" s="4"/>
      <c r="I126" s="4"/>
    </row>
    <row r="127" spans="1:9" ht="13.2" x14ac:dyDescent="0.25">
      <c r="A127" s="4"/>
      <c r="B127" s="2"/>
      <c r="C127" s="3"/>
      <c r="D127" s="4"/>
      <c r="E127" s="5"/>
      <c r="H127" s="4"/>
      <c r="I127" s="4"/>
    </row>
    <row r="128" spans="1:9" ht="13.2" x14ac:dyDescent="0.25">
      <c r="A128" s="4"/>
      <c r="B128" s="2"/>
      <c r="C128" s="3"/>
      <c r="D128" s="4"/>
      <c r="E128" s="5"/>
      <c r="H128" s="4"/>
      <c r="I128" s="4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  <row r="923" spans="1:9" ht="13.2" x14ac:dyDescent="0.25">
      <c r="A923" s="4"/>
      <c r="B923" s="2"/>
      <c r="C923" s="3"/>
      <c r="D923" s="4"/>
      <c r="E923" s="5"/>
      <c r="H923" s="4"/>
      <c r="I923" s="4"/>
    </row>
    <row r="924" spans="1:9" ht="13.2" x14ac:dyDescent="0.25">
      <c r="A924" s="4"/>
      <c r="B924" s="2"/>
      <c r="C924" s="3"/>
      <c r="D924" s="4"/>
      <c r="E924" s="5"/>
      <c r="H924" s="4"/>
      <c r="I924" s="4"/>
    </row>
    <row r="925" spans="1:9" ht="13.2" x14ac:dyDescent="0.25">
      <c r="A925" s="4"/>
      <c r="B925" s="2"/>
      <c r="C925" s="3"/>
      <c r="D925" s="4"/>
      <c r="E925" s="5"/>
      <c r="H925" s="4"/>
      <c r="I925" s="4"/>
    </row>
    <row r="926" spans="1:9" ht="13.2" x14ac:dyDescent="0.25">
      <c r="A926" s="4"/>
      <c r="B926" s="2"/>
      <c r="C926" s="3"/>
      <c r="D926" s="4"/>
      <c r="E926" s="5"/>
      <c r="H926" s="4"/>
      <c r="I926" s="4"/>
    </row>
    <row r="927" spans="1:9" ht="13.2" x14ac:dyDescent="0.25">
      <c r="A927" s="4"/>
      <c r="B927" s="2"/>
      <c r="C927" s="3"/>
      <c r="D927" s="4"/>
      <c r="E927" s="5"/>
      <c r="H927" s="4"/>
      <c r="I927" s="4"/>
    </row>
    <row r="928" spans="1:9" ht="13.2" x14ac:dyDescent="0.25">
      <c r="A928" s="4"/>
      <c r="B928" s="2"/>
      <c r="C928" s="3"/>
      <c r="D928" s="4"/>
      <c r="E928" s="5"/>
      <c r="H928" s="4"/>
      <c r="I928" s="4"/>
    </row>
    <row r="929" spans="1:9" ht="13.2" x14ac:dyDescent="0.25">
      <c r="A929" s="4"/>
      <c r="B929" s="2"/>
      <c r="C929" s="3"/>
      <c r="D929" s="4"/>
      <c r="E929" s="5"/>
      <c r="H929" s="4"/>
      <c r="I929" s="4"/>
    </row>
    <row r="930" spans="1:9" ht="13.2" x14ac:dyDescent="0.25">
      <c r="A930" s="4"/>
      <c r="B930" s="2"/>
      <c r="C930" s="3"/>
      <c r="D930" s="4"/>
      <c r="E930" s="5"/>
      <c r="H930" s="4"/>
      <c r="I930" s="4"/>
    </row>
    <row r="931" spans="1:9" ht="13.2" x14ac:dyDescent="0.25">
      <c r="A931" s="4"/>
      <c r="B931" s="2"/>
      <c r="C931" s="3"/>
      <c r="D931" s="4"/>
      <c r="E931" s="5"/>
      <c r="H931" s="4"/>
      <c r="I931" s="4"/>
    </row>
    <row r="932" spans="1:9" ht="13.2" x14ac:dyDescent="0.25">
      <c r="A932" s="4"/>
      <c r="B932" s="2"/>
      <c r="C932" s="3"/>
      <c r="D932" s="4"/>
      <c r="E932" s="5"/>
      <c r="H932" s="4"/>
      <c r="I932" s="4"/>
    </row>
    <row r="933" spans="1:9" ht="13.2" x14ac:dyDescent="0.25">
      <c r="A933" s="4"/>
      <c r="B933" s="2"/>
      <c r="C933" s="3"/>
      <c r="D933" s="4"/>
      <c r="E933" s="5"/>
      <c r="H933" s="4"/>
      <c r="I933" s="4"/>
    </row>
    <row r="934" spans="1:9" ht="13.2" x14ac:dyDescent="0.25">
      <c r="A934" s="4"/>
      <c r="B934" s="2"/>
      <c r="C934" s="3"/>
      <c r="D934" s="4"/>
      <c r="E934" s="5"/>
      <c r="H934" s="4"/>
      <c r="I934" s="4"/>
    </row>
    <row r="935" spans="1:9" ht="13.2" x14ac:dyDescent="0.25">
      <c r="A935" s="4"/>
      <c r="B935" s="2"/>
      <c r="C935" s="3"/>
      <c r="D935" s="4"/>
      <c r="E935" s="5"/>
      <c r="H935" s="4"/>
      <c r="I935" s="4"/>
    </row>
    <row r="936" spans="1:9" ht="13.2" x14ac:dyDescent="0.25">
      <c r="A936" s="4"/>
      <c r="B936" s="2"/>
      <c r="C936" s="3"/>
      <c r="D936" s="4"/>
      <c r="E936" s="5"/>
      <c r="H936" s="4"/>
      <c r="I936" s="4"/>
    </row>
    <row r="937" spans="1:9" ht="13.2" x14ac:dyDescent="0.25">
      <c r="A937" s="4"/>
      <c r="B937" s="2"/>
      <c r="C937" s="3"/>
      <c r="D937" s="4"/>
      <c r="E937" s="5"/>
      <c r="H937" s="4"/>
      <c r="I937" s="4"/>
    </row>
    <row r="938" spans="1:9" ht="13.2" x14ac:dyDescent="0.25">
      <c r="A938" s="4"/>
      <c r="B938" s="2"/>
      <c r="C938" s="3"/>
      <c r="D938" s="4"/>
      <c r="E938" s="5"/>
      <c r="H938" s="4"/>
      <c r="I938" s="4"/>
    </row>
    <row r="939" spans="1:9" ht="13.2" x14ac:dyDescent="0.25">
      <c r="A939" s="4"/>
      <c r="B939" s="2"/>
      <c r="C939" s="3"/>
      <c r="D939" s="4"/>
      <c r="E939" s="5"/>
      <c r="H939" s="4"/>
      <c r="I939" s="4"/>
    </row>
    <row r="940" spans="1:9" ht="13.2" x14ac:dyDescent="0.25">
      <c r="A940" s="4"/>
      <c r="B940" s="2"/>
      <c r="C940" s="3"/>
      <c r="D940" s="4"/>
      <c r="E940" s="5"/>
      <c r="H940" s="4"/>
      <c r="I940" s="4"/>
    </row>
    <row r="941" spans="1:9" ht="13.2" x14ac:dyDescent="0.25">
      <c r="A941" s="4"/>
      <c r="B941" s="2"/>
      <c r="C941" s="3"/>
      <c r="D941" s="4"/>
      <c r="E941" s="5"/>
      <c r="H941" s="4"/>
      <c r="I941" s="4"/>
    </row>
    <row r="942" spans="1:9" ht="13.2" x14ac:dyDescent="0.25">
      <c r="A942" s="4"/>
      <c r="B942" s="2"/>
      <c r="C942" s="3"/>
      <c r="D942" s="4"/>
      <c r="E942" s="5"/>
      <c r="H942" s="4"/>
      <c r="I942" s="4"/>
    </row>
    <row r="943" spans="1:9" ht="13.2" x14ac:dyDescent="0.25">
      <c r="A943" s="4"/>
      <c r="B943" s="2"/>
      <c r="C943" s="3"/>
      <c r="D943" s="4"/>
      <c r="E943" s="5"/>
      <c r="H943" s="4"/>
      <c r="I943" s="4"/>
    </row>
    <row r="944" spans="1:9" ht="13.2" x14ac:dyDescent="0.25">
      <c r="A944" s="4"/>
      <c r="B944" s="2"/>
      <c r="C944" s="3"/>
      <c r="D944" s="4"/>
      <c r="E944" s="5"/>
      <c r="H944" s="4"/>
      <c r="I944" s="4"/>
    </row>
    <row r="945" spans="1:9" ht="13.2" x14ac:dyDescent="0.25">
      <c r="A945" s="4"/>
      <c r="B945" s="2"/>
      <c r="C945" s="3"/>
      <c r="D945" s="4"/>
      <c r="E945" s="5"/>
      <c r="H945" s="4"/>
      <c r="I945" s="4"/>
    </row>
    <row r="946" spans="1:9" ht="13.2" x14ac:dyDescent="0.25">
      <c r="A946" s="4"/>
      <c r="B946" s="2"/>
      <c r="C946" s="3"/>
      <c r="D946" s="4"/>
      <c r="E946" s="5"/>
      <c r="H946" s="4"/>
      <c r="I946" s="4"/>
    </row>
    <row r="947" spans="1:9" ht="13.2" x14ac:dyDescent="0.25">
      <c r="A947" s="4"/>
      <c r="B947" s="2"/>
      <c r="C947" s="3"/>
      <c r="D947" s="4"/>
      <c r="E947" s="5"/>
      <c r="H947" s="4"/>
      <c r="I947" s="4"/>
    </row>
    <row r="948" spans="1:9" ht="13.2" x14ac:dyDescent="0.25">
      <c r="A948" s="4"/>
      <c r="B948" s="2"/>
      <c r="C948" s="3"/>
      <c r="D948" s="4"/>
      <c r="E948" s="5"/>
      <c r="H948" s="4"/>
      <c r="I948" s="4"/>
    </row>
    <row r="949" spans="1:9" ht="13.2" x14ac:dyDescent="0.25">
      <c r="A949" s="4"/>
      <c r="B949" s="2"/>
      <c r="C949" s="3"/>
      <c r="D949" s="4"/>
      <c r="E949" s="5"/>
      <c r="H949" s="4"/>
      <c r="I949" s="4"/>
    </row>
    <row r="950" spans="1:9" ht="13.2" x14ac:dyDescent="0.25">
      <c r="A950" s="4"/>
      <c r="B950" s="2"/>
      <c r="C950" s="3"/>
      <c r="D950" s="4"/>
      <c r="E950" s="5"/>
      <c r="H950" s="4"/>
      <c r="I950" s="4"/>
    </row>
    <row r="951" spans="1:9" ht="13.2" x14ac:dyDescent="0.25">
      <c r="A951" s="4"/>
      <c r="B951" s="2"/>
      <c r="C951" s="3"/>
      <c r="D951" s="4"/>
      <c r="E951" s="5"/>
      <c r="H951" s="4"/>
      <c r="I951" s="4"/>
    </row>
  </sheetData>
  <conditionalFormatting sqref="C4:C14">
    <cfRule type="containsText" dxfId="35" priority="1" operator="containsText" text="Y">
      <formula>NOT(ISERROR(SEARCH(("Y"),(C4))))</formula>
    </cfRule>
  </conditionalFormatting>
  <conditionalFormatting sqref="C4:C14">
    <cfRule type="containsText" dxfId="34" priority="2" operator="containsText" text="?">
      <formula>NOT(ISERROR(SEARCH(("?"),(C4))))</formula>
    </cfRule>
  </conditionalFormatting>
  <conditionalFormatting sqref="C4:C14">
    <cfRule type="containsBlanks" dxfId="33" priority="3">
      <formula>LEN(TRIM(C4))=0</formula>
    </cfRule>
  </conditionalFormatting>
  <conditionalFormatting sqref="C4:C14">
    <cfRule type="containsText" dxfId="3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1537</v>
      </c>
      <c r="B1" s="2" t="s">
        <v>279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SKR","CollectionType":"HomeCollector.Models.BookBase,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1538</v>
      </c>
      <c r="B4" s="15">
        <v>2014</v>
      </c>
      <c r="C4" s="17" t="s">
        <v>15</v>
      </c>
      <c r="D4" s="12">
        <v>1</v>
      </c>
      <c r="E4" s="139">
        <v>7</v>
      </c>
      <c r="F4" s="81" t="s">
        <v>1539</v>
      </c>
      <c r="G4" s="18" t="s">
        <v>77</v>
      </c>
      <c r="H4" s="12" t="s">
        <v>709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,"DisplayName":"Seekers - Second Nature"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,"Title":"Seekers - Second Nature"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,"Year":2014 </v>
      </c>
      <c r="Q4" t="str">
        <f>",""Month"":" &amp; IF($E4="",0,$E4)</f>
        <v>,"Month":7</v>
      </c>
      <c r="R4" t="str">
        <f>",""Series"":""" &amp; $B$1 &amp; """ "</f>
        <v xml:space="preserve">,"Series":"SKR" </v>
      </c>
      <c r="S4" t="str">
        <f>",""BookCode"":""" &amp; $F4 &amp; """ "</f>
        <v xml:space="preserve">,"BookCode":"SKR1"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PublicKeyToken=null","DisplayName":"Seekers - Second Nature" ,"Description":"" ,"Title":"Seekers - Second Nature" ,"Author":"David Mack" ,"Publisher":"Pocket Books" ,"Year":2014 ,"Month":7,"Series":"SKR" ,"BookCode":"SKR1"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9" ht="27" x14ac:dyDescent="0.3">
      <c r="A5" s="14" t="s">
        <v>1540</v>
      </c>
      <c r="B5" s="15">
        <v>2014</v>
      </c>
      <c r="C5" s="17" t="s">
        <v>15</v>
      </c>
      <c r="D5" s="12">
        <v>1</v>
      </c>
      <c r="E5" s="139">
        <v>8</v>
      </c>
      <c r="F5" s="81" t="s">
        <v>1541</v>
      </c>
      <c r="G5" s="18" t="s">
        <v>77</v>
      </c>
      <c r="H5" s="12" t="s">
        <v>1542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,"DisplayName":"Seekers - Point of Divergence" </v>
      </c>
      <c r="L5" t="str">
        <f t="shared" ref="L5:L7" si="1">",""Description"":""" &amp; $I5 &amp; """ "</f>
        <v xml:space="preserve">,"Description":"" </v>
      </c>
      <c r="M5" t="str">
        <f t="shared" ref="M5:M7" si="2">",""Title"":""" &amp; $A5 &amp; """ "</f>
        <v xml:space="preserve">,"Title":"Seekers - Point of Divergence" </v>
      </c>
      <c r="N5" t="str">
        <f t="shared" ref="N5:N7" si="3">",""Author"":""" &amp; $H5 &amp; """ "</f>
        <v xml:space="preserve">,"Author":"Dayton Ward and Kevin Dilmore" </v>
      </c>
      <c r="O5" t="str">
        <f t="shared" ref="O5:O7" si="4">",""Publisher"":""" &amp; $G5 &amp; """ "</f>
        <v xml:space="preserve">,"Publisher":"Pocket Books" </v>
      </c>
      <c r="P5" t="str">
        <f t="shared" ref="P5:P7" si="5">",""Year"":" &amp; $B5 &amp; " "</f>
        <v xml:space="preserve">,"Year":2014 </v>
      </c>
      <c r="Q5" t="str">
        <f t="shared" ref="Q5:Q7" si="6">",""Month"":" &amp; IF($E5="",0,$E5)</f>
        <v>,"Month":8</v>
      </c>
      <c r="R5" t="str">
        <f>",""Series"":""" &amp; $B$1 &amp; """ "</f>
        <v xml:space="preserve">,"Series":"SKR" </v>
      </c>
      <c r="S5" t="str">
        <f t="shared" ref="S5:S7" si="7">",""BookCode"":""" &amp; $F5 &amp; """ "</f>
        <v xml:space="preserve">,"BookCode":"SKR2"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,"ItemDetails":"Copies=1"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PublicKeyToken=null","DisplayName":"Seekers - Point of Divergence" ,"Description":"" ,"Title":"Seekers - Point of Divergence" ,"Author":"Dayton Ward and Kevin Dilmore" ,"Publisher":"Pocket Books" ,"Year":2014 ,"Month":8,"Series":"SKR" ,"BookCode":"SKR2"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9" ht="14.4" x14ac:dyDescent="0.3">
      <c r="A6" s="14" t="s">
        <v>1543</v>
      </c>
      <c r="B6" s="15">
        <v>2015</v>
      </c>
      <c r="C6" s="17"/>
      <c r="D6" s="4"/>
      <c r="E6" s="139">
        <v>7</v>
      </c>
      <c r="F6" s="81" t="s">
        <v>1544</v>
      </c>
      <c r="G6" s="18" t="s">
        <v>77</v>
      </c>
      <c r="H6" s="12" t="s">
        <v>709</v>
      </c>
      <c r="I6" s="12"/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,"DisplayName":"Seekers - Long Shot" </v>
      </c>
      <c r="L6" t="str">
        <f t="shared" si="1"/>
        <v xml:space="preserve">,"Description":"" </v>
      </c>
      <c r="M6" t="str">
        <f t="shared" si="2"/>
        <v xml:space="preserve">,"Title":"Seekers - Long Shot" </v>
      </c>
      <c r="N6" t="str">
        <f t="shared" si="3"/>
        <v xml:space="preserve">,"Author":"David Mack" </v>
      </c>
      <c r="O6" t="str">
        <f t="shared" si="4"/>
        <v xml:space="preserve">,"Publisher":"Pocket Books" </v>
      </c>
      <c r="P6" t="str">
        <f t="shared" si="5"/>
        <v xml:space="preserve">,"Year":2015 </v>
      </c>
      <c r="Q6" t="str">
        <f t="shared" si="6"/>
        <v>,"Month":7</v>
      </c>
      <c r="R6" t="str">
        <f t="shared" ref="R6:R7" si="19">",""Series"":""" &amp; $B$1 &amp; """ "</f>
        <v xml:space="preserve">,"Series":"SKR" </v>
      </c>
      <c r="S6" t="str">
        <f t="shared" si="7"/>
        <v xml:space="preserve">,"BookCode":"SKR3"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PublicKeyToken=null","DisplayName":"Seekers - Long Shot" ,"Description":"" ,"Title":"Seekers - Long Shot" ,"Author":"David Mack" ,"Publisher":"Pocket Books" ,"Year":2015 ,"Month":7,"Series":"SKR" ,"BookCode":"SKR3" ,"ISBN":"" ,"Edition":"" }</v>
      </c>
    </row>
    <row r="7" spans="1:39" ht="14.4" x14ac:dyDescent="0.3">
      <c r="A7" s="14" t="s">
        <v>1545</v>
      </c>
      <c r="B7" s="15">
        <v>2015</v>
      </c>
      <c r="C7" s="17"/>
      <c r="D7" s="4"/>
      <c r="E7" s="139">
        <v>10</v>
      </c>
      <c r="F7" s="81" t="s">
        <v>1546</v>
      </c>
      <c r="G7" s="18" t="s">
        <v>77</v>
      </c>
      <c r="H7" s="12" t="s">
        <v>463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,"DisplayName":"Seekers - All That's Left" </v>
      </c>
      <c r="L7" t="str">
        <f t="shared" si="1"/>
        <v xml:space="preserve">,"Description":"" </v>
      </c>
      <c r="M7" t="str">
        <f t="shared" si="2"/>
        <v xml:space="preserve">,"Title":"Seekers - All That's Left" </v>
      </c>
      <c r="N7" t="str">
        <f t="shared" si="3"/>
        <v xml:space="preserve">,"Author":"Dayton Ward" </v>
      </c>
      <c r="O7" t="str">
        <f t="shared" si="4"/>
        <v xml:space="preserve">,"Publisher":"Pocket Books" </v>
      </c>
      <c r="P7" t="str">
        <f t="shared" si="5"/>
        <v xml:space="preserve">,"Year":2015 </v>
      </c>
      <c r="Q7" t="str">
        <f t="shared" si="6"/>
        <v>,"Month":10</v>
      </c>
      <c r="R7" t="str">
        <f t="shared" si="19"/>
        <v xml:space="preserve">,"Series":"SKR" </v>
      </c>
      <c r="S7" t="str">
        <f t="shared" si="7"/>
        <v xml:space="preserve">,"BookCode":"SKR4"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PublicKeyToken=null","DisplayName":"Seekers - All That's Left" ,"Description":"" ,"Title":"Seekers - All That's Left" ,"Author":"Dayton Ward" ,"Publisher":"Pocket Books" ,"Year":2015 ,"Month":10,"Series":"SKR" ,"BookCode":"SKR4" ,"ISBN":"" ,"Edition":"" }</v>
      </c>
    </row>
    <row r="8" spans="1:39" ht="14.4" x14ac:dyDescent="0.3">
      <c r="A8" s="14"/>
      <c r="B8" s="15"/>
      <c r="C8" s="17"/>
      <c r="D8" s="4"/>
      <c r="E8" s="139"/>
      <c r="F8" s="81"/>
      <c r="G8" s="18"/>
      <c r="H8" s="12"/>
      <c r="I8" s="4"/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8">
    <cfRule type="containsText" dxfId="31" priority="1" operator="containsText" text="Y">
      <formula>NOT(ISERROR(SEARCH(("Y"),(C4))))</formula>
    </cfRule>
  </conditionalFormatting>
  <conditionalFormatting sqref="C4:C8">
    <cfRule type="containsText" dxfId="30" priority="2" operator="containsText" text="?">
      <formula>NOT(ISERROR(SEARCH(("?"),(C4))))</formula>
    </cfRule>
  </conditionalFormatting>
  <conditionalFormatting sqref="C4:C8">
    <cfRule type="containsBlanks" dxfId="29" priority="3">
      <formula>LEN(TRIM(C4))=0</formula>
    </cfRule>
  </conditionalFormatting>
  <conditionalFormatting sqref="C4:C8">
    <cfRule type="containsText" dxfId="2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6.5546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1547</v>
      </c>
      <c r="B1" s="2" t="s">
        <v>1763</v>
      </c>
      <c r="C1" s="4"/>
      <c r="D1" s="4"/>
      <c r="E1" s="5"/>
      <c r="H1" s="4"/>
      <c r="I1" s="4"/>
    </row>
    <row r="2" spans="1:39" ht="15.75" customHeight="1" x14ac:dyDescent="0.25">
      <c r="A2" s="150" t="s">
        <v>1548</v>
      </c>
      <c r="B2" s="2"/>
      <c r="C2" s="4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SNE","CollectionType":"HomeCollector.Models.BookBase,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69" t="str">
        <f>TOS!A169</f>
        <v>New Earth - Wagon Train to the Stars</v>
      </c>
      <c r="B4" s="119">
        <f>TOS!B169</f>
        <v>2000</v>
      </c>
      <c r="C4" s="17" t="str">
        <f>TOS!C169</f>
        <v>Y</v>
      </c>
      <c r="D4" s="120">
        <f>TOS!D169</f>
        <v>0</v>
      </c>
      <c r="E4" s="145">
        <v>6</v>
      </c>
      <c r="F4" s="120" t="str">
        <f>TOS!F169</f>
        <v>TOS89</v>
      </c>
      <c r="G4" s="120" t="str">
        <f>TOS!G169</f>
        <v>Pocket Books</v>
      </c>
      <c r="H4" s="119" t="str">
        <f>TOS!H169</f>
        <v>Diane Carey</v>
      </c>
      <c r="I4" s="119" t="str">
        <f>TOS!I169</f>
        <v>Star Trek: New Earth, Book One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,"DisplayName":"New Earth - Wagon Train to the Stars" </v>
      </c>
      <c r="L4" t="str">
        <f>",""Description"":""" &amp; $I4 &amp; """ "</f>
        <v xml:space="preserve">,"Description":"Star Trek: New Earth, Book One" </v>
      </c>
      <c r="M4" t="str">
        <f>",""Title"":""" &amp; $A4 &amp; """ "</f>
        <v xml:space="preserve">,"Title":"New Earth - Wagon Train to the Stars"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,"Year":2000 </v>
      </c>
      <c r="Q4" t="str">
        <f>",""Month"":" &amp; IF($E4="",0,$E4)</f>
        <v>,"Month":6</v>
      </c>
      <c r="R4" t="str">
        <f>",""Series"":""" &amp; $B$1 &amp; """ "</f>
        <v xml:space="preserve">,"Series":"SNE" </v>
      </c>
      <c r="S4" t="str">
        <f>",""BookCode"":""" &amp; $F4 &amp; """ "</f>
        <v xml:space="preserve">,"BookCode":"TOS89"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,"ItemDetails":"Copies=0"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PublicKeyToken=null","DisplayName":"New Earth - Wagon Train to the Stars" ,"Description":"Star Trek: New Earth, Book One" ,"Title":"New Earth - Wagon Train to the Stars" ,"Author":"Diane Carey" ,"Publisher":"Pocket Books" ,"Year":2000 ,"Month":6,"Series":"SNE" ,"BookCode":"TOS89"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5" spans="1:39" ht="15.75" customHeight="1" x14ac:dyDescent="0.25">
      <c r="A5" s="69" t="str">
        <f>TOS!A170</f>
        <v>New Earth - Belle Terre</v>
      </c>
      <c r="B5" s="119">
        <f>TOS!B170</f>
        <v>2000</v>
      </c>
      <c r="C5" s="17" t="str">
        <f>TOS!C170</f>
        <v>Y</v>
      </c>
      <c r="D5" s="120">
        <f>TOS!D170</f>
        <v>0</v>
      </c>
      <c r="E5" s="145">
        <v>6</v>
      </c>
      <c r="F5" s="120" t="str">
        <f>TOS!F170</f>
        <v>TOS90</v>
      </c>
      <c r="G5" s="120" t="str">
        <f>TOS!G170</f>
        <v>Pocket Books</v>
      </c>
      <c r="H5" s="119" t="str">
        <f>TOS!H170</f>
        <v>Dean Wesley Smith and Diane Carey</v>
      </c>
      <c r="I5" s="119" t="str">
        <f>TOS!I170</f>
        <v>Star Trek: New Earth, Book Two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0">",""DisplayName"":""" &amp; $A5 &amp; """ "</f>
        <v xml:space="preserve">,"DisplayName":"New Earth - Belle Terre" </v>
      </c>
      <c r="L5" t="str">
        <f t="shared" ref="L5:L11" si="1">",""Description"":""" &amp; $I5 &amp; """ "</f>
        <v xml:space="preserve">,"Description":"Star Trek: New Earth, Book Two" </v>
      </c>
      <c r="M5" t="str">
        <f t="shared" ref="M5:M11" si="2">",""Title"":""" &amp; $A5 &amp; """ "</f>
        <v xml:space="preserve">,"Title":"New Earth - Belle Terre" </v>
      </c>
      <c r="N5" t="str">
        <f t="shared" ref="N5:N11" si="3">",""Author"":""" &amp; $H5 &amp; """ "</f>
        <v xml:space="preserve">,"Author":"Dean Wesley Smith and Diane Carey" </v>
      </c>
      <c r="O5" t="str">
        <f t="shared" ref="O5:O11" si="4">",""Publisher"":""" &amp; $G5 &amp; """ "</f>
        <v xml:space="preserve">,"Publisher":"Pocket Books" </v>
      </c>
      <c r="P5" t="str">
        <f t="shared" ref="P5:P11" si="5">",""Year"":" &amp; $B5 &amp; " "</f>
        <v xml:space="preserve">,"Year":2000 </v>
      </c>
      <c r="Q5" t="str">
        <f t="shared" ref="Q5:Q11" si="6">",""Month"":" &amp; IF($E5="",0,$E5)</f>
        <v>,"Month":6</v>
      </c>
      <c r="R5" t="str">
        <f>",""Series"":""" &amp; $B$1 &amp; """ "</f>
        <v xml:space="preserve">,"Series":"SNE" </v>
      </c>
      <c r="S5" t="str">
        <f t="shared" ref="S5:S11" si="7">",""BookCode"":""" &amp; $F5 &amp; """ "</f>
        <v xml:space="preserve">,"BookCode":"TOS90" </v>
      </c>
      <c r="T5" t="str">
        <f t="shared" ref="T5:T11" si="8">",""ISBN"":""" &amp; "" &amp; """ "</f>
        <v xml:space="preserve">,"ISBN":"" </v>
      </c>
      <c r="U5" t="str">
        <f t="shared" ref="U5:U11" si="9">",""Edition"":""" &amp; "" &amp; """ "</f>
        <v xml:space="preserve">,"Edition":"" </v>
      </c>
      <c r="V5" t="str">
        <f t="shared" ref="V5:V11" si="10" xml:space="preserve"> IF($C5="Y",",""ItemInstances"":[","")</f>
        <v>,"ItemInstances":[</v>
      </c>
      <c r="W5" t="str">
        <f t="shared" ref="W5:W11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2">",""ItemDetails"":""" &amp; "Copies=" &amp; $D5 &amp; """ "</f>
        <v xml:space="preserve">,"ItemDetails":"Copies=0" </v>
      </c>
      <c r="Y5" t="str">
        <f t="shared" ref="Y5:Y11" si="13">",""IsFavorite"":" &amp; "false" &amp; " "</f>
        <v xml:space="preserve">,"IsFavorite":false </v>
      </c>
      <c r="Z5" t="str">
        <f t="shared" ref="Z5:Z11" si="14">",""EstimatedValue"":" &amp; 0 &amp; " "</f>
        <v xml:space="preserve">,"EstimatedValue":0 </v>
      </c>
      <c r="AA5" t="str">
        <f t="shared" ref="AA5:AA11" si="15">",""Condition"":" &amp; """UNDEFINED""" &amp; " "</f>
        <v xml:space="preserve">,"Condition":"UNDEFINED" </v>
      </c>
      <c r="AB5" t="str">
        <f t="shared" ref="AB5:AB11" si="16" xml:space="preserve"> IF($C5="Y",  CONCATENATE($V5,$W5,$X5,$Y5,$Z5,$AA5)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5" t="str">
        <f t="shared" ref="AC5:AC11" si="17">CONCATENATE($J5,$K5, $L5, $M5, $N5,$O5,$P5,$Q5,$R5,$S5,$T5,$U5) &amp; $AB5</f>
        <v>,{"CollectableType":"HomeCollector.Models.BookBase, HomeCollector, Version=1.0.0.0, Culture=neutral, PublicKeyToken=null","DisplayName":"New Earth - Belle Terre" ,"Description":"Star Trek: New Earth, Book Two" ,"Title":"New Earth - Belle Terre" ,"Author":"Dean Wesley Smith and Diane Carey" ,"Publisher":"Pocket Books" ,"Year":2000 ,"Month":6,"Series":"SNE" ,"BookCode":"TOS90"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6" spans="1:39" ht="15.75" customHeight="1" x14ac:dyDescent="0.25">
      <c r="A6" s="69" t="str">
        <f>TOS!A171</f>
        <v>New Earth - Rough Trails</v>
      </c>
      <c r="B6" s="119">
        <f>TOS!B171</f>
        <v>2000</v>
      </c>
      <c r="C6" s="17" t="str">
        <f>TOS!C171</f>
        <v>Y</v>
      </c>
      <c r="D6" s="120">
        <f>TOS!D171</f>
        <v>0</v>
      </c>
      <c r="E6" s="145">
        <v>7</v>
      </c>
      <c r="F6" s="120" t="str">
        <f>TOS!F171</f>
        <v>TOS91</v>
      </c>
      <c r="G6" s="120" t="str">
        <f>TOS!G171</f>
        <v>Pocket Books</v>
      </c>
      <c r="H6" s="119" t="str">
        <f>TOS!H171</f>
        <v>L. A. Graf</v>
      </c>
      <c r="I6" s="119" t="str">
        <f>TOS!I171</f>
        <v>Star Trek: New Earth, Book Three</v>
      </c>
      <c r="J6" t="str">
        <f t="shared" ref="J6:J11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,"DisplayName":"New Earth - Rough Trails" </v>
      </c>
      <c r="L6" t="str">
        <f t="shared" si="1"/>
        <v xml:space="preserve">,"Description":"Star Trek: New Earth, Book Three" </v>
      </c>
      <c r="M6" t="str">
        <f t="shared" si="2"/>
        <v xml:space="preserve">,"Title":"New Earth - Rough Trails" </v>
      </c>
      <c r="N6" t="str">
        <f t="shared" si="3"/>
        <v xml:space="preserve">,"Author":"L. A. Graf" </v>
      </c>
      <c r="O6" t="str">
        <f t="shared" si="4"/>
        <v xml:space="preserve">,"Publisher":"Pocket Books" </v>
      </c>
      <c r="P6" t="str">
        <f t="shared" si="5"/>
        <v xml:space="preserve">,"Year":2000 </v>
      </c>
      <c r="Q6" t="str">
        <f t="shared" si="6"/>
        <v>,"Month":7</v>
      </c>
      <c r="R6" t="str">
        <f t="shared" ref="R6:R11" si="19">",""Series"":""" &amp; $B$1 &amp; """ "</f>
        <v xml:space="preserve">,"Series":"SNE" </v>
      </c>
      <c r="S6" t="str">
        <f t="shared" si="7"/>
        <v xml:space="preserve">,"BookCode":"TOS91"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,"ItemDetails":"Copies=0"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PublicKeyToken=null","DisplayName":"New Earth - Rough Trails" ,"Description":"Star Trek: New Earth, Book Three" ,"Title":"New Earth - Rough Trails" ,"Author":"L. A. Graf" ,"Publisher":"Pocket Books" ,"Year":2000 ,"Month":7,"Series":"SNE" ,"BookCode":"TOS91"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" spans="1:39" ht="15.75" customHeight="1" x14ac:dyDescent="0.25">
      <c r="A7" s="69" t="str">
        <f>TOS!A172</f>
        <v>New Earth - The Flaming Arrow</v>
      </c>
      <c r="B7" s="119">
        <f>TOS!B172</f>
        <v>2000</v>
      </c>
      <c r="C7" s="17" t="str">
        <f>TOS!C172</f>
        <v>Y</v>
      </c>
      <c r="D7" s="120">
        <f>TOS!D172</f>
        <v>0</v>
      </c>
      <c r="E7" s="145">
        <v>7</v>
      </c>
      <c r="F7" s="120" t="str">
        <f>TOS!F172</f>
        <v>TOS92</v>
      </c>
      <c r="G7" s="120" t="str">
        <f>TOS!G172</f>
        <v>Pocket Books</v>
      </c>
      <c r="H7" s="119" t="str">
        <f>TOS!H172</f>
        <v>Kathy Oltion and Jerry Oltion</v>
      </c>
      <c r="I7" s="119" t="str">
        <f>TOS!I172</f>
        <v>Star Trek: New Earth, Book Four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,"DisplayName":"New Earth - The Flaming Arrow" </v>
      </c>
      <c r="L7" t="str">
        <f t="shared" si="1"/>
        <v xml:space="preserve">,"Description":"Star Trek: New Earth, Book Four" </v>
      </c>
      <c r="M7" t="str">
        <f t="shared" si="2"/>
        <v xml:space="preserve">,"Title":"New Earth - The Flaming Arrow" </v>
      </c>
      <c r="N7" t="str">
        <f t="shared" si="3"/>
        <v xml:space="preserve">,"Author":"Kathy Oltion and Jerry Oltion" </v>
      </c>
      <c r="O7" t="str">
        <f t="shared" si="4"/>
        <v xml:space="preserve">,"Publisher":"Pocket Books" </v>
      </c>
      <c r="P7" t="str">
        <f t="shared" si="5"/>
        <v xml:space="preserve">,"Year":2000 </v>
      </c>
      <c r="Q7" t="str">
        <f t="shared" si="6"/>
        <v>,"Month":7</v>
      </c>
      <c r="R7" t="str">
        <f t="shared" si="19"/>
        <v xml:space="preserve">,"Series":"SNE" </v>
      </c>
      <c r="S7" t="str">
        <f t="shared" si="7"/>
        <v xml:space="preserve">,"BookCode":"TOS92"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,"ItemDetails":"Copies=0"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PublicKeyToken=null","DisplayName":"New Earth - The Flaming Arrow" ,"Description":"Star Trek: New Earth, Book Four" ,"Title":"New Earth - The Flaming Arrow" ,"Author":"Kathy Oltion and Jerry Oltion" ,"Publisher":"Pocket Books" ,"Year":2000 ,"Month":7,"Series":"SNE" ,"BookCode":"TOS92"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8" spans="1:39" ht="15.75" customHeight="1" x14ac:dyDescent="0.25">
      <c r="A8" s="69" t="str">
        <f>TOS!A173</f>
        <v>New Earth - Thin Air</v>
      </c>
      <c r="B8" s="119">
        <f>TOS!B173</f>
        <v>2000</v>
      </c>
      <c r="C8" s="17" t="str">
        <f>TOS!C173</f>
        <v>Y</v>
      </c>
      <c r="D8" s="120">
        <f>TOS!D173</f>
        <v>0</v>
      </c>
      <c r="E8" s="145">
        <v>8</v>
      </c>
      <c r="F8" s="120" t="str">
        <f>TOS!F173</f>
        <v>TOS93</v>
      </c>
      <c r="G8" s="120" t="str">
        <f>TOS!G173</f>
        <v>Pocket Books</v>
      </c>
      <c r="H8" s="119" t="str">
        <f>TOS!H173</f>
        <v>Kristine Kathryn Rusch and Dean Wesley Smith</v>
      </c>
      <c r="I8" s="119" t="str">
        <f>TOS!I173</f>
        <v>Star Trek: New Earth, Book Five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,"DisplayName":"New Earth - Thin Air" </v>
      </c>
      <c r="L8" t="str">
        <f t="shared" si="1"/>
        <v xml:space="preserve">,"Description":"Star Trek: New Earth, Book Five" </v>
      </c>
      <c r="M8" t="str">
        <f t="shared" si="2"/>
        <v xml:space="preserve">,"Title":"New Earth - Thin Air" </v>
      </c>
      <c r="N8" t="str">
        <f t="shared" si="3"/>
        <v xml:space="preserve">,"Author":"Kristine Kathryn Rusch and Dean Wesley Smith" </v>
      </c>
      <c r="O8" t="str">
        <f t="shared" si="4"/>
        <v xml:space="preserve">,"Publisher":"Pocket Books" </v>
      </c>
      <c r="P8" t="str">
        <f t="shared" si="5"/>
        <v xml:space="preserve">,"Year":2000 </v>
      </c>
      <c r="Q8" t="str">
        <f t="shared" si="6"/>
        <v>,"Month":8</v>
      </c>
      <c r="R8" t="str">
        <f t="shared" si="19"/>
        <v xml:space="preserve">,"Series":"SNE" </v>
      </c>
      <c r="S8" t="str">
        <f t="shared" si="7"/>
        <v xml:space="preserve">,"BookCode":"TOS93"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,"ItemDetails":"Copies=0"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PublicKeyToken=null","DisplayName":"New Earth - Thin Air" ,"Description":"Star Trek: New Earth, Book Five" ,"Title":"New Earth - Thin Air" ,"Author":"Kristine Kathryn Rusch and Dean Wesley Smith" ,"Publisher":"Pocket Books" ,"Year":2000 ,"Month":8,"Series":"SNE" ,"BookCode":"TOS93"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9" spans="1:39" ht="15.75" customHeight="1" x14ac:dyDescent="0.25">
      <c r="A9" s="69" t="str">
        <f>TOS!A174</f>
        <v>New Earth - Challenger</v>
      </c>
      <c r="B9" s="119">
        <f>TOS!B174</f>
        <v>2000</v>
      </c>
      <c r="C9" s="17" t="str">
        <f>TOS!C174</f>
        <v>Y</v>
      </c>
      <c r="D9" s="120">
        <f>TOS!D174</f>
        <v>0</v>
      </c>
      <c r="E9" s="145">
        <v>8</v>
      </c>
      <c r="F9" s="120" t="str">
        <f>TOS!F174</f>
        <v>TOS94</v>
      </c>
      <c r="G9" s="120" t="str">
        <f>TOS!G174</f>
        <v>Pocket Books</v>
      </c>
      <c r="H9" s="119" t="str">
        <f>TOS!H174</f>
        <v>Diane Carey</v>
      </c>
      <c r="I9" s="119" t="str">
        <f>TOS!I174</f>
        <v>Star Trek: New Earth, Book Six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,"DisplayName":"New Earth - Challenger" </v>
      </c>
      <c r="L9" t="str">
        <f t="shared" si="1"/>
        <v xml:space="preserve">,"Description":"Star Trek: New Earth, Book Six" </v>
      </c>
      <c r="M9" t="str">
        <f t="shared" si="2"/>
        <v xml:space="preserve">,"Title":"New Earth - Challenger" </v>
      </c>
      <c r="N9" t="str">
        <f t="shared" si="3"/>
        <v xml:space="preserve">,"Author":"Diane Carey" </v>
      </c>
      <c r="O9" t="str">
        <f t="shared" si="4"/>
        <v xml:space="preserve">,"Publisher":"Pocket Books" </v>
      </c>
      <c r="P9" t="str">
        <f t="shared" si="5"/>
        <v xml:space="preserve">,"Year":2000 </v>
      </c>
      <c r="Q9" t="str">
        <f t="shared" si="6"/>
        <v>,"Month":8</v>
      </c>
      <c r="R9" t="str">
        <f t="shared" si="19"/>
        <v xml:space="preserve">,"Series":"SNE" </v>
      </c>
      <c r="S9" t="str">
        <f t="shared" si="7"/>
        <v xml:space="preserve">,"BookCode":"TOS94"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,"ItemDetails":"Copies=0"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PublicKeyToken=null","DisplayName":"New Earth - Challenger" ,"Description":"Star Trek: New Earth, Book Six" ,"Title":"New Earth - Challenger" ,"Author":"Diane Carey" ,"Publisher":"Pocket Books" ,"Year":2000 ,"Month":8,"Series":"SNE" ,"BookCode":"TOS94"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0" spans="1:39" ht="15.75" customHeight="1" x14ac:dyDescent="0.25">
      <c r="A10" s="97" t="str">
        <f>GAT!A5</f>
        <v>Gateways - Chainmail</v>
      </c>
      <c r="B10" s="121">
        <f>GAT!B5</f>
        <v>2001</v>
      </c>
      <c r="C10" s="17" t="str">
        <f>GAT!C5</f>
        <v>Y</v>
      </c>
      <c r="D10" s="97">
        <f>GAT!D5</f>
        <v>0</v>
      </c>
      <c r="E10" s="121">
        <f>GAT!E5</f>
        <v>0</v>
      </c>
      <c r="F10" s="97" t="str">
        <f>GAT!F5</f>
        <v>GAT2</v>
      </c>
      <c r="G10" s="147" t="str">
        <f>GAT!G5</f>
        <v xml:space="preserve"> </v>
      </c>
      <c r="H10" s="97" t="str">
        <f>GAT!H5</f>
        <v>Diane Carey</v>
      </c>
      <c r="I10" s="97" t="str">
        <f>GAT!I5</f>
        <v>Challenger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,"DisplayName":"Gateways - Chainmail" </v>
      </c>
      <c r="L10" t="str">
        <f t="shared" si="1"/>
        <v xml:space="preserve">,"Description":"Challenger" </v>
      </c>
      <c r="M10" t="str">
        <f t="shared" si="2"/>
        <v xml:space="preserve">,"Title":"Gateways - Chainmail" </v>
      </c>
      <c r="N10" t="str">
        <f t="shared" si="3"/>
        <v xml:space="preserve">,"Author":"Diane Carey" </v>
      </c>
      <c r="O10" t="str">
        <f t="shared" si="4"/>
        <v xml:space="preserve">,"Publisher":" " </v>
      </c>
      <c r="P10" t="str">
        <f t="shared" si="5"/>
        <v xml:space="preserve">,"Year":2001 </v>
      </c>
      <c r="Q10" t="str">
        <f t="shared" si="6"/>
        <v>,"Month":0</v>
      </c>
      <c r="R10" t="str">
        <f t="shared" si="19"/>
        <v xml:space="preserve">,"Series":"SNE" </v>
      </c>
      <c r="S10" t="str">
        <f t="shared" si="7"/>
        <v xml:space="preserve">,"BookCode":"GAT2"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,"ItemDetails":"Copies=0"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PublicKeyToken=null","DisplayName":"Gateways - Chainmail" ,"Description":"Challenger" ,"Title":"Gateways - Chainmail" ,"Author":"Diane Carey" ,"Publisher":" " ,"Year":2001 ,"Month":0,"Series":"SNE" ,"BookCode":"GAT2"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1" spans="1:39" ht="15.75" customHeight="1" x14ac:dyDescent="0.25">
      <c r="A11" s="97" t="str">
        <f>GAT!A10</f>
        <v>Gateways - What Lay Beyond</v>
      </c>
      <c r="B11" s="121">
        <f>GAT!B10</f>
        <v>2001</v>
      </c>
      <c r="C11" s="17" t="str">
        <f>GAT!C10</f>
        <v>Y</v>
      </c>
      <c r="D11" s="97">
        <f>GAT!D10</f>
        <v>0</v>
      </c>
      <c r="E11" s="121">
        <f>GAT!E6</f>
        <v>0</v>
      </c>
      <c r="F11" s="97" t="str">
        <f>GAT!F10</f>
        <v>GAT7</v>
      </c>
      <c r="G11" s="147" t="str">
        <f>GAT!G6</f>
        <v xml:space="preserve"> </v>
      </c>
      <c r="H11" s="97" t="str">
        <f>GAT!H10</f>
        <v>all above authors</v>
      </c>
      <c r="I11" s="97" t="str">
        <f>GAT!I10</f>
        <v>(all above authors, containing the conclusions of the first six stories)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,"DisplayName":"Gateways - What Lay Beyond" </v>
      </c>
      <c r="L11" t="str">
        <f t="shared" si="1"/>
        <v xml:space="preserve">,"Description":"(all above authors, containing the conclusions of the first six stories)" </v>
      </c>
      <c r="M11" t="str">
        <f t="shared" si="2"/>
        <v xml:space="preserve">,"Title":"Gateways - What Lay Beyond" </v>
      </c>
      <c r="N11" t="str">
        <f t="shared" si="3"/>
        <v xml:space="preserve">,"Author":"all above authors" </v>
      </c>
      <c r="O11" t="str">
        <f t="shared" si="4"/>
        <v xml:space="preserve">,"Publisher":" " </v>
      </c>
      <c r="P11" t="str">
        <f t="shared" si="5"/>
        <v xml:space="preserve">,"Year":2001 </v>
      </c>
      <c r="Q11" t="str">
        <f t="shared" si="6"/>
        <v>,"Month":0</v>
      </c>
      <c r="R11" t="str">
        <f t="shared" si="19"/>
        <v xml:space="preserve">,"Series":"SNE" </v>
      </c>
      <c r="S11" t="str">
        <f t="shared" si="7"/>
        <v xml:space="preserve">,"BookCode":"GAT7"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,"ItemDetails":"Copies=0"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PublicKeyToken=null","DisplayName":"Gateways - What Lay Beyond" ,"Description":"(all above authors, containing the conclusions of the first six stories)" ,"Title":"Gateways - What Lay Beyond" ,"Author":"all above authors" ,"Publisher":" " ,"Year":2001 ,"Month":0,"Series":"SNE" ,"BookCode":"GAT7"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2" spans="1:39" ht="14.4" x14ac:dyDescent="0.3">
      <c r="A12" s="14"/>
      <c r="B12" s="15"/>
      <c r="C12" s="4"/>
      <c r="D12" s="4"/>
      <c r="E12" s="85"/>
      <c r="F12" s="81"/>
      <c r="G12" s="18"/>
      <c r="H12" s="12"/>
      <c r="I12" s="12"/>
    </row>
    <row r="13" spans="1:39" ht="14.4" x14ac:dyDescent="0.3">
      <c r="A13" s="14"/>
      <c r="B13" s="15"/>
      <c r="C13" s="4"/>
      <c r="D13" s="4"/>
      <c r="E13" s="85"/>
      <c r="F13" s="81"/>
      <c r="G13" s="18"/>
      <c r="H13" s="12"/>
      <c r="I13" s="12"/>
    </row>
    <row r="14" spans="1:39" ht="14.4" x14ac:dyDescent="0.3">
      <c r="A14" s="14"/>
      <c r="B14" s="15"/>
      <c r="C14" s="4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15"/>
      <c r="C15" s="4"/>
      <c r="D15" s="4"/>
      <c r="E15" s="85"/>
      <c r="F15" s="81"/>
      <c r="H15" s="12"/>
      <c r="I15" s="12"/>
    </row>
    <row r="16" spans="1:39" ht="15.75" customHeight="1" x14ac:dyDescent="0.25">
      <c r="A16" s="12"/>
      <c r="B16" s="15"/>
      <c r="C16" s="4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4"/>
      <c r="D17" s="4"/>
      <c r="E17" s="85"/>
      <c r="F17" s="81"/>
    </row>
    <row r="18" spans="1:9" ht="15.75" customHeight="1" x14ac:dyDescent="0.25">
      <c r="A18" s="12"/>
      <c r="B18" s="15"/>
      <c r="C18" s="4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4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4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4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4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4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4"/>
      <c r="D24" s="4"/>
      <c r="E24" s="85"/>
      <c r="F24" s="81"/>
      <c r="H24" s="12"/>
      <c r="I24" s="12"/>
    </row>
    <row r="25" spans="1:9" ht="13.8" x14ac:dyDescent="0.25">
      <c r="A25" s="12"/>
      <c r="B25" s="15"/>
      <c r="C25" s="4"/>
      <c r="D25" s="4"/>
      <c r="E25" s="85"/>
      <c r="F25" s="81"/>
      <c r="H25" s="12"/>
      <c r="I25" s="12"/>
    </row>
    <row r="26" spans="1:9" ht="13.8" x14ac:dyDescent="0.25">
      <c r="A26" s="12"/>
      <c r="B26" s="2"/>
      <c r="C26" s="4"/>
      <c r="D26" s="4"/>
      <c r="E26" s="85"/>
      <c r="F26" s="81"/>
      <c r="H26" s="12"/>
    </row>
    <row r="27" spans="1:9" ht="13.8" x14ac:dyDescent="0.25">
      <c r="A27" s="12"/>
      <c r="B27" s="2"/>
      <c r="C27" s="4"/>
      <c r="D27" s="4"/>
      <c r="E27" s="85"/>
      <c r="F27" s="81"/>
      <c r="H27" s="12"/>
      <c r="I27" s="12"/>
    </row>
    <row r="28" spans="1:9" ht="13.8" x14ac:dyDescent="0.25">
      <c r="A28" s="12"/>
      <c r="B28" s="2"/>
      <c r="C28" s="4"/>
      <c r="D28" s="4"/>
      <c r="E28" s="85"/>
      <c r="F28" s="81"/>
      <c r="H28" s="12"/>
      <c r="I28" s="4"/>
    </row>
    <row r="29" spans="1:9" ht="13.8" x14ac:dyDescent="0.25">
      <c r="A29" s="12"/>
      <c r="B29" s="2"/>
      <c r="C29" s="4"/>
      <c r="D29" s="4"/>
      <c r="E29" s="85"/>
      <c r="F29" s="81"/>
      <c r="H29" s="12"/>
      <c r="I29" s="12"/>
    </row>
    <row r="30" spans="1:9" ht="13.8" x14ac:dyDescent="0.25">
      <c r="A30" s="12"/>
      <c r="B30" s="2"/>
      <c r="C30" s="4"/>
      <c r="D30" s="4"/>
      <c r="E30" s="85"/>
      <c r="F30" s="81"/>
      <c r="H30" s="12"/>
      <c r="I30" s="4"/>
    </row>
    <row r="31" spans="1:9" ht="13.8" x14ac:dyDescent="0.25">
      <c r="A31" s="12"/>
      <c r="B31" s="2"/>
      <c r="C31" s="4"/>
      <c r="D31" s="4"/>
      <c r="E31" s="85"/>
      <c r="F31" s="81"/>
      <c r="H31" s="12"/>
      <c r="I31" s="12"/>
    </row>
    <row r="32" spans="1:9" ht="13.8" x14ac:dyDescent="0.25">
      <c r="A32" s="12"/>
      <c r="B32" s="2"/>
      <c r="C32" s="4"/>
      <c r="D32" s="4"/>
      <c r="E32" s="85"/>
      <c r="F32" s="81"/>
      <c r="H32" s="12"/>
      <c r="I32" s="12"/>
    </row>
    <row r="33" spans="1:9" ht="13.8" x14ac:dyDescent="0.25">
      <c r="A33" s="12"/>
      <c r="B33" s="2"/>
      <c r="C33" s="4"/>
      <c r="D33" s="4"/>
      <c r="E33" s="85"/>
      <c r="F33" s="90"/>
      <c r="H33" s="12"/>
      <c r="I33" s="12"/>
    </row>
    <row r="34" spans="1:9" ht="13.8" x14ac:dyDescent="0.25">
      <c r="A34" s="12"/>
      <c r="B34" s="2"/>
      <c r="C34" s="4"/>
      <c r="D34" s="4"/>
      <c r="E34" s="85"/>
      <c r="F34" s="90"/>
      <c r="H34" s="12"/>
      <c r="I34" s="12"/>
    </row>
    <row r="35" spans="1:9" ht="13.8" x14ac:dyDescent="0.25">
      <c r="A35" s="12"/>
      <c r="B35" s="2"/>
      <c r="C35" s="4"/>
      <c r="D35" s="4"/>
      <c r="E35" s="85"/>
      <c r="F35" s="82"/>
      <c r="H35" s="12"/>
      <c r="I35" s="12"/>
    </row>
    <row r="36" spans="1:9" ht="13.8" x14ac:dyDescent="0.25">
      <c r="A36" s="12"/>
      <c r="B36" s="2"/>
      <c r="C36" s="4"/>
      <c r="D36" s="4"/>
      <c r="E36" s="85"/>
      <c r="F36" s="82"/>
      <c r="H36" s="12"/>
      <c r="I36" s="4"/>
    </row>
    <row r="37" spans="1:9" ht="13.8" x14ac:dyDescent="0.25">
      <c r="A37" s="12"/>
      <c r="B37" s="2"/>
      <c r="C37" s="4"/>
      <c r="D37" s="4"/>
      <c r="E37" s="85"/>
      <c r="F37" s="82"/>
      <c r="H37" s="12"/>
      <c r="I37" s="12"/>
    </row>
    <row r="38" spans="1:9" ht="13.8" x14ac:dyDescent="0.25">
      <c r="A38" s="12"/>
      <c r="B38" s="2"/>
      <c r="C38" s="4"/>
      <c r="D38" s="4"/>
      <c r="E38" s="85"/>
      <c r="F38" s="82"/>
      <c r="H38" s="12"/>
      <c r="I38" s="12"/>
    </row>
    <row r="39" spans="1:9" ht="13.8" x14ac:dyDescent="0.25">
      <c r="A39" s="12"/>
      <c r="B39" s="2"/>
      <c r="C39" s="4"/>
      <c r="D39" s="4"/>
      <c r="E39" s="85"/>
      <c r="F39" s="81"/>
      <c r="H39" s="12"/>
      <c r="I39" s="4"/>
    </row>
    <row r="40" spans="1:9" ht="13.2" x14ac:dyDescent="0.25">
      <c r="A40" s="12"/>
      <c r="B40" s="2"/>
      <c r="C40" s="4"/>
      <c r="D40" s="4"/>
      <c r="E40" s="85"/>
      <c r="F40" s="62"/>
      <c r="H40" s="12"/>
      <c r="I40" s="4"/>
    </row>
    <row r="41" spans="1:9" ht="13.2" x14ac:dyDescent="0.25">
      <c r="A41" s="12"/>
      <c r="B41" s="2"/>
      <c r="C41" s="4"/>
      <c r="D41" s="4"/>
      <c r="E41" s="85"/>
      <c r="F41" s="62"/>
      <c r="H41" s="12"/>
      <c r="I41" s="4"/>
    </row>
    <row r="42" spans="1:9" ht="13.2" x14ac:dyDescent="0.25">
      <c r="A42" s="12"/>
      <c r="B42" s="2"/>
      <c r="C42" s="4"/>
      <c r="D42" s="4"/>
      <c r="E42" s="85"/>
      <c r="F42" s="65"/>
      <c r="H42" s="12"/>
      <c r="I42" s="12"/>
    </row>
    <row r="43" spans="1:9" ht="13.2" x14ac:dyDescent="0.25">
      <c r="A43" s="12"/>
      <c r="B43" s="2"/>
      <c r="C43" s="4"/>
      <c r="D43" s="4"/>
      <c r="E43" s="85"/>
      <c r="F43" s="62"/>
      <c r="H43" s="12"/>
      <c r="I43" s="4"/>
    </row>
    <row r="44" spans="1:9" ht="13.2" x14ac:dyDescent="0.25">
      <c r="A44" s="12"/>
      <c r="B44" s="2"/>
      <c r="C44" s="4"/>
      <c r="D44" s="4"/>
      <c r="E44" s="85"/>
      <c r="F44" s="65"/>
      <c r="H44" s="12"/>
      <c r="I44" s="12"/>
    </row>
    <row r="45" spans="1:9" ht="13.2" x14ac:dyDescent="0.25">
      <c r="A45" s="12"/>
      <c r="B45" s="2"/>
      <c r="C45" s="4"/>
      <c r="D45" s="4"/>
      <c r="E45" s="85"/>
      <c r="F45" s="62"/>
      <c r="H45" s="12"/>
      <c r="I45" s="4"/>
    </row>
    <row r="46" spans="1:9" ht="13.2" x14ac:dyDescent="0.25">
      <c r="A46" s="12"/>
      <c r="B46" s="2"/>
      <c r="C46" s="4"/>
      <c r="D46" s="4"/>
      <c r="E46" s="85"/>
      <c r="F46" s="65"/>
      <c r="H46" s="12"/>
      <c r="I46" s="4"/>
    </row>
    <row r="47" spans="1:9" ht="13.2" x14ac:dyDescent="0.25">
      <c r="A47" s="12"/>
      <c r="B47" s="2"/>
      <c r="C47" s="4"/>
      <c r="D47" s="4"/>
      <c r="E47" s="85"/>
      <c r="F47" s="65"/>
      <c r="H47" s="12"/>
      <c r="I47" s="86"/>
    </row>
    <row r="48" spans="1:9" ht="13.2" x14ac:dyDescent="0.25">
      <c r="A48" s="12"/>
      <c r="B48" s="2"/>
      <c r="C48" s="4"/>
      <c r="D48" s="4"/>
      <c r="E48" s="85"/>
      <c r="F48" s="62"/>
      <c r="H48" s="12"/>
      <c r="I48" s="12"/>
    </row>
    <row r="49" spans="1:9" ht="13.2" x14ac:dyDescent="0.25">
      <c r="A49" s="12"/>
      <c r="B49" s="2"/>
      <c r="C49" s="4"/>
      <c r="D49" s="4"/>
      <c r="E49" s="85"/>
      <c r="F49" s="62"/>
      <c r="H49" s="12"/>
      <c r="I49" s="12"/>
    </row>
    <row r="50" spans="1:9" ht="13.2" x14ac:dyDescent="0.25">
      <c r="A50" s="12"/>
      <c r="B50" s="15"/>
      <c r="C50" s="4"/>
      <c r="D50" s="4"/>
      <c r="E50" s="85"/>
      <c r="F50" s="65"/>
      <c r="H50" s="12"/>
      <c r="I50" s="12"/>
    </row>
    <row r="51" spans="1:9" ht="13.2" x14ac:dyDescent="0.25">
      <c r="A51" s="12"/>
      <c r="B51" s="2"/>
      <c r="C51" s="4"/>
      <c r="D51" s="4"/>
      <c r="E51" s="85"/>
      <c r="F51" s="62"/>
      <c r="H51" s="12"/>
      <c r="I51" s="12"/>
    </row>
    <row r="52" spans="1:9" ht="13.2" x14ac:dyDescent="0.25">
      <c r="A52" s="12"/>
      <c r="B52" s="2"/>
      <c r="C52" s="4"/>
      <c r="D52" s="4"/>
      <c r="E52" s="85"/>
      <c r="F52" s="62"/>
      <c r="H52" s="12"/>
      <c r="I52" s="12"/>
    </row>
    <row r="53" spans="1:9" ht="13.2" x14ac:dyDescent="0.25">
      <c r="A53" s="12"/>
      <c r="B53" s="2"/>
      <c r="C53" s="4"/>
      <c r="D53" s="4"/>
      <c r="E53" s="85"/>
      <c r="F53" s="62"/>
      <c r="H53" s="12"/>
      <c r="I53" s="12"/>
    </row>
    <row r="54" spans="1:9" ht="13.2" x14ac:dyDescent="0.25">
      <c r="A54" s="12"/>
      <c r="B54" s="2"/>
      <c r="C54" s="4"/>
      <c r="D54" s="4"/>
      <c r="E54" s="85"/>
      <c r="F54" s="62"/>
      <c r="H54" s="12"/>
      <c r="I54" s="12"/>
    </row>
    <row r="55" spans="1:9" ht="13.2" x14ac:dyDescent="0.25">
      <c r="A55" s="12"/>
      <c r="B55" s="2"/>
      <c r="C55" s="4"/>
      <c r="D55" s="4"/>
      <c r="E55" s="85"/>
      <c r="F55" s="62"/>
      <c r="H55" s="12"/>
      <c r="I55" s="12"/>
    </row>
    <row r="56" spans="1:9" ht="13.2" x14ac:dyDescent="0.25">
      <c r="A56" s="12"/>
      <c r="B56" s="2"/>
      <c r="C56" s="4"/>
      <c r="D56" s="4"/>
      <c r="E56" s="85"/>
      <c r="F56" s="62"/>
      <c r="H56" s="12"/>
      <c r="I56" s="12"/>
    </row>
    <row r="57" spans="1:9" ht="13.2" x14ac:dyDescent="0.25">
      <c r="A57" s="12"/>
      <c r="B57" s="2"/>
      <c r="C57" s="4"/>
      <c r="D57" s="4"/>
      <c r="E57" s="85"/>
      <c r="F57" s="62"/>
      <c r="H57" s="12"/>
      <c r="I57" s="4"/>
    </row>
    <row r="58" spans="1:9" ht="13.2" x14ac:dyDescent="0.25">
      <c r="A58" s="12"/>
      <c r="B58" s="2"/>
      <c r="C58" s="4"/>
      <c r="D58" s="4"/>
      <c r="E58" s="85"/>
      <c r="F58" s="65"/>
      <c r="H58" s="12"/>
      <c r="I58" s="12"/>
    </row>
    <row r="59" spans="1:9" ht="13.2" x14ac:dyDescent="0.25">
      <c r="A59" s="12"/>
      <c r="B59" s="2"/>
      <c r="C59" s="4"/>
      <c r="D59" s="4"/>
      <c r="E59" s="85"/>
      <c r="F59" s="62"/>
      <c r="H59" s="12"/>
      <c r="I59" s="4"/>
    </row>
    <row r="60" spans="1:9" ht="13.2" x14ac:dyDescent="0.25">
      <c r="A60" s="12"/>
      <c r="B60" s="2"/>
      <c r="C60" s="4"/>
      <c r="D60" s="4"/>
      <c r="E60" s="85"/>
      <c r="F60" s="62"/>
      <c r="H60" s="12"/>
      <c r="I60" s="4"/>
    </row>
    <row r="61" spans="1:9" ht="13.2" x14ac:dyDescent="0.25">
      <c r="A61" s="12"/>
      <c r="B61" s="2"/>
      <c r="C61" s="4"/>
      <c r="D61" s="4"/>
      <c r="E61" s="85"/>
      <c r="F61" s="65"/>
      <c r="H61" s="12"/>
      <c r="I61" s="12"/>
    </row>
    <row r="62" spans="1:9" ht="13.2" x14ac:dyDescent="0.25">
      <c r="A62" s="12"/>
      <c r="B62" s="2"/>
      <c r="C62" s="4"/>
      <c r="D62" s="4"/>
      <c r="E62" s="85"/>
      <c r="F62" s="65"/>
      <c r="H62" s="12"/>
      <c r="I62" s="12"/>
    </row>
    <row r="63" spans="1:9" ht="13.2" x14ac:dyDescent="0.25">
      <c r="A63" s="12"/>
      <c r="B63" s="2"/>
      <c r="C63" s="4"/>
      <c r="D63" s="4"/>
      <c r="E63" s="85"/>
      <c r="F63" s="62"/>
      <c r="H63" s="12"/>
      <c r="I63" s="4"/>
    </row>
    <row r="64" spans="1:9" ht="13.2" x14ac:dyDescent="0.25">
      <c r="A64" s="12"/>
      <c r="B64" s="2"/>
      <c r="C64" s="4"/>
      <c r="D64" s="4"/>
      <c r="E64" s="85"/>
      <c r="F64" s="62"/>
      <c r="H64" s="12"/>
      <c r="I64" s="4"/>
    </row>
    <row r="65" spans="1:9" ht="13.2" x14ac:dyDescent="0.25">
      <c r="A65" s="12"/>
      <c r="B65" s="2"/>
      <c r="C65" s="4"/>
      <c r="D65" s="4"/>
      <c r="E65" s="85"/>
      <c r="F65" s="62"/>
      <c r="H65" s="12"/>
      <c r="I65" s="12"/>
    </row>
    <row r="66" spans="1:9" ht="13.2" x14ac:dyDescent="0.25">
      <c r="A66" s="12"/>
      <c r="B66" s="2"/>
      <c r="C66" s="4"/>
      <c r="D66" s="4"/>
      <c r="E66" s="85"/>
      <c r="F66" s="62"/>
      <c r="H66" s="12"/>
      <c r="I66" s="12"/>
    </row>
    <row r="67" spans="1:9" ht="13.2" x14ac:dyDescent="0.25">
      <c r="A67" s="12"/>
      <c r="B67" s="2"/>
      <c r="C67" s="4"/>
      <c r="D67" s="4"/>
      <c r="E67" s="85"/>
      <c r="F67" s="65"/>
      <c r="H67" s="12"/>
      <c r="I67" s="12"/>
    </row>
    <row r="68" spans="1:9" ht="13.2" x14ac:dyDescent="0.25">
      <c r="A68" s="12"/>
      <c r="B68" s="2"/>
      <c r="C68" s="4"/>
      <c r="D68" s="4"/>
      <c r="E68" s="85"/>
      <c r="F68" s="65"/>
      <c r="H68" s="12"/>
      <c r="I68" s="4"/>
    </row>
    <row r="69" spans="1:9" ht="13.2" x14ac:dyDescent="0.25">
      <c r="A69" s="12"/>
      <c r="B69" s="2"/>
      <c r="C69" s="4"/>
      <c r="D69" s="4"/>
      <c r="E69" s="85"/>
      <c r="F69" s="65"/>
      <c r="H69" s="12"/>
      <c r="I69" s="4"/>
    </row>
    <row r="70" spans="1:9" ht="13.2" x14ac:dyDescent="0.25">
      <c r="A70" s="12"/>
      <c r="B70" s="2"/>
      <c r="C70" s="4"/>
      <c r="D70" s="4"/>
      <c r="E70" s="85"/>
      <c r="F70" s="65"/>
      <c r="H70" s="12"/>
      <c r="I70" s="4"/>
    </row>
    <row r="71" spans="1:9" ht="13.2" x14ac:dyDescent="0.25">
      <c r="A71" s="12"/>
      <c r="B71" s="2"/>
      <c r="C71" s="4"/>
      <c r="D71" s="4"/>
      <c r="E71" s="85"/>
      <c r="F71" s="65"/>
      <c r="H71" s="12"/>
      <c r="I71" s="4"/>
    </row>
    <row r="72" spans="1:9" ht="13.2" x14ac:dyDescent="0.25">
      <c r="A72" s="12"/>
      <c r="B72" s="2"/>
      <c r="C72" s="4"/>
      <c r="D72" s="4"/>
      <c r="E72" s="85"/>
      <c r="F72" s="65"/>
      <c r="H72" s="12"/>
      <c r="I72" s="4"/>
    </row>
    <row r="73" spans="1:9" ht="13.2" x14ac:dyDescent="0.25">
      <c r="A73" s="12"/>
      <c r="B73" s="2"/>
      <c r="C73" s="4"/>
      <c r="D73" s="4"/>
      <c r="E73" s="85"/>
      <c r="F73" s="65"/>
      <c r="H73" s="12"/>
      <c r="I73" s="12"/>
    </row>
    <row r="74" spans="1:9" ht="13.2" x14ac:dyDescent="0.25">
      <c r="A74" s="12"/>
      <c r="B74" s="2"/>
      <c r="C74" s="4"/>
      <c r="D74" s="4"/>
      <c r="E74" s="85"/>
      <c r="F74" s="65"/>
      <c r="H74" s="12"/>
      <c r="I74" s="12"/>
    </row>
    <row r="75" spans="1:9" ht="13.2" x14ac:dyDescent="0.25">
      <c r="A75" s="12"/>
      <c r="B75" s="2"/>
      <c r="C75" s="4"/>
      <c r="D75" s="4"/>
      <c r="E75" s="85"/>
      <c r="F75" s="65"/>
      <c r="H75" s="12"/>
      <c r="I75" s="4"/>
    </row>
    <row r="76" spans="1:9" ht="13.2" x14ac:dyDescent="0.25">
      <c r="A76" s="12"/>
      <c r="B76" s="2"/>
      <c r="C76" s="4"/>
      <c r="D76" s="4"/>
      <c r="E76" s="85"/>
      <c r="F76" s="65"/>
      <c r="H76" s="12"/>
      <c r="I76" s="4"/>
    </row>
    <row r="77" spans="1:9" ht="13.2" x14ac:dyDescent="0.25">
      <c r="A77" s="12"/>
      <c r="B77" s="2"/>
      <c r="C77" s="4"/>
      <c r="D77" s="4"/>
      <c r="E77" s="85"/>
      <c r="F77" s="65"/>
      <c r="H77" s="4"/>
      <c r="I77" s="4"/>
    </row>
    <row r="78" spans="1:9" ht="13.2" x14ac:dyDescent="0.25">
      <c r="A78" s="12"/>
      <c r="B78" s="2"/>
      <c r="C78" s="4"/>
      <c r="D78" s="4"/>
      <c r="E78" s="85"/>
      <c r="F78" s="65"/>
      <c r="H78" s="12"/>
      <c r="I78" s="4"/>
    </row>
    <row r="79" spans="1:9" ht="13.2" x14ac:dyDescent="0.25">
      <c r="A79" s="12"/>
      <c r="B79" s="2"/>
      <c r="C79" s="4"/>
      <c r="D79" s="4"/>
      <c r="E79" s="85"/>
      <c r="F79" s="65"/>
      <c r="H79" s="4"/>
      <c r="I79" s="4"/>
    </row>
    <row r="80" spans="1:9" ht="13.2" x14ac:dyDescent="0.25">
      <c r="A80" s="12"/>
      <c r="B80" s="2"/>
      <c r="C80" s="4"/>
      <c r="D80" s="4"/>
      <c r="E80" s="85"/>
      <c r="F80" s="65"/>
      <c r="H80" s="12"/>
      <c r="I80" s="4"/>
    </row>
    <row r="81" spans="1:9" ht="13.2" x14ac:dyDescent="0.25">
      <c r="A81" s="12"/>
      <c r="B81" s="2"/>
      <c r="C81" s="4"/>
      <c r="D81" s="4"/>
      <c r="E81" s="85"/>
      <c r="F81" s="65"/>
      <c r="H81" s="4"/>
      <c r="I81" s="4"/>
    </row>
    <row r="82" spans="1:9" ht="13.2" x14ac:dyDescent="0.25">
      <c r="A82" s="12"/>
      <c r="B82" s="2"/>
      <c r="C82" s="4"/>
      <c r="D82" s="4"/>
      <c r="E82" s="85"/>
      <c r="F82" s="65"/>
      <c r="H82" s="12"/>
      <c r="I82" s="4"/>
    </row>
    <row r="83" spans="1:9" ht="13.2" x14ac:dyDescent="0.25">
      <c r="A83" s="12"/>
      <c r="B83" s="2"/>
      <c r="C83" s="4"/>
      <c r="D83" s="4"/>
      <c r="E83" s="85"/>
      <c r="F83" s="65"/>
      <c r="H83" s="4"/>
      <c r="I83" s="4"/>
    </row>
    <row r="84" spans="1:9" ht="13.2" x14ac:dyDescent="0.25">
      <c r="A84" s="12"/>
      <c r="B84" s="2"/>
      <c r="C84" s="4"/>
      <c r="D84" s="4"/>
      <c r="E84" s="85"/>
      <c r="F84" s="65"/>
      <c r="H84" s="12"/>
      <c r="I84" s="4"/>
    </row>
    <row r="85" spans="1:9" ht="13.2" x14ac:dyDescent="0.25">
      <c r="A85" s="4"/>
      <c r="B85" s="2"/>
      <c r="C85" s="4"/>
      <c r="D85" s="4"/>
      <c r="E85" s="85"/>
      <c r="F85" s="68"/>
      <c r="H85" s="4"/>
      <c r="I85" s="4"/>
    </row>
    <row r="86" spans="1:9" ht="13.2" x14ac:dyDescent="0.25">
      <c r="A86" s="12"/>
      <c r="B86" s="2"/>
      <c r="C86" s="4"/>
      <c r="D86" s="4"/>
      <c r="E86" s="73"/>
      <c r="F86" s="68"/>
      <c r="H86" s="12"/>
      <c r="I86" s="12"/>
    </row>
    <row r="87" spans="1:9" ht="13.2" x14ac:dyDescent="0.25">
      <c r="A87" s="12"/>
      <c r="B87" s="2"/>
      <c r="C87" s="4"/>
      <c r="D87" s="4"/>
      <c r="E87" s="73"/>
      <c r="F87" s="68"/>
      <c r="H87" s="12"/>
      <c r="I87" s="4"/>
    </row>
    <row r="88" spans="1:9" ht="13.2" x14ac:dyDescent="0.25">
      <c r="A88" s="12"/>
      <c r="B88" s="2"/>
      <c r="C88" s="4"/>
      <c r="D88" s="4"/>
      <c r="E88" s="73"/>
      <c r="F88" s="68"/>
      <c r="H88" s="12"/>
      <c r="I88" s="4"/>
    </row>
    <row r="89" spans="1:9" ht="13.2" x14ac:dyDescent="0.25">
      <c r="A89" s="12"/>
      <c r="B89" s="2"/>
      <c r="C89" s="4"/>
      <c r="D89" s="4"/>
      <c r="E89" s="73"/>
      <c r="F89" s="68"/>
      <c r="H89" s="12"/>
      <c r="I89" s="4"/>
    </row>
    <row r="90" spans="1:9" ht="13.2" x14ac:dyDescent="0.25">
      <c r="A90" s="12"/>
      <c r="B90" s="2"/>
      <c r="C90" s="4"/>
      <c r="D90" s="4"/>
      <c r="E90" s="73"/>
      <c r="F90" s="68"/>
      <c r="H90" s="12"/>
      <c r="I90" s="4"/>
    </row>
    <row r="91" spans="1:9" ht="13.2" x14ac:dyDescent="0.25">
      <c r="A91" s="12"/>
      <c r="B91" s="2"/>
      <c r="C91" s="4"/>
      <c r="D91" s="4"/>
      <c r="E91" s="73"/>
      <c r="F91" s="68"/>
      <c r="H91" s="12"/>
      <c r="I91" s="4"/>
    </row>
    <row r="92" spans="1:9" ht="13.2" x14ac:dyDescent="0.25">
      <c r="A92" s="12"/>
      <c r="B92" s="2"/>
      <c r="C92" s="4"/>
      <c r="D92" s="4"/>
      <c r="E92" s="73"/>
      <c r="F92" s="68"/>
      <c r="H92" s="12"/>
      <c r="I92" s="4"/>
    </row>
    <row r="93" spans="1:9" ht="13.2" x14ac:dyDescent="0.25">
      <c r="A93" s="12"/>
      <c r="B93" s="2"/>
      <c r="C93" s="4"/>
      <c r="D93" s="4"/>
      <c r="E93" s="73"/>
      <c r="F93" s="68"/>
      <c r="H93" s="12"/>
      <c r="I93" s="4"/>
    </row>
    <row r="94" spans="1:9" ht="13.2" x14ac:dyDescent="0.25">
      <c r="A94" s="12"/>
      <c r="B94" s="2"/>
      <c r="C94" s="4"/>
      <c r="D94" s="4"/>
      <c r="E94" s="73"/>
      <c r="F94" s="68"/>
      <c r="H94" s="12"/>
      <c r="I94" s="4"/>
    </row>
    <row r="95" spans="1:9" ht="13.2" x14ac:dyDescent="0.25">
      <c r="A95" s="12"/>
      <c r="B95" s="2"/>
      <c r="C95" s="4"/>
      <c r="D95" s="4"/>
      <c r="E95" s="73"/>
      <c r="F95" s="68"/>
      <c r="H95" s="12"/>
      <c r="I95" s="4"/>
    </row>
    <row r="96" spans="1:9" ht="13.2" x14ac:dyDescent="0.25">
      <c r="A96" s="12"/>
      <c r="B96" s="2"/>
      <c r="C96" s="4"/>
      <c r="D96" s="4"/>
      <c r="E96" s="73"/>
      <c r="F96" s="68"/>
      <c r="H96" s="12"/>
      <c r="I96" s="4"/>
    </row>
    <row r="97" spans="1:9" ht="13.2" x14ac:dyDescent="0.25">
      <c r="A97" s="12"/>
      <c r="B97" s="2"/>
      <c r="C97" s="4"/>
      <c r="D97" s="4"/>
      <c r="E97" s="73"/>
      <c r="F97" s="68"/>
      <c r="H97" s="12"/>
      <c r="I97" s="4"/>
    </row>
    <row r="98" spans="1:9" ht="13.2" x14ac:dyDescent="0.25">
      <c r="A98" s="12"/>
      <c r="B98" s="2"/>
      <c r="C98" s="4"/>
      <c r="D98" s="4"/>
      <c r="E98" s="73"/>
      <c r="F98" s="68"/>
      <c r="H98" s="12"/>
      <c r="I98" s="4"/>
    </row>
    <row r="99" spans="1:9" ht="13.2" x14ac:dyDescent="0.25">
      <c r="A99" s="12"/>
      <c r="B99" s="2"/>
      <c r="C99" s="4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4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4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4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4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4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4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4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4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4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4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4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4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4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4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4"/>
      <c r="D114" s="4"/>
      <c r="E114" s="18"/>
      <c r="H114" s="4"/>
      <c r="I114" s="4"/>
    </row>
    <row r="115" spans="1:9" ht="13.8" x14ac:dyDescent="0.25">
      <c r="A115" s="88"/>
      <c r="B115" s="2"/>
      <c r="C115" s="4"/>
      <c r="D115" s="4"/>
      <c r="E115" s="26"/>
      <c r="H115" s="75"/>
      <c r="I115" s="12"/>
    </row>
    <row r="116" spans="1:9" ht="13.8" x14ac:dyDescent="0.25">
      <c r="A116" s="89"/>
      <c r="B116" s="2"/>
      <c r="C116" s="4"/>
      <c r="D116" s="4"/>
      <c r="E116" s="26"/>
      <c r="H116" s="22"/>
      <c r="I116" s="12"/>
    </row>
    <row r="117" spans="1:9" ht="13.8" x14ac:dyDescent="0.25">
      <c r="A117" s="89"/>
      <c r="B117" s="2"/>
      <c r="C117" s="4"/>
      <c r="D117" s="4"/>
      <c r="E117" s="26"/>
      <c r="H117" s="22"/>
      <c r="I117" s="12"/>
    </row>
    <row r="118" spans="1:9" ht="13.8" x14ac:dyDescent="0.25">
      <c r="A118" s="89"/>
      <c r="B118" s="15"/>
      <c r="C118" s="4"/>
      <c r="D118" s="4"/>
      <c r="E118" s="5"/>
      <c r="H118" s="22"/>
      <c r="I118" s="12"/>
    </row>
    <row r="119" spans="1:9" ht="13.8" x14ac:dyDescent="0.25">
      <c r="A119" s="88"/>
      <c r="B119" s="15"/>
      <c r="C119" s="4"/>
      <c r="D119" s="4"/>
      <c r="E119" s="5"/>
      <c r="H119" s="43"/>
      <c r="I119" s="12"/>
    </row>
    <row r="120" spans="1:9" ht="13.8" x14ac:dyDescent="0.25">
      <c r="A120" s="88"/>
      <c r="B120" s="15"/>
      <c r="C120" s="4"/>
      <c r="D120" s="4"/>
      <c r="E120" s="5"/>
      <c r="H120" s="43"/>
      <c r="I120" s="12"/>
    </row>
    <row r="121" spans="1:9" ht="13.8" x14ac:dyDescent="0.25">
      <c r="A121" s="33"/>
      <c r="B121" s="2"/>
      <c r="C121" s="4"/>
      <c r="D121" s="4"/>
      <c r="E121" s="26"/>
      <c r="H121" s="12"/>
      <c r="I121" s="12"/>
    </row>
    <row r="122" spans="1:9" ht="13.8" x14ac:dyDescent="0.25">
      <c r="A122" s="33"/>
      <c r="B122" s="2"/>
      <c r="C122" s="4"/>
      <c r="D122" s="4"/>
      <c r="E122" s="26"/>
      <c r="H122" s="12"/>
      <c r="I122" s="12"/>
    </row>
    <row r="123" spans="1:9" ht="13.8" x14ac:dyDescent="0.25">
      <c r="A123" s="33"/>
      <c r="B123" s="2"/>
      <c r="C123" s="4"/>
      <c r="D123" s="4"/>
      <c r="E123" s="26"/>
      <c r="H123" s="12"/>
      <c r="I123" s="12"/>
    </row>
    <row r="124" spans="1:9" ht="13.8" x14ac:dyDescent="0.25">
      <c r="A124" s="33"/>
      <c r="B124" s="2"/>
      <c r="C124" s="4"/>
      <c r="D124" s="4"/>
      <c r="E124" s="26"/>
      <c r="H124" s="12"/>
      <c r="I124" s="12"/>
    </row>
    <row r="125" spans="1:9" ht="13.8" x14ac:dyDescent="0.25">
      <c r="A125" s="33"/>
      <c r="B125" s="2"/>
      <c r="C125" s="4"/>
      <c r="D125" s="4"/>
      <c r="E125" s="26"/>
      <c r="H125" s="12"/>
      <c r="I125" s="12"/>
    </row>
    <row r="126" spans="1:9" ht="14.4" x14ac:dyDescent="0.3">
      <c r="A126" s="76"/>
      <c r="B126" s="2"/>
      <c r="C126" s="4"/>
      <c r="D126" s="4"/>
      <c r="E126" s="26"/>
      <c r="H126" s="12"/>
      <c r="I126" s="12"/>
    </row>
    <row r="127" spans="1:9" ht="14.4" x14ac:dyDescent="0.3">
      <c r="A127" s="76"/>
      <c r="B127" s="2"/>
      <c r="C127" s="4"/>
      <c r="D127" s="4"/>
      <c r="E127" s="26"/>
      <c r="H127" s="12"/>
      <c r="I127" s="12"/>
    </row>
    <row r="128" spans="1:9" ht="14.4" x14ac:dyDescent="0.3">
      <c r="A128" s="76"/>
      <c r="B128" s="2"/>
      <c r="C128" s="4"/>
      <c r="D128" s="4"/>
      <c r="E128" s="26"/>
      <c r="H128" s="12"/>
      <c r="I128" s="12"/>
    </row>
    <row r="129" spans="1:9" ht="14.4" x14ac:dyDescent="0.3">
      <c r="A129" s="76"/>
      <c r="B129" s="2"/>
      <c r="C129" s="4"/>
      <c r="D129" s="4"/>
      <c r="E129" s="26"/>
      <c r="H129" s="12"/>
      <c r="I129" s="12"/>
    </row>
    <row r="130" spans="1:9" ht="14.4" x14ac:dyDescent="0.3">
      <c r="A130" s="76"/>
      <c r="B130" s="2"/>
      <c r="C130" s="4"/>
      <c r="D130" s="4"/>
      <c r="E130" s="26"/>
      <c r="H130" s="12"/>
      <c r="I130" s="12"/>
    </row>
    <row r="131" spans="1:9" ht="13.2" x14ac:dyDescent="0.25">
      <c r="A131" s="4"/>
      <c r="B131" s="2"/>
      <c r="C131" s="4"/>
      <c r="D131" s="4"/>
      <c r="E131" s="5"/>
      <c r="H131" s="4"/>
      <c r="I131" s="4"/>
    </row>
    <row r="132" spans="1:9" ht="13.2" x14ac:dyDescent="0.25">
      <c r="A132" s="4"/>
      <c r="B132" s="2"/>
      <c r="C132" s="4"/>
      <c r="D132" s="4"/>
      <c r="E132" s="5"/>
      <c r="H132" s="4"/>
      <c r="I132" s="4"/>
    </row>
    <row r="133" spans="1:9" ht="13.2" x14ac:dyDescent="0.25">
      <c r="A133" s="4"/>
      <c r="B133" s="2"/>
      <c r="C133" s="4"/>
      <c r="D133" s="4"/>
      <c r="E133" s="5"/>
      <c r="H133" s="4"/>
      <c r="I133" s="4"/>
    </row>
    <row r="134" spans="1:9" ht="13.2" x14ac:dyDescent="0.25">
      <c r="A134" s="4"/>
      <c r="B134" s="2"/>
      <c r="C134" s="4"/>
      <c r="D134" s="4"/>
      <c r="E134" s="5"/>
      <c r="H134" s="4"/>
      <c r="I134" s="4"/>
    </row>
    <row r="135" spans="1:9" ht="13.2" x14ac:dyDescent="0.25">
      <c r="A135" s="4"/>
      <c r="B135" s="2"/>
      <c r="C135" s="4"/>
      <c r="D135" s="4"/>
      <c r="E135" s="5"/>
      <c r="H135" s="4"/>
      <c r="I135" s="4"/>
    </row>
    <row r="136" spans="1:9" ht="13.2" x14ac:dyDescent="0.25">
      <c r="A136" s="4"/>
      <c r="B136" s="2"/>
      <c r="C136" s="4"/>
      <c r="D136" s="4"/>
      <c r="E136" s="5"/>
      <c r="H136" s="4"/>
      <c r="I136" s="4"/>
    </row>
    <row r="137" spans="1:9" ht="13.2" x14ac:dyDescent="0.25">
      <c r="A137" s="4"/>
      <c r="B137" s="2"/>
      <c r="C137" s="4"/>
      <c r="D137" s="4"/>
      <c r="E137" s="5"/>
      <c r="H137" s="4"/>
      <c r="I137" s="4"/>
    </row>
    <row r="138" spans="1:9" ht="13.2" x14ac:dyDescent="0.25">
      <c r="A138" s="4"/>
      <c r="B138" s="2"/>
      <c r="C138" s="4"/>
      <c r="D138" s="4"/>
      <c r="E138" s="5"/>
      <c r="H138" s="4"/>
      <c r="I138" s="4"/>
    </row>
    <row r="139" spans="1:9" ht="13.2" x14ac:dyDescent="0.25">
      <c r="A139" s="4"/>
      <c r="B139" s="2"/>
      <c r="C139" s="4"/>
      <c r="D139" s="4"/>
      <c r="E139" s="5"/>
      <c r="H139" s="4"/>
      <c r="I139" s="4"/>
    </row>
    <row r="140" spans="1:9" ht="13.2" x14ac:dyDescent="0.25">
      <c r="A140" s="4"/>
      <c r="B140" s="2"/>
      <c r="C140" s="4"/>
      <c r="D140" s="4"/>
      <c r="E140" s="5"/>
      <c r="H140" s="4"/>
      <c r="I140" s="4"/>
    </row>
    <row r="141" spans="1:9" ht="13.2" x14ac:dyDescent="0.25">
      <c r="A141" s="4"/>
      <c r="B141" s="2"/>
      <c r="C141" s="4"/>
      <c r="D141" s="4"/>
      <c r="E141" s="5"/>
      <c r="H141" s="4"/>
      <c r="I141" s="4"/>
    </row>
    <row r="142" spans="1:9" ht="13.2" x14ac:dyDescent="0.25">
      <c r="A142" s="4"/>
      <c r="B142" s="2"/>
      <c r="C142" s="4"/>
      <c r="D142" s="4"/>
      <c r="E142" s="5"/>
      <c r="H142" s="4"/>
      <c r="I142" s="4"/>
    </row>
    <row r="143" spans="1:9" ht="13.2" x14ac:dyDescent="0.25">
      <c r="A143" s="4"/>
      <c r="B143" s="2"/>
      <c r="C143" s="4"/>
      <c r="D143" s="4"/>
      <c r="E143" s="5"/>
      <c r="H143" s="4"/>
      <c r="I143" s="4"/>
    </row>
    <row r="144" spans="1:9" ht="13.2" x14ac:dyDescent="0.25">
      <c r="A144" s="4"/>
      <c r="B144" s="2"/>
      <c r="C144" s="4"/>
      <c r="D144" s="4"/>
      <c r="E144" s="5"/>
      <c r="H144" s="4"/>
      <c r="I144" s="4"/>
    </row>
    <row r="145" spans="1:9" ht="13.2" x14ac:dyDescent="0.25">
      <c r="A145" s="4"/>
      <c r="B145" s="2"/>
      <c r="C145" s="4"/>
      <c r="D145" s="4"/>
      <c r="E145" s="5"/>
      <c r="H145" s="4"/>
      <c r="I145" s="4"/>
    </row>
    <row r="146" spans="1:9" ht="13.2" x14ac:dyDescent="0.25">
      <c r="A146" s="4"/>
      <c r="B146" s="2"/>
      <c r="C146" s="4"/>
      <c r="D146" s="4"/>
      <c r="E146" s="5"/>
      <c r="H146" s="4"/>
      <c r="I146" s="4"/>
    </row>
    <row r="147" spans="1:9" ht="13.2" x14ac:dyDescent="0.25">
      <c r="A147" s="4"/>
      <c r="B147" s="2"/>
      <c r="C147" s="4"/>
      <c r="D147" s="4"/>
      <c r="E147" s="5"/>
      <c r="H147" s="4"/>
      <c r="I147" s="4"/>
    </row>
    <row r="148" spans="1:9" ht="13.2" x14ac:dyDescent="0.25">
      <c r="A148" s="4"/>
      <c r="B148" s="2"/>
      <c r="C148" s="4"/>
      <c r="D148" s="4"/>
      <c r="E148" s="5"/>
      <c r="H148" s="4"/>
      <c r="I148" s="4"/>
    </row>
    <row r="149" spans="1:9" ht="13.2" x14ac:dyDescent="0.25">
      <c r="A149" s="4"/>
      <c r="B149" s="2"/>
      <c r="C149" s="4"/>
      <c r="D149" s="4"/>
      <c r="E149" s="5"/>
      <c r="H149" s="4"/>
      <c r="I149" s="4"/>
    </row>
    <row r="150" spans="1:9" ht="13.2" x14ac:dyDescent="0.25">
      <c r="A150" s="4"/>
      <c r="B150" s="2"/>
      <c r="C150" s="4"/>
      <c r="D150" s="4"/>
      <c r="E150" s="5"/>
      <c r="H150" s="4"/>
      <c r="I150" s="4"/>
    </row>
    <row r="151" spans="1:9" ht="13.2" x14ac:dyDescent="0.25">
      <c r="A151" s="4"/>
      <c r="B151" s="2"/>
      <c r="C151" s="4"/>
      <c r="D151" s="4"/>
      <c r="E151" s="5"/>
      <c r="H151" s="4"/>
      <c r="I151" s="4"/>
    </row>
    <row r="152" spans="1:9" ht="13.2" x14ac:dyDescent="0.25">
      <c r="A152" s="4"/>
      <c r="B152" s="2"/>
      <c r="C152" s="4"/>
      <c r="D152" s="4"/>
      <c r="E152" s="5"/>
      <c r="H152" s="4"/>
      <c r="I152" s="4"/>
    </row>
    <row r="153" spans="1:9" ht="13.2" x14ac:dyDescent="0.25">
      <c r="A153" s="4"/>
      <c r="B153" s="2"/>
      <c r="C153" s="4"/>
      <c r="D153" s="4"/>
      <c r="E153" s="5"/>
      <c r="H153" s="4"/>
      <c r="I153" s="4"/>
    </row>
    <row r="154" spans="1:9" ht="13.2" x14ac:dyDescent="0.25">
      <c r="A154" s="4"/>
      <c r="B154" s="2"/>
      <c r="C154" s="4"/>
      <c r="D154" s="4"/>
      <c r="E154" s="5"/>
      <c r="H154" s="4"/>
      <c r="I154" s="4"/>
    </row>
    <row r="155" spans="1:9" ht="13.2" x14ac:dyDescent="0.25">
      <c r="A155" s="4"/>
      <c r="B155" s="2"/>
      <c r="C155" s="4"/>
      <c r="D155" s="4"/>
      <c r="E155" s="5"/>
      <c r="H155" s="4"/>
      <c r="I155" s="4"/>
    </row>
    <row r="156" spans="1:9" ht="13.2" x14ac:dyDescent="0.25">
      <c r="A156" s="4"/>
      <c r="B156" s="2"/>
      <c r="C156" s="4"/>
      <c r="D156" s="4"/>
      <c r="E156" s="5"/>
      <c r="H156" s="4"/>
      <c r="I156" s="4"/>
    </row>
    <row r="157" spans="1:9" ht="13.2" x14ac:dyDescent="0.25">
      <c r="A157" s="4"/>
      <c r="B157" s="2"/>
      <c r="C157" s="4"/>
      <c r="D157" s="4"/>
      <c r="E157" s="5"/>
      <c r="H157" s="4"/>
      <c r="I157" s="4"/>
    </row>
    <row r="158" spans="1:9" ht="13.2" x14ac:dyDescent="0.25">
      <c r="A158" s="4"/>
      <c r="B158" s="2"/>
      <c r="C158" s="4"/>
      <c r="D158" s="4"/>
      <c r="E158" s="5"/>
      <c r="H158" s="4"/>
      <c r="I158" s="4"/>
    </row>
    <row r="159" spans="1:9" ht="13.2" x14ac:dyDescent="0.25">
      <c r="A159" s="4"/>
      <c r="B159" s="2"/>
      <c r="C159" s="4"/>
      <c r="D159" s="4"/>
      <c r="E159" s="5"/>
      <c r="H159" s="4"/>
      <c r="I159" s="4"/>
    </row>
    <row r="160" spans="1:9" ht="13.2" x14ac:dyDescent="0.25">
      <c r="A160" s="4"/>
      <c r="B160" s="2"/>
      <c r="C160" s="4"/>
      <c r="D160" s="4"/>
      <c r="E160" s="5"/>
      <c r="H160" s="4"/>
      <c r="I160" s="4"/>
    </row>
    <row r="161" spans="1:9" ht="13.2" x14ac:dyDescent="0.25">
      <c r="A161" s="4"/>
      <c r="B161" s="2"/>
      <c r="C161" s="4"/>
      <c r="D161" s="4"/>
      <c r="E161" s="5"/>
      <c r="H161" s="4"/>
      <c r="I161" s="4"/>
    </row>
    <row r="162" spans="1:9" ht="13.2" x14ac:dyDescent="0.25">
      <c r="A162" s="4"/>
      <c r="B162" s="2"/>
      <c r="C162" s="4"/>
      <c r="D162" s="4"/>
      <c r="E162" s="5"/>
      <c r="H162" s="4"/>
      <c r="I162" s="4"/>
    </row>
    <row r="163" spans="1:9" ht="13.2" x14ac:dyDescent="0.25">
      <c r="A163" s="4"/>
      <c r="B163" s="2"/>
      <c r="C163" s="4"/>
      <c r="D163" s="4"/>
      <c r="E163" s="5"/>
      <c r="H163" s="4"/>
      <c r="I163" s="4"/>
    </row>
    <row r="164" spans="1:9" ht="13.2" x14ac:dyDescent="0.25">
      <c r="A164" s="4"/>
      <c r="B164" s="2"/>
      <c r="C164" s="4"/>
      <c r="D164" s="4"/>
      <c r="E164" s="5"/>
      <c r="H164" s="4"/>
      <c r="I164" s="4"/>
    </row>
    <row r="165" spans="1:9" ht="13.2" x14ac:dyDescent="0.25">
      <c r="A165" s="4"/>
      <c r="B165" s="2"/>
      <c r="C165" s="4"/>
      <c r="D165" s="4"/>
      <c r="E165" s="5"/>
      <c r="H165" s="4"/>
      <c r="I165" s="4"/>
    </row>
    <row r="166" spans="1:9" ht="13.2" x14ac:dyDescent="0.25">
      <c r="A166" s="4"/>
      <c r="B166" s="2"/>
      <c r="C166" s="4"/>
      <c r="D166" s="4"/>
      <c r="E166" s="5"/>
      <c r="H166" s="4"/>
      <c r="I166" s="4"/>
    </row>
    <row r="167" spans="1:9" ht="13.2" x14ac:dyDescent="0.25">
      <c r="A167" s="4"/>
      <c r="B167" s="2"/>
      <c r="C167" s="4"/>
      <c r="D167" s="4"/>
      <c r="E167" s="5"/>
      <c r="H167" s="4"/>
      <c r="I167" s="4"/>
    </row>
    <row r="168" spans="1:9" ht="13.2" x14ac:dyDescent="0.25">
      <c r="A168" s="4"/>
      <c r="B168" s="2"/>
      <c r="C168" s="4"/>
      <c r="D168" s="4"/>
      <c r="E168" s="5"/>
      <c r="H168" s="4"/>
      <c r="I168" s="4"/>
    </row>
    <row r="169" spans="1:9" ht="13.2" x14ac:dyDescent="0.25">
      <c r="A169" s="4"/>
      <c r="B169" s="2"/>
      <c r="C169" s="4"/>
      <c r="D169" s="4"/>
      <c r="E169" s="5"/>
      <c r="H169" s="4"/>
      <c r="I169" s="4"/>
    </row>
    <row r="170" spans="1:9" ht="13.2" x14ac:dyDescent="0.25">
      <c r="A170" s="4"/>
      <c r="B170" s="2"/>
      <c r="C170" s="4"/>
      <c r="D170" s="4"/>
      <c r="E170" s="5"/>
      <c r="H170" s="4"/>
      <c r="I170" s="4"/>
    </row>
    <row r="171" spans="1:9" ht="13.2" x14ac:dyDescent="0.25">
      <c r="A171" s="4"/>
      <c r="B171" s="2"/>
      <c r="C171" s="4"/>
      <c r="D171" s="4"/>
      <c r="E171" s="5"/>
      <c r="H171" s="4"/>
      <c r="I171" s="4"/>
    </row>
    <row r="172" spans="1:9" ht="13.2" x14ac:dyDescent="0.25">
      <c r="A172" s="4"/>
      <c r="B172" s="2"/>
      <c r="C172" s="4"/>
      <c r="D172" s="4"/>
      <c r="E172" s="5"/>
      <c r="H172" s="4"/>
      <c r="I172" s="4"/>
    </row>
    <row r="173" spans="1:9" ht="13.2" x14ac:dyDescent="0.25">
      <c r="A173" s="4"/>
      <c r="B173" s="2"/>
      <c r="C173" s="4"/>
      <c r="D173" s="4"/>
      <c r="E173" s="5"/>
      <c r="H173" s="4"/>
      <c r="I173" s="4"/>
    </row>
    <row r="174" spans="1:9" ht="13.2" x14ac:dyDescent="0.25">
      <c r="A174" s="4"/>
      <c r="B174" s="2"/>
      <c r="C174" s="4"/>
      <c r="D174" s="4"/>
      <c r="E174" s="5"/>
      <c r="H174" s="4"/>
      <c r="I174" s="4"/>
    </row>
    <row r="175" spans="1:9" ht="13.2" x14ac:dyDescent="0.25">
      <c r="A175" s="4"/>
      <c r="B175" s="2"/>
      <c r="C175" s="4"/>
      <c r="D175" s="4"/>
      <c r="E175" s="5"/>
      <c r="H175" s="4"/>
      <c r="I175" s="4"/>
    </row>
    <row r="176" spans="1:9" ht="13.2" x14ac:dyDescent="0.25">
      <c r="A176" s="4"/>
      <c r="B176" s="2"/>
      <c r="C176" s="4"/>
      <c r="D176" s="4"/>
      <c r="E176" s="5"/>
      <c r="H176" s="4"/>
      <c r="I176" s="4"/>
    </row>
    <row r="177" spans="1:9" ht="13.2" x14ac:dyDescent="0.25">
      <c r="A177" s="4"/>
      <c r="B177" s="2"/>
      <c r="C177" s="4"/>
      <c r="D177" s="4"/>
      <c r="E177" s="5"/>
      <c r="H177" s="4"/>
      <c r="I177" s="4"/>
    </row>
    <row r="178" spans="1:9" ht="13.2" x14ac:dyDescent="0.25">
      <c r="A178" s="4"/>
      <c r="B178" s="2"/>
      <c r="C178" s="4"/>
      <c r="D178" s="4"/>
      <c r="E178" s="5"/>
      <c r="H178" s="4"/>
      <c r="I178" s="4"/>
    </row>
    <row r="179" spans="1:9" ht="13.2" x14ac:dyDescent="0.25">
      <c r="A179" s="4"/>
      <c r="B179" s="2"/>
      <c r="C179" s="4"/>
      <c r="D179" s="4"/>
      <c r="E179" s="5"/>
      <c r="H179" s="4"/>
      <c r="I179" s="4"/>
    </row>
    <row r="180" spans="1:9" ht="13.2" x14ac:dyDescent="0.25">
      <c r="A180" s="4"/>
      <c r="B180" s="2"/>
      <c r="C180" s="4"/>
      <c r="D180" s="4"/>
      <c r="E180" s="5"/>
      <c r="H180" s="4"/>
      <c r="I180" s="4"/>
    </row>
    <row r="181" spans="1:9" ht="13.2" x14ac:dyDescent="0.25">
      <c r="A181" s="4"/>
      <c r="B181" s="2"/>
      <c r="C181" s="4"/>
      <c r="D181" s="4"/>
      <c r="E181" s="5"/>
      <c r="H181" s="4"/>
      <c r="I181" s="4"/>
    </row>
    <row r="182" spans="1:9" ht="13.2" x14ac:dyDescent="0.25">
      <c r="A182" s="4"/>
      <c r="B182" s="2"/>
      <c r="C182" s="4"/>
      <c r="D182" s="4"/>
      <c r="E182" s="5"/>
      <c r="H182" s="4"/>
      <c r="I182" s="4"/>
    </row>
    <row r="183" spans="1:9" ht="13.2" x14ac:dyDescent="0.25">
      <c r="A183" s="4"/>
      <c r="B183" s="2"/>
      <c r="C183" s="4"/>
      <c r="D183" s="4"/>
      <c r="E183" s="5"/>
      <c r="H183" s="4"/>
      <c r="I183" s="4"/>
    </row>
    <row r="184" spans="1:9" ht="13.2" x14ac:dyDescent="0.25">
      <c r="A184" s="4"/>
      <c r="B184" s="2"/>
      <c r="C184" s="4"/>
      <c r="D184" s="4"/>
      <c r="E184" s="5"/>
      <c r="H184" s="4"/>
      <c r="I184" s="4"/>
    </row>
    <row r="185" spans="1:9" ht="13.2" x14ac:dyDescent="0.25">
      <c r="A185" s="4"/>
      <c r="B185" s="2"/>
      <c r="C185" s="4"/>
      <c r="D185" s="4"/>
      <c r="E185" s="5"/>
      <c r="H185" s="4"/>
      <c r="I185" s="4"/>
    </row>
    <row r="186" spans="1:9" ht="13.2" x14ac:dyDescent="0.25">
      <c r="A186" s="4"/>
      <c r="B186" s="2"/>
      <c r="C186" s="4"/>
      <c r="D186" s="4"/>
      <c r="E186" s="5"/>
      <c r="H186" s="4"/>
      <c r="I186" s="4"/>
    </row>
    <row r="187" spans="1:9" ht="13.2" x14ac:dyDescent="0.25">
      <c r="A187" s="4"/>
      <c r="B187" s="2"/>
      <c r="C187" s="4"/>
      <c r="D187" s="4"/>
      <c r="E187" s="5"/>
      <c r="H187" s="4"/>
      <c r="I187" s="4"/>
    </row>
    <row r="188" spans="1:9" ht="13.2" x14ac:dyDescent="0.25">
      <c r="A188" s="4"/>
      <c r="B188" s="2"/>
      <c r="C188" s="4"/>
      <c r="D188" s="4"/>
      <c r="E188" s="5"/>
      <c r="H188" s="4"/>
      <c r="I188" s="4"/>
    </row>
    <row r="189" spans="1:9" ht="13.2" x14ac:dyDescent="0.25">
      <c r="A189" s="4"/>
      <c r="B189" s="2"/>
      <c r="C189" s="4"/>
      <c r="D189" s="4"/>
      <c r="E189" s="5"/>
      <c r="H189" s="4"/>
      <c r="I189" s="4"/>
    </row>
    <row r="190" spans="1:9" ht="13.2" x14ac:dyDescent="0.25">
      <c r="A190" s="4"/>
      <c r="B190" s="2"/>
      <c r="C190" s="4"/>
      <c r="D190" s="4"/>
      <c r="E190" s="5"/>
      <c r="H190" s="4"/>
      <c r="I190" s="4"/>
    </row>
    <row r="191" spans="1:9" ht="13.2" x14ac:dyDescent="0.25">
      <c r="A191" s="4"/>
      <c r="B191" s="2"/>
      <c r="C191" s="4"/>
      <c r="D191" s="4"/>
      <c r="E191" s="5"/>
      <c r="H191" s="4"/>
      <c r="I191" s="4"/>
    </row>
    <row r="192" spans="1:9" ht="13.2" x14ac:dyDescent="0.25">
      <c r="A192" s="4"/>
      <c r="B192" s="2"/>
      <c r="C192" s="4"/>
      <c r="D192" s="4"/>
      <c r="E192" s="5"/>
      <c r="H192" s="4"/>
      <c r="I192" s="4"/>
    </row>
    <row r="193" spans="1:9" ht="13.2" x14ac:dyDescent="0.25">
      <c r="A193" s="4"/>
      <c r="B193" s="2"/>
      <c r="C193" s="4"/>
      <c r="D193" s="4"/>
      <c r="E193" s="5"/>
      <c r="H193" s="4"/>
      <c r="I193" s="4"/>
    </row>
    <row r="194" spans="1:9" ht="13.2" x14ac:dyDescent="0.25">
      <c r="A194" s="4"/>
      <c r="B194" s="2"/>
      <c r="C194" s="4"/>
      <c r="D194" s="4"/>
      <c r="E194" s="5"/>
      <c r="H194" s="4"/>
      <c r="I194" s="4"/>
    </row>
    <row r="195" spans="1:9" ht="13.2" x14ac:dyDescent="0.25">
      <c r="A195" s="4"/>
      <c r="B195" s="2"/>
      <c r="C195" s="4"/>
      <c r="D195" s="4"/>
      <c r="E195" s="5"/>
      <c r="H195" s="4"/>
      <c r="I195" s="4"/>
    </row>
    <row r="196" spans="1:9" ht="13.2" x14ac:dyDescent="0.25">
      <c r="A196" s="4"/>
      <c r="B196" s="2"/>
      <c r="C196" s="4"/>
      <c r="D196" s="4"/>
      <c r="E196" s="5"/>
      <c r="H196" s="4"/>
      <c r="I196" s="4"/>
    </row>
    <row r="197" spans="1:9" ht="13.2" x14ac:dyDescent="0.25">
      <c r="A197" s="4"/>
      <c r="B197" s="2"/>
      <c r="C197" s="4"/>
      <c r="D197" s="4"/>
      <c r="E197" s="5"/>
      <c r="H197" s="4"/>
      <c r="I197" s="4"/>
    </row>
    <row r="198" spans="1:9" ht="13.2" x14ac:dyDescent="0.25">
      <c r="A198" s="4"/>
      <c r="B198" s="2"/>
      <c r="C198" s="4"/>
      <c r="D198" s="4"/>
      <c r="E198" s="5"/>
      <c r="H198" s="4"/>
      <c r="I198" s="4"/>
    </row>
    <row r="199" spans="1:9" ht="13.2" x14ac:dyDescent="0.25">
      <c r="A199" s="4"/>
      <c r="B199" s="2"/>
      <c r="C199" s="4"/>
      <c r="D199" s="4"/>
      <c r="E199" s="5"/>
      <c r="H199" s="4"/>
      <c r="I199" s="4"/>
    </row>
    <row r="200" spans="1:9" ht="13.2" x14ac:dyDescent="0.25">
      <c r="A200" s="4"/>
      <c r="B200" s="2"/>
      <c r="C200" s="4"/>
      <c r="D200" s="4"/>
      <c r="E200" s="5"/>
      <c r="H200" s="4"/>
      <c r="I200" s="4"/>
    </row>
    <row r="201" spans="1:9" ht="13.2" x14ac:dyDescent="0.25">
      <c r="A201" s="4"/>
      <c r="B201" s="2"/>
      <c r="C201" s="4"/>
      <c r="D201" s="4"/>
      <c r="E201" s="5"/>
      <c r="H201" s="4"/>
      <c r="I201" s="4"/>
    </row>
    <row r="202" spans="1:9" ht="13.2" x14ac:dyDescent="0.25">
      <c r="A202" s="4"/>
      <c r="B202" s="2"/>
      <c r="C202" s="4"/>
      <c r="D202" s="4"/>
      <c r="E202" s="5"/>
      <c r="H202" s="4"/>
      <c r="I202" s="4"/>
    </row>
    <row r="203" spans="1:9" ht="13.2" x14ac:dyDescent="0.25">
      <c r="A203" s="4"/>
      <c r="B203" s="2"/>
      <c r="C203" s="4"/>
      <c r="D203" s="4"/>
      <c r="E203" s="5"/>
      <c r="H203" s="4"/>
      <c r="I203" s="4"/>
    </row>
    <row r="204" spans="1:9" ht="13.2" x14ac:dyDescent="0.25">
      <c r="A204" s="4"/>
      <c r="B204" s="2"/>
      <c r="C204" s="4"/>
      <c r="D204" s="4"/>
      <c r="E204" s="5"/>
      <c r="H204" s="4"/>
      <c r="I204" s="4"/>
    </row>
    <row r="205" spans="1:9" ht="13.2" x14ac:dyDescent="0.25">
      <c r="A205" s="4"/>
      <c r="B205" s="2"/>
      <c r="C205" s="4"/>
      <c r="D205" s="4"/>
      <c r="E205" s="5"/>
      <c r="H205" s="4"/>
      <c r="I205" s="4"/>
    </row>
    <row r="206" spans="1:9" ht="13.2" x14ac:dyDescent="0.25">
      <c r="A206" s="4"/>
      <c r="B206" s="2"/>
      <c r="C206" s="4"/>
      <c r="D206" s="4"/>
      <c r="E206" s="5"/>
      <c r="H206" s="4"/>
      <c r="I206" s="4"/>
    </row>
    <row r="207" spans="1:9" ht="13.2" x14ac:dyDescent="0.25">
      <c r="A207" s="4"/>
      <c r="B207" s="2"/>
      <c r="C207" s="4"/>
      <c r="D207" s="4"/>
      <c r="E207" s="5"/>
      <c r="H207" s="4"/>
      <c r="I207" s="4"/>
    </row>
    <row r="208" spans="1:9" ht="13.2" x14ac:dyDescent="0.25">
      <c r="A208" s="4"/>
      <c r="B208" s="2"/>
      <c r="C208" s="4"/>
      <c r="D208" s="4"/>
      <c r="E208" s="5"/>
      <c r="H208" s="4"/>
      <c r="I208" s="4"/>
    </row>
    <row r="209" spans="1:9" ht="13.2" x14ac:dyDescent="0.25">
      <c r="A209" s="4"/>
      <c r="B209" s="2"/>
      <c r="C209" s="4"/>
      <c r="D209" s="4"/>
      <c r="E209" s="5"/>
      <c r="H209" s="4"/>
      <c r="I209" s="4"/>
    </row>
    <row r="210" spans="1:9" ht="13.2" x14ac:dyDescent="0.25">
      <c r="A210" s="4"/>
      <c r="B210" s="2"/>
      <c r="C210" s="4"/>
      <c r="D210" s="4"/>
      <c r="E210" s="5"/>
      <c r="H210" s="4"/>
      <c r="I210" s="4"/>
    </row>
    <row r="211" spans="1:9" ht="13.2" x14ac:dyDescent="0.25">
      <c r="A211" s="4"/>
      <c r="B211" s="2"/>
      <c r="C211" s="4"/>
      <c r="D211" s="4"/>
      <c r="E211" s="5"/>
      <c r="H211" s="4"/>
      <c r="I211" s="4"/>
    </row>
    <row r="212" spans="1:9" ht="13.2" x14ac:dyDescent="0.25">
      <c r="A212" s="4"/>
      <c r="B212" s="2"/>
      <c r="C212" s="4"/>
      <c r="D212" s="4"/>
      <c r="E212" s="5"/>
      <c r="H212" s="4"/>
      <c r="I212" s="4"/>
    </row>
    <row r="213" spans="1:9" ht="13.2" x14ac:dyDescent="0.25">
      <c r="A213" s="4"/>
      <c r="B213" s="2"/>
      <c r="C213" s="4"/>
      <c r="D213" s="4"/>
      <c r="E213" s="5"/>
      <c r="H213" s="4"/>
      <c r="I213" s="4"/>
    </row>
    <row r="214" spans="1:9" ht="13.2" x14ac:dyDescent="0.25">
      <c r="A214" s="4"/>
      <c r="B214" s="2"/>
      <c r="C214" s="4"/>
      <c r="D214" s="4"/>
      <c r="E214" s="5"/>
      <c r="H214" s="4"/>
      <c r="I214" s="4"/>
    </row>
    <row r="215" spans="1:9" ht="13.2" x14ac:dyDescent="0.25">
      <c r="A215" s="4"/>
      <c r="B215" s="2"/>
      <c r="C215" s="4"/>
      <c r="D215" s="4"/>
      <c r="E215" s="5"/>
      <c r="H215" s="4"/>
      <c r="I215" s="4"/>
    </row>
    <row r="216" spans="1:9" ht="13.2" x14ac:dyDescent="0.25">
      <c r="A216" s="4"/>
      <c r="B216" s="2"/>
      <c r="C216" s="4"/>
      <c r="D216" s="4"/>
      <c r="E216" s="5"/>
      <c r="H216" s="4"/>
      <c r="I216" s="4"/>
    </row>
    <row r="217" spans="1:9" ht="13.2" x14ac:dyDescent="0.25">
      <c r="A217" s="4"/>
      <c r="B217" s="2"/>
      <c r="C217" s="4"/>
      <c r="D217" s="4"/>
      <c r="E217" s="5"/>
      <c r="H217" s="4"/>
      <c r="I217" s="4"/>
    </row>
    <row r="218" spans="1:9" ht="13.2" x14ac:dyDescent="0.25">
      <c r="A218" s="4"/>
      <c r="B218" s="2"/>
      <c r="C218" s="4"/>
      <c r="D218" s="4"/>
      <c r="E218" s="5"/>
      <c r="H218" s="4"/>
      <c r="I218" s="4"/>
    </row>
    <row r="219" spans="1:9" ht="13.2" x14ac:dyDescent="0.25">
      <c r="A219" s="4"/>
      <c r="B219" s="2"/>
      <c r="C219" s="4"/>
      <c r="D219" s="4"/>
      <c r="E219" s="5"/>
      <c r="H219" s="4"/>
      <c r="I219" s="4"/>
    </row>
    <row r="220" spans="1:9" ht="13.2" x14ac:dyDescent="0.25">
      <c r="A220" s="4"/>
      <c r="B220" s="2"/>
      <c r="C220" s="4"/>
      <c r="D220" s="4"/>
      <c r="E220" s="5"/>
      <c r="H220" s="4"/>
      <c r="I220" s="4"/>
    </row>
    <row r="221" spans="1:9" ht="13.2" x14ac:dyDescent="0.25">
      <c r="A221" s="4"/>
      <c r="B221" s="2"/>
      <c r="C221" s="4"/>
      <c r="D221" s="4"/>
      <c r="E221" s="5"/>
      <c r="H221" s="4"/>
      <c r="I221" s="4"/>
    </row>
    <row r="222" spans="1:9" ht="13.2" x14ac:dyDescent="0.25">
      <c r="A222" s="4"/>
      <c r="B222" s="2"/>
      <c r="C222" s="4"/>
      <c r="D222" s="4"/>
      <c r="E222" s="5"/>
      <c r="H222" s="4"/>
      <c r="I222" s="4"/>
    </row>
    <row r="223" spans="1:9" ht="13.2" x14ac:dyDescent="0.25">
      <c r="A223" s="4"/>
      <c r="B223" s="2"/>
      <c r="C223" s="4"/>
      <c r="D223" s="4"/>
      <c r="E223" s="5"/>
      <c r="H223" s="4"/>
      <c r="I223" s="4"/>
    </row>
    <row r="224" spans="1:9" ht="13.2" x14ac:dyDescent="0.25">
      <c r="A224" s="4"/>
      <c r="B224" s="2"/>
      <c r="C224" s="4"/>
      <c r="D224" s="4"/>
      <c r="E224" s="5"/>
      <c r="H224" s="4"/>
      <c r="I224" s="4"/>
    </row>
    <row r="225" spans="1:9" ht="13.2" x14ac:dyDescent="0.25">
      <c r="A225" s="4"/>
      <c r="B225" s="2"/>
      <c r="C225" s="4"/>
      <c r="D225" s="4"/>
      <c r="E225" s="5"/>
      <c r="H225" s="4"/>
      <c r="I225" s="4"/>
    </row>
    <row r="226" spans="1:9" ht="13.2" x14ac:dyDescent="0.25">
      <c r="A226" s="4"/>
      <c r="B226" s="2"/>
      <c r="C226" s="4"/>
      <c r="D226" s="4"/>
      <c r="E226" s="5"/>
      <c r="H226" s="4"/>
      <c r="I226" s="4"/>
    </row>
    <row r="227" spans="1:9" ht="13.2" x14ac:dyDescent="0.25">
      <c r="A227" s="4"/>
      <c r="B227" s="2"/>
      <c r="C227" s="4"/>
      <c r="D227" s="4"/>
      <c r="E227" s="5"/>
      <c r="H227" s="4"/>
      <c r="I227" s="4"/>
    </row>
    <row r="228" spans="1:9" ht="13.2" x14ac:dyDescent="0.25">
      <c r="A228" s="4"/>
      <c r="B228" s="2"/>
      <c r="C228" s="4"/>
      <c r="D228" s="4"/>
      <c r="E228" s="5"/>
      <c r="H228" s="4"/>
      <c r="I228" s="4"/>
    </row>
    <row r="229" spans="1:9" ht="13.2" x14ac:dyDescent="0.25">
      <c r="A229" s="4"/>
      <c r="B229" s="2"/>
      <c r="C229" s="4"/>
      <c r="D229" s="4"/>
      <c r="E229" s="5"/>
      <c r="H229" s="4"/>
      <c r="I229" s="4"/>
    </row>
    <row r="230" spans="1:9" ht="13.2" x14ac:dyDescent="0.25">
      <c r="A230" s="4"/>
      <c r="B230" s="2"/>
      <c r="C230" s="4"/>
      <c r="D230" s="4"/>
      <c r="E230" s="5"/>
      <c r="H230" s="4"/>
      <c r="I230" s="4"/>
    </row>
    <row r="231" spans="1:9" ht="13.2" x14ac:dyDescent="0.25">
      <c r="A231" s="4"/>
      <c r="B231" s="2"/>
      <c r="C231" s="4"/>
      <c r="D231" s="4"/>
      <c r="E231" s="5"/>
      <c r="H231" s="4"/>
      <c r="I231" s="4"/>
    </row>
    <row r="232" spans="1:9" ht="13.2" x14ac:dyDescent="0.25">
      <c r="A232" s="4"/>
      <c r="B232" s="2"/>
      <c r="C232" s="4"/>
      <c r="D232" s="4"/>
      <c r="E232" s="5"/>
      <c r="H232" s="4"/>
      <c r="I232" s="4"/>
    </row>
    <row r="233" spans="1:9" ht="13.2" x14ac:dyDescent="0.25">
      <c r="A233" s="4"/>
      <c r="B233" s="2"/>
      <c r="C233" s="4"/>
      <c r="D233" s="4"/>
      <c r="E233" s="5"/>
      <c r="H233" s="4"/>
      <c r="I233" s="4"/>
    </row>
    <row r="234" spans="1:9" ht="13.2" x14ac:dyDescent="0.25">
      <c r="A234" s="4"/>
      <c r="B234" s="2"/>
      <c r="C234" s="4"/>
      <c r="D234" s="4"/>
      <c r="E234" s="5"/>
      <c r="H234" s="4"/>
      <c r="I234" s="4"/>
    </row>
    <row r="235" spans="1:9" ht="13.2" x14ac:dyDescent="0.25">
      <c r="A235" s="4"/>
      <c r="B235" s="2"/>
      <c r="C235" s="4"/>
      <c r="D235" s="4"/>
      <c r="E235" s="5"/>
      <c r="H235" s="4"/>
      <c r="I235" s="4"/>
    </row>
    <row r="236" spans="1:9" ht="13.2" x14ac:dyDescent="0.25">
      <c r="A236" s="4"/>
      <c r="B236" s="2"/>
      <c r="C236" s="4"/>
      <c r="D236" s="4"/>
      <c r="E236" s="5"/>
      <c r="H236" s="4"/>
      <c r="I236" s="4"/>
    </row>
    <row r="237" spans="1:9" ht="13.2" x14ac:dyDescent="0.25">
      <c r="A237" s="4"/>
      <c r="B237" s="2"/>
      <c r="C237" s="4"/>
      <c r="D237" s="4"/>
      <c r="E237" s="5"/>
      <c r="H237" s="4"/>
      <c r="I237" s="4"/>
    </row>
    <row r="238" spans="1:9" ht="13.2" x14ac:dyDescent="0.25">
      <c r="A238" s="4"/>
      <c r="B238" s="2"/>
      <c r="C238" s="4"/>
      <c r="D238" s="4"/>
      <c r="E238" s="5"/>
      <c r="H238" s="4"/>
      <c r="I238" s="4"/>
    </row>
    <row r="239" spans="1:9" ht="13.2" x14ac:dyDescent="0.25">
      <c r="A239" s="4"/>
      <c r="B239" s="2"/>
      <c r="C239" s="4"/>
      <c r="D239" s="4"/>
      <c r="E239" s="5"/>
      <c r="H239" s="4"/>
      <c r="I239" s="4"/>
    </row>
    <row r="240" spans="1:9" ht="13.2" x14ac:dyDescent="0.25">
      <c r="A240" s="4"/>
      <c r="B240" s="2"/>
      <c r="C240" s="4"/>
      <c r="D240" s="4"/>
      <c r="E240" s="5"/>
      <c r="H240" s="4"/>
      <c r="I240" s="4"/>
    </row>
    <row r="241" spans="1:9" ht="13.2" x14ac:dyDescent="0.25">
      <c r="A241" s="4"/>
      <c r="B241" s="2"/>
      <c r="C241" s="4"/>
      <c r="D241" s="4"/>
      <c r="E241" s="5"/>
      <c r="H241" s="4"/>
      <c r="I241" s="4"/>
    </row>
    <row r="242" spans="1:9" ht="13.2" x14ac:dyDescent="0.25">
      <c r="A242" s="4"/>
      <c r="B242" s="2"/>
      <c r="C242" s="4"/>
      <c r="D242" s="4"/>
      <c r="E242" s="5"/>
      <c r="H242" s="4"/>
      <c r="I242" s="4"/>
    </row>
    <row r="243" spans="1:9" ht="13.2" x14ac:dyDescent="0.25">
      <c r="A243" s="4"/>
      <c r="B243" s="2"/>
      <c r="C243" s="4"/>
      <c r="D243" s="4"/>
      <c r="E243" s="5"/>
      <c r="H243" s="4"/>
      <c r="I243" s="4"/>
    </row>
    <row r="244" spans="1:9" ht="13.2" x14ac:dyDescent="0.25">
      <c r="A244" s="4"/>
      <c r="B244" s="2"/>
      <c r="C244" s="4"/>
      <c r="D244" s="4"/>
      <c r="E244" s="5"/>
      <c r="H244" s="4"/>
      <c r="I244" s="4"/>
    </row>
    <row r="245" spans="1:9" ht="13.2" x14ac:dyDescent="0.25">
      <c r="A245" s="4"/>
      <c r="B245" s="2"/>
      <c r="C245" s="4"/>
      <c r="D245" s="4"/>
      <c r="E245" s="5"/>
      <c r="H245" s="4"/>
      <c r="I245" s="4"/>
    </row>
    <row r="246" spans="1:9" ht="13.2" x14ac:dyDescent="0.25">
      <c r="A246" s="4"/>
      <c r="B246" s="2"/>
      <c r="C246" s="4"/>
      <c r="D246" s="4"/>
      <c r="E246" s="5"/>
      <c r="H246" s="4"/>
      <c r="I246" s="4"/>
    </row>
    <row r="247" spans="1:9" ht="13.2" x14ac:dyDescent="0.25">
      <c r="A247" s="4"/>
      <c r="B247" s="2"/>
      <c r="C247" s="4"/>
      <c r="D247" s="4"/>
      <c r="E247" s="5"/>
      <c r="H247" s="4"/>
      <c r="I247" s="4"/>
    </row>
    <row r="248" spans="1:9" ht="13.2" x14ac:dyDescent="0.25">
      <c r="A248" s="4"/>
      <c r="B248" s="2"/>
      <c r="C248" s="4"/>
      <c r="D248" s="4"/>
      <c r="E248" s="5"/>
      <c r="H248" s="4"/>
      <c r="I248" s="4"/>
    </row>
    <row r="249" spans="1:9" ht="13.2" x14ac:dyDescent="0.25">
      <c r="A249" s="4"/>
      <c r="B249" s="2"/>
      <c r="C249" s="4"/>
      <c r="D249" s="4"/>
      <c r="E249" s="5"/>
      <c r="H249" s="4"/>
      <c r="I249" s="4"/>
    </row>
    <row r="250" spans="1:9" ht="13.2" x14ac:dyDescent="0.25">
      <c r="A250" s="4"/>
      <c r="B250" s="2"/>
      <c r="C250" s="4"/>
      <c r="D250" s="4"/>
      <c r="E250" s="5"/>
      <c r="H250" s="4"/>
      <c r="I250" s="4"/>
    </row>
    <row r="251" spans="1:9" ht="13.2" x14ac:dyDescent="0.25">
      <c r="A251" s="4"/>
      <c r="B251" s="2"/>
      <c r="C251" s="4"/>
      <c r="D251" s="4"/>
      <c r="E251" s="5"/>
      <c r="H251" s="4"/>
      <c r="I251" s="4"/>
    </row>
    <row r="252" spans="1:9" ht="13.2" x14ac:dyDescent="0.25">
      <c r="A252" s="4"/>
      <c r="B252" s="2"/>
      <c r="C252" s="4"/>
      <c r="D252" s="4"/>
      <c r="E252" s="5"/>
      <c r="H252" s="4"/>
      <c r="I252" s="4"/>
    </row>
    <row r="253" spans="1:9" ht="13.2" x14ac:dyDescent="0.25">
      <c r="A253" s="4"/>
      <c r="B253" s="2"/>
      <c r="C253" s="4"/>
      <c r="D253" s="4"/>
      <c r="E253" s="5"/>
      <c r="H253" s="4"/>
      <c r="I253" s="4"/>
    </row>
    <row r="254" spans="1:9" ht="13.2" x14ac:dyDescent="0.25">
      <c r="A254" s="4"/>
      <c r="B254" s="2"/>
      <c r="C254" s="4"/>
      <c r="D254" s="4"/>
      <c r="E254" s="5"/>
      <c r="H254" s="4"/>
      <c r="I254" s="4"/>
    </row>
    <row r="255" spans="1:9" ht="13.2" x14ac:dyDescent="0.25">
      <c r="A255" s="4"/>
      <c r="B255" s="2"/>
      <c r="C255" s="4"/>
      <c r="D255" s="4"/>
      <c r="E255" s="5"/>
      <c r="H255" s="4"/>
      <c r="I255" s="4"/>
    </row>
    <row r="256" spans="1:9" ht="13.2" x14ac:dyDescent="0.25">
      <c r="A256" s="4"/>
      <c r="B256" s="2"/>
      <c r="C256" s="4"/>
      <c r="D256" s="4"/>
      <c r="E256" s="5"/>
      <c r="H256" s="4"/>
      <c r="I256" s="4"/>
    </row>
    <row r="257" spans="1:9" ht="13.2" x14ac:dyDescent="0.25">
      <c r="A257" s="4"/>
      <c r="B257" s="2"/>
      <c r="C257" s="4"/>
      <c r="D257" s="4"/>
      <c r="E257" s="5"/>
      <c r="H257" s="4"/>
      <c r="I257" s="4"/>
    </row>
    <row r="258" spans="1:9" ht="13.2" x14ac:dyDescent="0.25">
      <c r="A258" s="4"/>
      <c r="B258" s="2"/>
      <c r="C258" s="4"/>
      <c r="D258" s="4"/>
      <c r="E258" s="5"/>
      <c r="H258" s="4"/>
      <c r="I258" s="4"/>
    </row>
    <row r="259" spans="1:9" ht="13.2" x14ac:dyDescent="0.25">
      <c r="A259" s="4"/>
      <c r="B259" s="2"/>
      <c r="C259" s="4"/>
      <c r="D259" s="4"/>
      <c r="E259" s="5"/>
      <c r="H259" s="4"/>
      <c r="I259" s="4"/>
    </row>
    <row r="260" spans="1:9" ht="13.2" x14ac:dyDescent="0.25">
      <c r="A260" s="4"/>
      <c r="B260" s="2"/>
      <c r="C260" s="4"/>
      <c r="D260" s="4"/>
      <c r="E260" s="5"/>
      <c r="H260" s="4"/>
      <c r="I260" s="4"/>
    </row>
    <row r="261" spans="1:9" ht="13.2" x14ac:dyDescent="0.25">
      <c r="A261" s="4"/>
      <c r="B261" s="2"/>
      <c r="C261" s="4"/>
      <c r="D261" s="4"/>
      <c r="E261" s="5"/>
      <c r="H261" s="4"/>
      <c r="I261" s="4"/>
    </row>
    <row r="262" spans="1:9" ht="13.2" x14ac:dyDescent="0.25">
      <c r="A262" s="4"/>
      <c r="B262" s="2"/>
      <c r="C262" s="4"/>
      <c r="D262" s="4"/>
      <c r="E262" s="5"/>
      <c r="H262" s="4"/>
      <c r="I262" s="4"/>
    </row>
    <row r="263" spans="1:9" ht="13.2" x14ac:dyDescent="0.25">
      <c r="A263" s="4"/>
      <c r="B263" s="2"/>
      <c r="C263" s="4"/>
      <c r="D263" s="4"/>
      <c r="E263" s="5"/>
      <c r="H263" s="4"/>
      <c r="I263" s="4"/>
    </row>
    <row r="264" spans="1:9" ht="13.2" x14ac:dyDescent="0.25">
      <c r="A264" s="4"/>
      <c r="B264" s="2"/>
      <c r="C264" s="4"/>
      <c r="D264" s="4"/>
      <c r="E264" s="5"/>
      <c r="H264" s="4"/>
      <c r="I264" s="4"/>
    </row>
    <row r="265" spans="1:9" ht="13.2" x14ac:dyDescent="0.25">
      <c r="A265" s="4"/>
      <c r="B265" s="2"/>
      <c r="C265" s="4"/>
      <c r="D265" s="4"/>
      <c r="E265" s="5"/>
      <c r="H265" s="4"/>
      <c r="I265" s="4"/>
    </row>
    <row r="266" spans="1:9" ht="13.2" x14ac:dyDescent="0.25">
      <c r="A266" s="4"/>
      <c r="B266" s="2"/>
      <c r="C266" s="4"/>
      <c r="D266" s="4"/>
      <c r="E266" s="5"/>
      <c r="H266" s="4"/>
      <c r="I266" s="4"/>
    </row>
    <row r="267" spans="1:9" ht="13.2" x14ac:dyDescent="0.25">
      <c r="A267" s="4"/>
      <c r="B267" s="2"/>
      <c r="C267" s="4"/>
      <c r="D267" s="4"/>
      <c r="E267" s="5"/>
      <c r="H267" s="4"/>
      <c r="I267" s="4"/>
    </row>
    <row r="268" spans="1:9" ht="13.2" x14ac:dyDescent="0.25">
      <c r="A268" s="4"/>
      <c r="B268" s="2"/>
      <c r="C268" s="4"/>
      <c r="D268" s="4"/>
      <c r="E268" s="5"/>
      <c r="H268" s="4"/>
      <c r="I268" s="4"/>
    </row>
    <row r="269" spans="1:9" ht="13.2" x14ac:dyDescent="0.25">
      <c r="A269" s="4"/>
      <c r="B269" s="2"/>
      <c r="C269" s="4"/>
      <c r="D269" s="4"/>
      <c r="E269" s="5"/>
      <c r="H269" s="4"/>
      <c r="I269" s="4"/>
    </row>
    <row r="270" spans="1:9" ht="13.2" x14ac:dyDescent="0.25">
      <c r="A270" s="4"/>
      <c r="B270" s="2"/>
      <c r="C270" s="4"/>
      <c r="D270" s="4"/>
      <c r="E270" s="5"/>
      <c r="H270" s="4"/>
      <c r="I270" s="4"/>
    </row>
    <row r="271" spans="1:9" ht="13.2" x14ac:dyDescent="0.25">
      <c r="A271" s="4"/>
      <c r="B271" s="2"/>
      <c r="C271" s="4"/>
      <c r="D271" s="4"/>
      <c r="E271" s="5"/>
      <c r="H271" s="4"/>
      <c r="I271" s="4"/>
    </row>
    <row r="272" spans="1:9" ht="13.2" x14ac:dyDescent="0.25">
      <c r="A272" s="4"/>
      <c r="B272" s="2"/>
      <c r="C272" s="4"/>
      <c r="D272" s="4"/>
      <c r="E272" s="5"/>
      <c r="H272" s="4"/>
      <c r="I272" s="4"/>
    </row>
    <row r="273" spans="1:9" ht="13.2" x14ac:dyDescent="0.25">
      <c r="A273" s="4"/>
      <c r="B273" s="2"/>
      <c r="C273" s="4"/>
      <c r="D273" s="4"/>
      <c r="E273" s="5"/>
      <c r="H273" s="4"/>
      <c r="I273" s="4"/>
    </row>
    <row r="274" spans="1:9" ht="13.2" x14ac:dyDescent="0.25">
      <c r="A274" s="4"/>
      <c r="B274" s="2"/>
      <c r="C274" s="4"/>
      <c r="D274" s="4"/>
      <c r="E274" s="5"/>
      <c r="H274" s="4"/>
      <c r="I274" s="4"/>
    </row>
    <row r="275" spans="1:9" ht="13.2" x14ac:dyDescent="0.25">
      <c r="A275" s="4"/>
      <c r="B275" s="2"/>
      <c r="C275" s="4"/>
      <c r="D275" s="4"/>
      <c r="E275" s="5"/>
      <c r="H275" s="4"/>
      <c r="I275" s="4"/>
    </row>
    <row r="276" spans="1:9" ht="13.2" x14ac:dyDescent="0.25">
      <c r="A276" s="4"/>
      <c r="B276" s="2"/>
      <c r="C276" s="4"/>
      <c r="D276" s="4"/>
      <c r="E276" s="5"/>
      <c r="H276" s="4"/>
      <c r="I276" s="4"/>
    </row>
    <row r="277" spans="1:9" ht="13.2" x14ac:dyDescent="0.25">
      <c r="A277" s="4"/>
      <c r="B277" s="2"/>
      <c r="C277" s="4"/>
      <c r="D277" s="4"/>
      <c r="E277" s="5"/>
      <c r="H277" s="4"/>
      <c r="I277" s="4"/>
    </row>
    <row r="278" spans="1:9" ht="13.2" x14ac:dyDescent="0.25">
      <c r="A278" s="4"/>
      <c r="B278" s="2"/>
      <c r="C278" s="4"/>
      <c r="D278" s="4"/>
      <c r="E278" s="5"/>
      <c r="H278" s="4"/>
      <c r="I278" s="4"/>
    </row>
    <row r="279" spans="1:9" ht="13.2" x14ac:dyDescent="0.25">
      <c r="A279" s="4"/>
      <c r="B279" s="2"/>
      <c r="C279" s="4"/>
      <c r="D279" s="4"/>
      <c r="E279" s="5"/>
      <c r="H279" s="4"/>
      <c r="I279" s="4"/>
    </row>
    <row r="280" spans="1:9" ht="13.2" x14ac:dyDescent="0.25">
      <c r="A280" s="4"/>
      <c r="B280" s="2"/>
      <c r="C280" s="4"/>
      <c r="D280" s="4"/>
      <c r="E280" s="5"/>
      <c r="H280" s="4"/>
      <c r="I280" s="4"/>
    </row>
    <row r="281" spans="1:9" ht="13.2" x14ac:dyDescent="0.25">
      <c r="A281" s="4"/>
      <c r="B281" s="2"/>
      <c r="C281" s="4"/>
      <c r="D281" s="4"/>
      <c r="E281" s="5"/>
      <c r="H281" s="4"/>
      <c r="I281" s="4"/>
    </row>
    <row r="282" spans="1:9" ht="13.2" x14ac:dyDescent="0.25">
      <c r="A282" s="4"/>
      <c r="B282" s="2"/>
      <c r="C282" s="4"/>
      <c r="D282" s="4"/>
      <c r="E282" s="5"/>
      <c r="H282" s="4"/>
      <c r="I282" s="4"/>
    </row>
    <row r="283" spans="1:9" ht="13.2" x14ac:dyDescent="0.25">
      <c r="A283" s="4"/>
      <c r="B283" s="2"/>
      <c r="C283" s="4"/>
      <c r="D283" s="4"/>
      <c r="E283" s="5"/>
      <c r="H283" s="4"/>
      <c r="I283" s="4"/>
    </row>
    <row r="284" spans="1:9" ht="13.2" x14ac:dyDescent="0.25">
      <c r="A284" s="4"/>
      <c r="B284" s="2"/>
      <c r="C284" s="4"/>
      <c r="D284" s="4"/>
      <c r="E284" s="5"/>
      <c r="H284" s="4"/>
      <c r="I284" s="4"/>
    </row>
    <row r="285" spans="1:9" ht="13.2" x14ac:dyDescent="0.25">
      <c r="A285" s="4"/>
      <c r="B285" s="2"/>
      <c r="C285" s="4"/>
      <c r="D285" s="4"/>
      <c r="E285" s="5"/>
      <c r="H285" s="4"/>
      <c r="I285" s="4"/>
    </row>
    <row r="286" spans="1:9" ht="13.2" x14ac:dyDescent="0.25">
      <c r="A286" s="4"/>
      <c r="B286" s="2"/>
      <c r="C286" s="4"/>
      <c r="D286" s="4"/>
      <c r="E286" s="5"/>
      <c r="H286" s="4"/>
      <c r="I286" s="4"/>
    </row>
    <row r="287" spans="1:9" ht="13.2" x14ac:dyDescent="0.25">
      <c r="A287" s="4"/>
      <c r="B287" s="2"/>
      <c r="C287" s="4"/>
      <c r="D287" s="4"/>
      <c r="E287" s="5"/>
      <c r="H287" s="4"/>
      <c r="I287" s="4"/>
    </row>
    <row r="288" spans="1:9" ht="13.2" x14ac:dyDescent="0.25">
      <c r="A288" s="4"/>
      <c r="B288" s="2"/>
      <c r="C288" s="4"/>
      <c r="D288" s="4"/>
      <c r="E288" s="5"/>
      <c r="H288" s="4"/>
      <c r="I288" s="4"/>
    </row>
    <row r="289" spans="1:9" ht="13.2" x14ac:dyDescent="0.25">
      <c r="A289" s="4"/>
      <c r="B289" s="2"/>
      <c r="C289" s="4"/>
      <c r="D289" s="4"/>
      <c r="E289" s="5"/>
      <c r="H289" s="4"/>
      <c r="I289" s="4"/>
    </row>
    <row r="290" spans="1:9" ht="13.2" x14ac:dyDescent="0.25">
      <c r="A290" s="4"/>
      <c r="B290" s="2"/>
      <c r="C290" s="4"/>
      <c r="D290" s="4"/>
      <c r="E290" s="5"/>
      <c r="H290" s="4"/>
      <c r="I290" s="4"/>
    </row>
    <row r="291" spans="1:9" ht="13.2" x14ac:dyDescent="0.25">
      <c r="A291" s="4"/>
      <c r="B291" s="2"/>
      <c r="C291" s="4"/>
      <c r="D291" s="4"/>
      <c r="E291" s="5"/>
      <c r="H291" s="4"/>
      <c r="I291" s="4"/>
    </row>
    <row r="292" spans="1:9" ht="13.2" x14ac:dyDescent="0.25">
      <c r="A292" s="4"/>
      <c r="B292" s="2"/>
      <c r="C292" s="4"/>
      <c r="D292" s="4"/>
      <c r="E292" s="5"/>
      <c r="H292" s="4"/>
      <c r="I292" s="4"/>
    </row>
    <row r="293" spans="1:9" ht="13.2" x14ac:dyDescent="0.25">
      <c r="A293" s="4"/>
      <c r="B293" s="2"/>
      <c r="C293" s="4"/>
      <c r="D293" s="4"/>
      <c r="E293" s="5"/>
      <c r="H293" s="4"/>
      <c r="I293" s="4"/>
    </row>
    <row r="294" spans="1:9" ht="13.2" x14ac:dyDescent="0.25">
      <c r="A294" s="4"/>
      <c r="B294" s="2"/>
      <c r="C294" s="4"/>
      <c r="D294" s="4"/>
      <c r="E294" s="5"/>
      <c r="H294" s="4"/>
      <c r="I294" s="4"/>
    </row>
    <row r="295" spans="1:9" ht="13.2" x14ac:dyDescent="0.25">
      <c r="A295" s="4"/>
      <c r="B295" s="2"/>
      <c r="C295" s="4"/>
      <c r="D295" s="4"/>
      <c r="E295" s="5"/>
      <c r="H295" s="4"/>
      <c r="I295" s="4"/>
    </row>
    <row r="296" spans="1:9" ht="13.2" x14ac:dyDescent="0.25">
      <c r="A296" s="4"/>
      <c r="B296" s="2"/>
      <c r="C296" s="4"/>
      <c r="D296" s="4"/>
      <c r="E296" s="5"/>
      <c r="H296" s="4"/>
      <c r="I296" s="4"/>
    </row>
    <row r="297" spans="1:9" ht="13.2" x14ac:dyDescent="0.25">
      <c r="A297" s="4"/>
      <c r="B297" s="2"/>
      <c r="C297" s="4"/>
      <c r="D297" s="4"/>
      <c r="E297" s="5"/>
      <c r="H297" s="4"/>
      <c r="I297" s="4"/>
    </row>
    <row r="298" spans="1:9" ht="13.2" x14ac:dyDescent="0.25">
      <c r="A298" s="4"/>
      <c r="B298" s="2"/>
      <c r="C298" s="4"/>
      <c r="D298" s="4"/>
      <c r="E298" s="5"/>
      <c r="H298" s="4"/>
      <c r="I298" s="4"/>
    </row>
    <row r="299" spans="1:9" ht="13.2" x14ac:dyDescent="0.25">
      <c r="A299" s="4"/>
      <c r="B299" s="2"/>
      <c r="C299" s="4"/>
      <c r="D299" s="4"/>
      <c r="E299" s="5"/>
      <c r="H299" s="4"/>
      <c r="I299" s="4"/>
    </row>
    <row r="300" spans="1:9" ht="13.2" x14ac:dyDescent="0.25">
      <c r="A300" s="4"/>
      <c r="B300" s="2"/>
      <c r="C300" s="4"/>
      <c r="D300" s="4"/>
      <c r="E300" s="5"/>
      <c r="H300" s="4"/>
      <c r="I300" s="4"/>
    </row>
    <row r="301" spans="1:9" ht="13.2" x14ac:dyDescent="0.25">
      <c r="A301" s="4"/>
      <c r="B301" s="2"/>
      <c r="C301" s="4"/>
      <c r="D301" s="4"/>
      <c r="E301" s="5"/>
      <c r="H301" s="4"/>
      <c r="I301" s="4"/>
    </row>
    <row r="302" spans="1:9" ht="13.2" x14ac:dyDescent="0.25">
      <c r="A302" s="4"/>
      <c r="B302" s="2"/>
      <c r="C302" s="4"/>
      <c r="D302" s="4"/>
      <c r="E302" s="5"/>
      <c r="H302" s="4"/>
      <c r="I302" s="4"/>
    </row>
    <row r="303" spans="1:9" ht="13.2" x14ac:dyDescent="0.25">
      <c r="A303" s="4"/>
      <c r="B303" s="2"/>
      <c r="C303" s="4"/>
      <c r="D303" s="4"/>
      <c r="E303" s="5"/>
      <c r="H303" s="4"/>
      <c r="I303" s="4"/>
    </row>
    <row r="304" spans="1:9" ht="13.2" x14ac:dyDescent="0.25">
      <c r="A304" s="4"/>
      <c r="B304" s="2"/>
      <c r="C304" s="4"/>
      <c r="D304" s="4"/>
      <c r="E304" s="5"/>
      <c r="H304" s="4"/>
      <c r="I304" s="4"/>
    </row>
    <row r="305" spans="1:9" ht="13.2" x14ac:dyDescent="0.25">
      <c r="A305" s="4"/>
      <c r="B305" s="2"/>
      <c r="C305" s="4"/>
      <c r="D305" s="4"/>
      <c r="E305" s="5"/>
      <c r="H305" s="4"/>
      <c r="I305" s="4"/>
    </row>
    <row r="306" spans="1:9" ht="13.2" x14ac:dyDescent="0.25">
      <c r="A306" s="4"/>
      <c r="B306" s="2"/>
      <c r="C306" s="4"/>
      <c r="D306" s="4"/>
      <c r="E306" s="5"/>
      <c r="H306" s="4"/>
      <c r="I306" s="4"/>
    </row>
    <row r="307" spans="1:9" ht="13.2" x14ac:dyDescent="0.25">
      <c r="A307" s="4"/>
      <c r="B307" s="2"/>
      <c r="C307" s="4"/>
      <c r="D307" s="4"/>
      <c r="E307" s="5"/>
      <c r="H307" s="4"/>
      <c r="I307" s="4"/>
    </row>
    <row r="308" spans="1:9" ht="13.2" x14ac:dyDescent="0.25">
      <c r="A308" s="4"/>
      <c r="B308" s="2"/>
      <c r="C308" s="4"/>
      <c r="D308" s="4"/>
      <c r="E308" s="5"/>
      <c r="H308" s="4"/>
      <c r="I308" s="4"/>
    </row>
    <row r="309" spans="1:9" ht="13.2" x14ac:dyDescent="0.25">
      <c r="A309" s="4"/>
      <c r="B309" s="2"/>
      <c r="C309" s="4"/>
      <c r="D309" s="4"/>
      <c r="E309" s="5"/>
      <c r="H309" s="4"/>
      <c r="I309" s="4"/>
    </row>
    <row r="310" spans="1:9" ht="13.2" x14ac:dyDescent="0.25">
      <c r="A310" s="4"/>
      <c r="B310" s="2"/>
      <c r="C310" s="4"/>
      <c r="D310" s="4"/>
      <c r="E310" s="5"/>
      <c r="H310" s="4"/>
      <c r="I310" s="4"/>
    </row>
    <row r="311" spans="1:9" ht="13.2" x14ac:dyDescent="0.25">
      <c r="A311" s="4"/>
      <c r="B311" s="2"/>
      <c r="C311" s="4"/>
      <c r="D311" s="4"/>
      <c r="E311" s="5"/>
      <c r="H311" s="4"/>
      <c r="I311" s="4"/>
    </row>
    <row r="312" spans="1:9" ht="13.2" x14ac:dyDescent="0.25">
      <c r="A312" s="4"/>
      <c r="B312" s="2"/>
      <c r="C312" s="4"/>
      <c r="D312" s="4"/>
      <c r="E312" s="5"/>
      <c r="H312" s="4"/>
      <c r="I312" s="4"/>
    </row>
    <row r="313" spans="1:9" ht="13.2" x14ac:dyDescent="0.25">
      <c r="A313" s="4"/>
      <c r="B313" s="2"/>
      <c r="C313" s="4"/>
      <c r="D313" s="4"/>
      <c r="E313" s="5"/>
      <c r="H313" s="4"/>
      <c r="I313" s="4"/>
    </row>
    <row r="314" spans="1:9" ht="13.2" x14ac:dyDescent="0.25">
      <c r="A314" s="4"/>
      <c r="B314" s="2"/>
      <c r="C314" s="4"/>
      <c r="D314" s="4"/>
      <c r="E314" s="5"/>
      <c r="H314" s="4"/>
      <c r="I314" s="4"/>
    </row>
    <row r="315" spans="1:9" ht="13.2" x14ac:dyDescent="0.25">
      <c r="A315" s="4"/>
      <c r="B315" s="2"/>
      <c r="C315" s="4"/>
      <c r="D315" s="4"/>
      <c r="E315" s="5"/>
      <c r="H315" s="4"/>
      <c r="I315" s="4"/>
    </row>
    <row r="316" spans="1:9" ht="13.2" x14ac:dyDescent="0.25">
      <c r="A316" s="4"/>
      <c r="B316" s="2"/>
      <c r="C316" s="4"/>
      <c r="D316" s="4"/>
      <c r="E316" s="5"/>
      <c r="H316" s="4"/>
      <c r="I316" s="4"/>
    </row>
    <row r="317" spans="1:9" ht="13.2" x14ac:dyDescent="0.25">
      <c r="A317" s="4"/>
      <c r="B317" s="2"/>
      <c r="C317" s="4"/>
      <c r="D317" s="4"/>
      <c r="E317" s="5"/>
      <c r="H317" s="4"/>
      <c r="I317" s="4"/>
    </row>
    <row r="318" spans="1:9" ht="13.2" x14ac:dyDescent="0.25">
      <c r="A318" s="4"/>
      <c r="B318" s="2"/>
      <c r="C318" s="4"/>
      <c r="D318" s="4"/>
      <c r="E318" s="5"/>
      <c r="H318" s="4"/>
      <c r="I318" s="4"/>
    </row>
    <row r="319" spans="1:9" ht="13.2" x14ac:dyDescent="0.25">
      <c r="A319" s="4"/>
      <c r="B319" s="2"/>
      <c r="C319" s="4"/>
      <c r="D319" s="4"/>
      <c r="E319" s="5"/>
      <c r="H319" s="4"/>
      <c r="I319" s="4"/>
    </row>
    <row r="320" spans="1:9" ht="13.2" x14ac:dyDescent="0.25">
      <c r="A320" s="4"/>
      <c r="B320" s="2"/>
      <c r="C320" s="4"/>
      <c r="D320" s="4"/>
      <c r="E320" s="5"/>
      <c r="H320" s="4"/>
      <c r="I320" s="4"/>
    </row>
    <row r="321" spans="1:9" ht="13.2" x14ac:dyDescent="0.25">
      <c r="A321" s="4"/>
      <c r="B321" s="2"/>
      <c r="C321" s="4"/>
      <c r="D321" s="4"/>
      <c r="E321" s="5"/>
      <c r="H321" s="4"/>
      <c r="I321" s="4"/>
    </row>
    <row r="322" spans="1:9" ht="13.2" x14ac:dyDescent="0.25">
      <c r="A322" s="4"/>
      <c r="B322" s="2"/>
      <c r="C322" s="4"/>
      <c r="D322" s="4"/>
      <c r="E322" s="5"/>
      <c r="H322" s="4"/>
      <c r="I322" s="4"/>
    </row>
    <row r="323" spans="1:9" ht="13.2" x14ac:dyDescent="0.25">
      <c r="A323" s="4"/>
      <c r="B323" s="2"/>
      <c r="C323" s="4"/>
      <c r="D323" s="4"/>
      <c r="E323" s="5"/>
      <c r="H323" s="4"/>
      <c r="I323" s="4"/>
    </row>
    <row r="324" spans="1:9" ht="13.2" x14ac:dyDescent="0.25">
      <c r="A324" s="4"/>
      <c r="B324" s="2"/>
      <c r="C324" s="4"/>
      <c r="D324" s="4"/>
      <c r="E324" s="5"/>
      <c r="H324" s="4"/>
      <c r="I324" s="4"/>
    </row>
    <row r="325" spans="1:9" ht="13.2" x14ac:dyDescent="0.25">
      <c r="A325" s="4"/>
      <c r="B325" s="2"/>
      <c r="C325" s="4"/>
      <c r="D325" s="4"/>
      <c r="E325" s="5"/>
      <c r="H325" s="4"/>
      <c r="I325" s="4"/>
    </row>
    <row r="326" spans="1:9" ht="13.2" x14ac:dyDescent="0.25">
      <c r="A326" s="4"/>
      <c r="B326" s="2"/>
      <c r="C326" s="4"/>
      <c r="D326" s="4"/>
      <c r="E326" s="5"/>
      <c r="H326" s="4"/>
      <c r="I326" s="4"/>
    </row>
    <row r="327" spans="1:9" ht="13.2" x14ac:dyDescent="0.25">
      <c r="A327" s="4"/>
      <c r="B327" s="2"/>
      <c r="C327" s="4"/>
      <c r="D327" s="4"/>
      <c r="E327" s="5"/>
      <c r="H327" s="4"/>
      <c r="I327" s="4"/>
    </row>
    <row r="328" spans="1:9" ht="13.2" x14ac:dyDescent="0.25">
      <c r="A328" s="4"/>
      <c r="B328" s="2"/>
      <c r="C328" s="4"/>
      <c r="D328" s="4"/>
      <c r="E328" s="5"/>
      <c r="H328" s="4"/>
      <c r="I328" s="4"/>
    </row>
    <row r="329" spans="1:9" ht="13.2" x14ac:dyDescent="0.25">
      <c r="A329" s="4"/>
      <c r="B329" s="2"/>
      <c r="C329" s="4"/>
      <c r="D329" s="4"/>
      <c r="E329" s="5"/>
      <c r="H329" s="4"/>
      <c r="I329" s="4"/>
    </row>
    <row r="330" spans="1:9" ht="13.2" x14ac:dyDescent="0.25">
      <c r="A330" s="4"/>
      <c r="B330" s="2"/>
      <c r="C330" s="4"/>
      <c r="D330" s="4"/>
      <c r="E330" s="5"/>
      <c r="H330" s="4"/>
      <c r="I330" s="4"/>
    </row>
    <row r="331" spans="1:9" ht="13.2" x14ac:dyDescent="0.25">
      <c r="A331" s="4"/>
      <c r="B331" s="2"/>
      <c r="C331" s="4"/>
      <c r="D331" s="4"/>
      <c r="E331" s="5"/>
      <c r="H331" s="4"/>
      <c r="I331" s="4"/>
    </row>
    <row r="332" spans="1:9" ht="13.2" x14ac:dyDescent="0.25">
      <c r="A332" s="4"/>
      <c r="B332" s="2"/>
      <c r="C332" s="4"/>
      <c r="D332" s="4"/>
      <c r="E332" s="5"/>
      <c r="H332" s="4"/>
      <c r="I332" s="4"/>
    </row>
    <row r="333" spans="1:9" ht="13.2" x14ac:dyDescent="0.25">
      <c r="A333" s="4"/>
      <c r="B333" s="2"/>
      <c r="C333" s="4"/>
      <c r="D333" s="4"/>
      <c r="E333" s="5"/>
      <c r="H333" s="4"/>
      <c r="I333" s="4"/>
    </row>
    <row r="334" spans="1:9" ht="13.2" x14ac:dyDescent="0.25">
      <c r="A334" s="4"/>
      <c r="B334" s="2"/>
      <c r="C334" s="4"/>
      <c r="D334" s="4"/>
      <c r="E334" s="5"/>
      <c r="H334" s="4"/>
      <c r="I334" s="4"/>
    </row>
    <row r="335" spans="1:9" ht="13.2" x14ac:dyDescent="0.25">
      <c r="A335" s="4"/>
      <c r="B335" s="2"/>
      <c r="C335" s="4"/>
      <c r="D335" s="4"/>
      <c r="E335" s="5"/>
      <c r="H335" s="4"/>
      <c r="I335" s="4"/>
    </row>
    <row r="336" spans="1:9" ht="13.2" x14ac:dyDescent="0.25">
      <c r="A336" s="4"/>
      <c r="B336" s="2"/>
      <c r="C336" s="4"/>
      <c r="D336" s="4"/>
      <c r="E336" s="5"/>
      <c r="H336" s="4"/>
      <c r="I336" s="4"/>
    </row>
    <row r="337" spans="1:9" ht="13.2" x14ac:dyDescent="0.25">
      <c r="A337" s="4"/>
      <c r="B337" s="2"/>
      <c r="C337" s="4"/>
      <c r="D337" s="4"/>
      <c r="E337" s="5"/>
      <c r="H337" s="4"/>
      <c r="I337" s="4"/>
    </row>
    <row r="338" spans="1:9" ht="13.2" x14ac:dyDescent="0.25">
      <c r="A338" s="4"/>
      <c r="B338" s="2"/>
      <c r="C338" s="4"/>
      <c r="D338" s="4"/>
      <c r="E338" s="5"/>
      <c r="H338" s="4"/>
      <c r="I338" s="4"/>
    </row>
    <row r="339" spans="1:9" ht="13.2" x14ac:dyDescent="0.25">
      <c r="A339" s="4"/>
      <c r="B339" s="2"/>
      <c r="C339" s="4"/>
      <c r="D339" s="4"/>
      <c r="E339" s="5"/>
      <c r="H339" s="4"/>
      <c r="I339" s="4"/>
    </row>
    <row r="340" spans="1:9" ht="13.2" x14ac:dyDescent="0.25">
      <c r="A340" s="4"/>
      <c r="B340" s="2"/>
      <c r="C340" s="4"/>
      <c r="D340" s="4"/>
      <c r="E340" s="5"/>
      <c r="H340" s="4"/>
      <c r="I340" s="4"/>
    </row>
    <row r="341" spans="1:9" ht="13.2" x14ac:dyDescent="0.25">
      <c r="A341" s="4"/>
      <c r="B341" s="2"/>
      <c r="C341" s="4"/>
      <c r="D341" s="4"/>
      <c r="E341" s="5"/>
      <c r="H341" s="4"/>
      <c r="I341" s="4"/>
    </row>
    <row r="342" spans="1:9" ht="13.2" x14ac:dyDescent="0.25">
      <c r="A342" s="4"/>
      <c r="B342" s="2"/>
      <c r="C342" s="4"/>
      <c r="D342" s="4"/>
      <c r="E342" s="5"/>
      <c r="H342" s="4"/>
      <c r="I342" s="4"/>
    </row>
    <row r="343" spans="1:9" ht="13.2" x14ac:dyDescent="0.25">
      <c r="A343" s="4"/>
      <c r="B343" s="2"/>
      <c r="C343" s="4"/>
      <c r="D343" s="4"/>
      <c r="E343" s="5"/>
      <c r="H343" s="4"/>
      <c r="I343" s="4"/>
    </row>
    <row r="344" spans="1:9" ht="13.2" x14ac:dyDescent="0.25">
      <c r="A344" s="4"/>
      <c r="B344" s="2"/>
      <c r="C344" s="4"/>
      <c r="D344" s="4"/>
      <c r="E344" s="5"/>
      <c r="H344" s="4"/>
      <c r="I344" s="4"/>
    </row>
    <row r="345" spans="1:9" ht="13.2" x14ac:dyDescent="0.25">
      <c r="A345" s="4"/>
      <c r="B345" s="2"/>
      <c r="C345" s="4"/>
      <c r="D345" s="4"/>
      <c r="E345" s="5"/>
      <c r="H345" s="4"/>
      <c r="I345" s="4"/>
    </row>
    <row r="346" spans="1:9" ht="13.2" x14ac:dyDescent="0.25">
      <c r="A346" s="4"/>
      <c r="B346" s="2"/>
      <c r="C346" s="4"/>
      <c r="D346" s="4"/>
      <c r="E346" s="5"/>
      <c r="H346" s="4"/>
      <c r="I346" s="4"/>
    </row>
    <row r="347" spans="1:9" ht="13.2" x14ac:dyDescent="0.25">
      <c r="A347" s="4"/>
      <c r="B347" s="2"/>
      <c r="C347" s="4"/>
      <c r="D347" s="4"/>
      <c r="E347" s="5"/>
      <c r="H347" s="4"/>
      <c r="I347" s="4"/>
    </row>
    <row r="348" spans="1:9" ht="13.2" x14ac:dyDescent="0.25">
      <c r="A348" s="4"/>
      <c r="B348" s="2"/>
      <c r="C348" s="4"/>
      <c r="D348" s="4"/>
      <c r="E348" s="5"/>
      <c r="H348" s="4"/>
      <c r="I348" s="4"/>
    </row>
    <row r="349" spans="1:9" ht="13.2" x14ac:dyDescent="0.25">
      <c r="A349" s="4"/>
      <c r="B349" s="2"/>
      <c r="C349" s="4"/>
      <c r="D349" s="4"/>
      <c r="E349" s="5"/>
      <c r="H349" s="4"/>
      <c r="I349" s="4"/>
    </row>
    <row r="350" spans="1:9" ht="13.2" x14ac:dyDescent="0.25">
      <c r="A350" s="4"/>
      <c r="B350" s="2"/>
      <c r="C350" s="4"/>
      <c r="D350" s="4"/>
      <c r="E350" s="5"/>
      <c r="H350" s="4"/>
      <c r="I350" s="4"/>
    </row>
    <row r="351" spans="1:9" ht="13.2" x14ac:dyDescent="0.25">
      <c r="A351" s="4"/>
      <c r="B351" s="2"/>
      <c r="C351" s="4"/>
      <c r="D351" s="4"/>
      <c r="E351" s="5"/>
      <c r="H351" s="4"/>
      <c r="I351" s="4"/>
    </row>
    <row r="352" spans="1:9" ht="13.2" x14ac:dyDescent="0.25">
      <c r="A352" s="4"/>
      <c r="B352" s="2"/>
      <c r="C352" s="4"/>
      <c r="D352" s="4"/>
      <c r="E352" s="5"/>
      <c r="H352" s="4"/>
      <c r="I352" s="4"/>
    </row>
    <row r="353" spans="1:9" ht="13.2" x14ac:dyDescent="0.25">
      <c r="A353" s="4"/>
      <c r="B353" s="2"/>
      <c r="C353" s="4"/>
      <c r="D353" s="4"/>
      <c r="E353" s="5"/>
      <c r="H353" s="4"/>
      <c r="I353" s="4"/>
    </row>
    <row r="354" spans="1:9" ht="13.2" x14ac:dyDescent="0.25">
      <c r="A354" s="4"/>
      <c r="B354" s="2"/>
      <c r="C354" s="4"/>
      <c r="D354" s="4"/>
      <c r="E354" s="5"/>
      <c r="H354" s="4"/>
      <c r="I354" s="4"/>
    </row>
    <row r="355" spans="1:9" ht="13.2" x14ac:dyDescent="0.25">
      <c r="A355" s="4"/>
      <c r="B355" s="2"/>
      <c r="C355" s="4"/>
      <c r="D355" s="4"/>
      <c r="E355" s="5"/>
      <c r="H355" s="4"/>
      <c r="I355" s="4"/>
    </row>
    <row r="356" spans="1:9" ht="13.2" x14ac:dyDescent="0.25">
      <c r="A356" s="4"/>
      <c r="B356" s="2"/>
      <c r="C356" s="4"/>
      <c r="D356" s="4"/>
      <c r="E356" s="5"/>
      <c r="H356" s="4"/>
      <c r="I356" s="4"/>
    </row>
    <row r="357" spans="1:9" ht="13.2" x14ac:dyDescent="0.25">
      <c r="A357" s="4"/>
      <c r="B357" s="2"/>
      <c r="C357" s="4"/>
      <c r="D357" s="4"/>
      <c r="E357" s="5"/>
      <c r="H357" s="4"/>
      <c r="I357" s="4"/>
    </row>
    <row r="358" spans="1:9" ht="13.2" x14ac:dyDescent="0.25">
      <c r="A358" s="4"/>
      <c r="B358" s="2"/>
      <c r="C358" s="4"/>
      <c r="D358" s="4"/>
      <c r="E358" s="5"/>
      <c r="H358" s="4"/>
      <c r="I358" s="4"/>
    </row>
    <row r="359" spans="1:9" ht="13.2" x14ac:dyDescent="0.25">
      <c r="A359" s="4"/>
      <c r="B359" s="2"/>
      <c r="C359" s="4"/>
      <c r="D359" s="4"/>
      <c r="E359" s="5"/>
      <c r="H359" s="4"/>
      <c r="I359" s="4"/>
    </row>
    <row r="360" spans="1:9" ht="13.2" x14ac:dyDescent="0.25">
      <c r="A360" s="4"/>
      <c r="B360" s="2"/>
      <c r="C360" s="4"/>
      <c r="D360" s="4"/>
      <c r="E360" s="5"/>
      <c r="H360" s="4"/>
      <c r="I360" s="4"/>
    </row>
    <row r="361" spans="1:9" ht="13.2" x14ac:dyDescent="0.25">
      <c r="A361" s="4"/>
      <c r="B361" s="2"/>
      <c r="C361" s="4"/>
      <c r="D361" s="4"/>
      <c r="E361" s="5"/>
      <c r="H361" s="4"/>
      <c r="I361" s="4"/>
    </row>
    <row r="362" spans="1:9" ht="13.2" x14ac:dyDescent="0.25">
      <c r="A362" s="4"/>
      <c r="B362" s="2"/>
      <c r="C362" s="4"/>
      <c r="D362" s="4"/>
      <c r="E362" s="5"/>
      <c r="H362" s="4"/>
      <c r="I362" s="4"/>
    </row>
    <row r="363" spans="1:9" ht="13.2" x14ac:dyDescent="0.25">
      <c r="A363" s="4"/>
      <c r="B363" s="2"/>
      <c r="C363" s="4"/>
      <c r="D363" s="4"/>
      <c r="E363" s="5"/>
      <c r="H363" s="4"/>
      <c r="I363" s="4"/>
    </row>
    <row r="364" spans="1:9" ht="13.2" x14ac:dyDescent="0.25">
      <c r="A364" s="4"/>
      <c r="B364" s="2"/>
      <c r="C364" s="4"/>
      <c r="D364" s="4"/>
      <c r="E364" s="5"/>
      <c r="H364" s="4"/>
      <c r="I364" s="4"/>
    </row>
    <row r="365" spans="1:9" ht="13.2" x14ac:dyDescent="0.25">
      <c r="A365" s="4"/>
      <c r="B365" s="2"/>
      <c r="C365" s="4"/>
      <c r="D365" s="4"/>
      <c r="E365" s="5"/>
      <c r="H365" s="4"/>
      <c r="I365" s="4"/>
    </row>
    <row r="366" spans="1:9" ht="13.2" x14ac:dyDescent="0.25">
      <c r="A366" s="4"/>
      <c r="B366" s="2"/>
      <c r="C366" s="4"/>
      <c r="D366" s="4"/>
      <c r="E366" s="5"/>
      <c r="H366" s="4"/>
      <c r="I366" s="4"/>
    </row>
    <row r="367" spans="1:9" ht="13.2" x14ac:dyDescent="0.25">
      <c r="A367" s="4"/>
      <c r="B367" s="2"/>
      <c r="C367" s="4"/>
      <c r="D367" s="4"/>
      <c r="E367" s="5"/>
      <c r="H367" s="4"/>
      <c r="I367" s="4"/>
    </row>
    <row r="368" spans="1:9" ht="13.2" x14ac:dyDescent="0.25">
      <c r="A368" s="4"/>
      <c r="B368" s="2"/>
      <c r="C368" s="4"/>
      <c r="D368" s="4"/>
      <c r="E368" s="5"/>
      <c r="H368" s="4"/>
      <c r="I368" s="4"/>
    </row>
    <row r="369" spans="1:9" ht="13.2" x14ac:dyDescent="0.25">
      <c r="A369" s="4"/>
      <c r="B369" s="2"/>
      <c r="C369" s="4"/>
      <c r="D369" s="4"/>
      <c r="E369" s="5"/>
      <c r="H369" s="4"/>
      <c r="I369" s="4"/>
    </row>
    <row r="370" spans="1:9" ht="13.2" x14ac:dyDescent="0.25">
      <c r="A370" s="4"/>
      <c r="B370" s="2"/>
      <c r="C370" s="4"/>
      <c r="D370" s="4"/>
      <c r="E370" s="5"/>
      <c r="H370" s="4"/>
      <c r="I370" s="4"/>
    </row>
    <row r="371" spans="1:9" ht="13.2" x14ac:dyDescent="0.25">
      <c r="A371" s="4"/>
      <c r="B371" s="2"/>
      <c r="C371" s="4"/>
      <c r="D371" s="4"/>
      <c r="E371" s="5"/>
      <c r="H371" s="4"/>
      <c r="I371" s="4"/>
    </row>
    <row r="372" spans="1:9" ht="13.2" x14ac:dyDescent="0.25">
      <c r="A372" s="4"/>
      <c r="B372" s="2"/>
      <c r="C372" s="4"/>
      <c r="D372" s="4"/>
      <c r="E372" s="5"/>
      <c r="H372" s="4"/>
      <c r="I372" s="4"/>
    </row>
    <row r="373" spans="1:9" ht="13.2" x14ac:dyDescent="0.25">
      <c r="A373" s="4"/>
      <c r="B373" s="2"/>
      <c r="C373" s="4"/>
      <c r="D373" s="4"/>
      <c r="E373" s="5"/>
      <c r="H373" s="4"/>
      <c r="I373" s="4"/>
    </row>
    <row r="374" spans="1:9" ht="13.2" x14ac:dyDescent="0.25">
      <c r="A374" s="4"/>
      <c r="B374" s="2"/>
      <c r="C374" s="4"/>
      <c r="D374" s="4"/>
      <c r="E374" s="5"/>
      <c r="H374" s="4"/>
      <c r="I374" s="4"/>
    </row>
    <row r="375" spans="1:9" ht="13.2" x14ac:dyDescent="0.25">
      <c r="A375" s="4"/>
      <c r="B375" s="2"/>
      <c r="C375" s="4"/>
      <c r="D375" s="4"/>
      <c r="E375" s="5"/>
      <c r="H375" s="4"/>
      <c r="I375" s="4"/>
    </row>
    <row r="376" spans="1:9" ht="13.2" x14ac:dyDescent="0.25">
      <c r="A376" s="4"/>
      <c r="B376" s="2"/>
      <c r="C376" s="4"/>
      <c r="D376" s="4"/>
      <c r="E376" s="5"/>
      <c r="H376" s="4"/>
      <c r="I376" s="4"/>
    </row>
    <row r="377" spans="1:9" ht="13.2" x14ac:dyDescent="0.25">
      <c r="A377" s="4"/>
      <c r="B377" s="2"/>
      <c r="C377" s="4"/>
      <c r="D377" s="4"/>
      <c r="E377" s="5"/>
      <c r="H377" s="4"/>
      <c r="I377" s="4"/>
    </row>
    <row r="378" spans="1:9" ht="13.2" x14ac:dyDescent="0.25">
      <c r="A378" s="4"/>
      <c r="B378" s="2"/>
      <c r="C378" s="4"/>
      <c r="D378" s="4"/>
      <c r="E378" s="5"/>
      <c r="H378" s="4"/>
      <c r="I378" s="4"/>
    </row>
    <row r="379" spans="1:9" ht="13.2" x14ac:dyDescent="0.25">
      <c r="A379" s="4"/>
      <c r="B379" s="2"/>
      <c r="C379" s="4"/>
      <c r="D379" s="4"/>
      <c r="E379" s="5"/>
      <c r="H379" s="4"/>
      <c r="I379" s="4"/>
    </row>
    <row r="380" spans="1:9" ht="13.2" x14ac:dyDescent="0.25">
      <c r="A380" s="4"/>
      <c r="B380" s="2"/>
      <c r="C380" s="4"/>
      <c r="D380" s="4"/>
      <c r="E380" s="5"/>
      <c r="H380" s="4"/>
      <c r="I380" s="4"/>
    </row>
    <row r="381" spans="1:9" ht="13.2" x14ac:dyDescent="0.25">
      <c r="A381" s="4"/>
      <c r="B381" s="2"/>
      <c r="C381" s="4"/>
      <c r="D381" s="4"/>
      <c r="E381" s="5"/>
      <c r="H381" s="4"/>
      <c r="I381" s="4"/>
    </row>
    <row r="382" spans="1:9" ht="13.2" x14ac:dyDescent="0.25">
      <c r="A382" s="4"/>
      <c r="B382" s="2"/>
      <c r="C382" s="4"/>
      <c r="D382" s="4"/>
      <c r="E382" s="5"/>
      <c r="H382" s="4"/>
      <c r="I382" s="4"/>
    </row>
    <row r="383" spans="1:9" ht="13.2" x14ac:dyDescent="0.25">
      <c r="A383" s="4"/>
      <c r="B383" s="2"/>
      <c r="C383" s="4"/>
      <c r="D383" s="4"/>
      <c r="E383" s="5"/>
      <c r="H383" s="4"/>
      <c r="I383" s="4"/>
    </row>
    <row r="384" spans="1:9" ht="13.2" x14ac:dyDescent="0.25">
      <c r="A384" s="4"/>
      <c r="B384" s="2"/>
      <c r="C384" s="4"/>
      <c r="D384" s="4"/>
      <c r="E384" s="5"/>
      <c r="H384" s="4"/>
      <c r="I384" s="4"/>
    </row>
    <row r="385" spans="1:9" ht="13.2" x14ac:dyDescent="0.25">
      <c r="A385" s="4"/>
      <c r="B385" s="2"/>
      <c r="C385" s="4"/>
      <c r="D385" s="4"/>
      <c r="E385" s="5"/>
      <c r="H385" s="4"/>
      <c r="I385" s="4"/>
    </row>
    <row r="386" spans="1:9" ht="13.2" x14ac:dyDescent="0.25">
      <c r="A386" s="4"/>
      <c r="B386" s="2"/>
      <c r="C386" s="4"/>
      <c r="D386" s="4"/>
      <c r="E386" s="5"/>
      <c r="H386" s="4"/>
      <c r="I386" s="4"/>
    </row>
    <row r="387" spans="1:9" ht="13.2" x14ac:dyDescent="0.25">
      <c r="A387" s="4"/>
      <c r="B387" s="2"/>
      <c r="C387" s="4"/>
      <c r="D387" s="4"/>
      <c r="E387" s="5"/>
      <c r="H387" s="4"/>
      <c r="I387" s="4"/>
    </row>
    <row r="388" spans="1:9" ht="13.2" x14ac:dyDescent="0.25">
      <c r="A388" s="4"/>
      <c r="B388" s="2"/>
      <c r="C388" s="4"/>
      <c r="D388" s="4"/>
      <c r="E388" s="5"/>
      <c r="H388" s="4"/>
      <c r="I388" s="4"/>
    </row>
    <row r="389" spans="1:9" ht="13.2" x14ac:dyDescent="0.25">
      <c r="A389" s="4"/>
      <c r="B389" s="2"/>
      <c r="C389" s="4"/>
      <c r="D389" s="4"/>
      <c r="E389" s="5"/>
      <c r="H389" s="4"/>
      <c r="I389" s="4"/>
    </row>
    <row r="390" spans="1:9" ht="13.2" x14ac:dyDescent="0.25">
      <c r="A390" s="4"/>
      <c r="B390" s="2"/>
      <c r="C390" s="4"/>
      <c r="D390" s="4"/>
      <c r="E390" s="5"/>
      <c r="H390" s="4"/>
      <c r="I390" s="4"/>
    </row>
    <row r="391" spans="1:9" ht="13.2" x14ac:dyDescent="0.25">
      <c r="A391" s="4"/>
      <c r="B391" s="2"/>
      <c r="C391" s="4"/>
      <c r="D391" s="4"/>
      <c r="E391" s="5"/>
      <c r="H391" s="4"/>
      <c r="I391" s="4"/>
    </row>
    <row r="392" spans="1:9" ht="13.2" x14ac:dyDescent="0.25">
      <c r="A392" s="4"/>
      <c r="B392" s="2"/>
      <c r="C392" s="4"/>
      <c r="D392" s="4"/>
      <c r="E392" s="5"/>
      <c r="H392" s="4"/>
      <c r="I392" s="4"/>
    </row>
    <row r="393" spans="1:9" ht="13.2" x14ac:dyDescent="0.25">
      <c r="A393" s="4"/>
      <c r="B393" s="2"/>
      <c r="C393" s="4"/>
      <c r="D393" s="4"/>
      <c r="E393" s="5"/>
      <c r="H393" s="4"/>
      <c r="I393" s="4"/>
    </row>
    <row r="394" spans="1:9" ht="13.2" x14ac:dyDescent="0.25">
      <c r="A394" s="4"/>
      <c r="B394" s="2"/>
      <c r="C394" s="4"/>
      <c r="D394" s="4"/>
      <c r="E394" s="5"/>
      <c r="H394" s="4"/>
      <c r="I394" s="4"/>
    </row>
    <row r="395" spans="1:9" ht="13.2" x14ac:dyDescent="0.25">
      <c r="A395" s="4"/>
      <c r="B395" s="2"/>
      <c r="C395" s="4"/>
      <c r="D395" s="4"/>
      <c r="E395" s="5"/>
      <c r="H395" s="4"/>
      <c r="I395" s="4"/>
    </row>
    <row r="396" spans="1:9" ht="13.2" x14ac:dyDescent="0.25">
      <c r="A396" s="4"/>
      <c r="B396" s="2"/>
      <c r="C396" s="4"/>
      <c r="D396" s="4"/>
      <c r="E396" s="5"/>
      <c r="H396" s="4"/>
      <c r="I396" s="4"/>
    </row>
    <row r="397" spans="1:9" ht="13.2" x14ac:dyDescent="0.25">
      <c r="A397" s="4"/>
      <c r="B397" s="2"/>
      <c r="C397" s="4"/>
      <c r="D397" s="4"/>
      <c r="E397" s="5"/>
      <c r="H397" s="4"/>
      <c r="I397" s="4"/>
    </row>
    <row r="398" spans="1:9" ht="13.2" x14ac:dyDescent="0.25">
      <c r="A398" s="4"/>
      <c r="B398" s="2"/>
      <c r="C398" s="4"/>
      <c r="D398" s="4"/>
      <c r="E398" s="5"/>
      <c r="H398" s="4"/>
      <c r="I398" s="4"/>
    </row>
    <row r="399" spans="1:9" ht="13.2" x14ac:dyDescent="0.25">
      <c r="A399" s="4"/>
      <c r="B399" s="2"/>
      <c r="C399" s="4"/>
      <c r="D399" s="4"/>
      <c r="E399" s="5"/>
      <c r="H399" s="4"/>
      <c r="I399" s="4"/>
    </row>
    <row r="400" spans="1:9" ht="13.2" x14ac:dyDescent="0.25">
      <c r="A400" s="4"/>
      <c r="B400" s="2"/>
      <c r="C400" s="4"/>
      <c r="D400" s="4"/>
      <c r="E400" s="5"/>
      <c r="H400" s="4"/>
      <c r="I400" s="4"/>
    </row>
    <row r="401" spans="1:9" ht="13.2" x14ac:dyDescent="0.25">
      <c r="A401" s="4"/>
      <c r="B401" s="2"/>
      <c r="C401" s="4"/>
      <c r="D401" s="4"/>
      <c r="E401" s="5"/>
      <c r="H401" s="4"/>
      <c r="I401" s="4"/>
    </row>
    <row r="402" spans="1:9" ht="13.2" x14ac:dyDescent="0.25">
      <c r="A402" s="4"/>
      <c r="B402" s="2"/>
      <c r="C402" s="4"/>
      <c r="D402" s="4"/>
      <c r="E402" s="5"/>
      <c r="H402" s="4"/>
      <c r="I402" s="4"/>
    </row>
    <row r="403" spans="1:9" ht="13.2" x14ac:dyDescent="0.25">
      <c r="A403" s="4"/>
      <c r="B403" s="2"/>
      <c r="C403" s="4"/>
      <c r="D403" s="4"/>
      <c r="E403" s="5"/>
      <c r="H403" s="4"/>
      <c r="I403" s="4"/>
    </row>
    <row r="404" spans="1:9" ht="13.2" x14ac:dyDescent="0.25">
      <c r="A404" s="4"/>
      <c r="B404" s="2"/>
      <c r="C404" s="4"/>
      <c r="D404" s="4"/>
      <c r="E404" s="5"/>
      <c r="H404" s="4"/>
      <c r="I404" s="4"/>
    </row>
    <row r="405" spans="1:9" ht="13.2" x14ac:dyDescent="0.25">
      <c r="A405" s="4"/>
      <c r="B405" s="2"/>
      <c r="C405" s="4"/>
      <c r="D405" s="4"/>
      <c r="E405" s="5"/>
      <c r="H405" s="4"/>
      <c r="I405" s="4"/>
    </row>
    <row r="406" spans="1:9" ht="13.2" x14ac:dyDescent="0.25">
      <c r="A406" s="4"/>
      <c r="B406" s="2"/>
      <c r="C406" s="4"/>
      <c r="D406" s="4"/>
      <c r="E406" s="5"/>
      <c r="H406" s="4"/>
      <c r="I406" s="4"/>
    </row>
    <row r="407" spans="1:9" ht="13.2" x14ac:dyDescent="0.25">
      <c r="A407" s="4"/>
      <c r="B407" s="2"/>
      <c r="C407" s="4"/>
      <c r="D407" s="4"/>
      <c r="E407" s="5"/>
      <c r="H407" s="4"/>
      <c r="I407" s="4"/>
    </row>
    <row r="408" spans="1:9" ht="13.2" x14ac:dyDescent="0.25">
      <c r="A408" s="4"/>
      <c r="B408" s="2"/>
      <c r="C408" s="4"/>
      <c r="D408" s="4"/>
      <c r="E408" s="5"/>
      <c r="H408" s="4"/>
      <c r="I408" s="4"/>
    </row>
    <row r="409" spans="1:9" ht="13.2" x14ac:dyDescent="0.25">
      <c r="A409" s="4"/>
      <c r="B409" s="2"/>
      <c r="C409" s="4"/>
      <c r="D409" s="4"/>
      <c r="E409" s="5"/>
      <c r="H409" s="4"/>
      <c r="I409" s="4"/>
    </row>
    <row r="410" spans="1:9" ht="13.2" x14ac:dyDescent="0.25">
      <c r="A410" s="4"/>
      <c r="B410" s="2"/>
      <c r="C410" s="4"/>
      <c r="D410" s="4"/>
      <c r="E410" s="5"/>
      <c r="H410" s="4"/>
      <c r="I410" s="4"/>
    </row>
    <row r="411" spans="1:9" ht="13.2" x14ac:dyDescent="0.25">
      <c r="A411" s="4"/>
      <c r="B411" s="2"/>
      <c r="C411" s="4"/>
      <c r="D411" s="4"/>
      <c r="E411" s="5"/>
      <c r="H411" s="4"/>
      <c r="I411" s="4"/>
    </row>
    <row r="412" spans="1:9" ht="13.2" x14ac:dyDescent="0.25">
      <c r="A412" s="4"/>
      <c r="B412" s="2"/>
      <c r="C412" s="4"/>
      <c r="D412" s="4"/>
      <c r="E412" s="5"/>
      <c r="H412" s="4"/>
      <c r="I412" s="4"/>
    </row>
    <row r="413" spans="1:9" ht="13.2" x14ac:dyDescent="0.25">
      <c r="A413" s="4"/>
      <c r="B413" s="2"/>
      <c r="C413" s="4"/>
      <c r="D413" s="4"/>
      <c r="E413" s="5"/>
      <c r="H413" s="4"/>
      <c r="I413" s="4"/>
    </row>
    <row r="414" spans="1:9" ht="13.2" x14ac:dyDescent="0.25">
      <c r="A414" s="4"/>
      <c r="B414" s="2"/>
      <c r="C414" s="4"/>
      <c r="D414" s="4"/>
      <c r="E414" s="5"/>
      <c r="H414" s="4"/>
      <c r="I414" s="4"/>
    </row>
    <row r="415" spans="1:9" ht="13.2" x14ac:dyDescent="0.25">
      <c r="A415" s="4"/>
      <c r="B415" s="2"/>
      <c r="C415" s="4"/>
      <c r="D415" s="4"/>
      <c r="E415" s="5"/>
      <c r="H415" s="4"/>
      <c r="I415" s="4"/>
    </row>
    <row r="416" spans="1:9" ht="13.2" x14ac:dyDescent="0.25">
      <c r="A416" s="4"/>
      <c r="B416" s="2"/>
      <c r="C416" s="4"/>
      <c r="D416" s="4"/>
      <c r="E416" s="5"/>
      <c r="H416" s="4"/>
      <c r="I416" s="4"/>
    </row>
    <row r="417" spans="1:9" ht="13.2" x14ac:dyDescent="0.25">
      <c r="A417" s="4"/>
      <c r="B417" s="2"/>
      <c r="C417" s="4"/>
      <c r="D417" s="4"/>
      <c r="E417" s="5"/>
      <c r="H417" s="4"/>
      <c r="I417" s="4"/>
    </row>
    <row r="418" spans="1:9" ht="13.2" x14ac:dyDescent="0.25">
      <c r="A418" s="4"/>
      <c r="B418" s="2"/>
      <c r="C418" s="4"/>
      <c r="D418" s="4"/>
      <c r="E418" s="5"/>
      <c r="H418" s="4"/>
      <c r="I418" s="4"/>
    </row>
    <row r="419" spans="1:9" ht="13.2" x14ac:dyDescent="0.25">
      <c r="A419" s="4"/>
      <c r="B419" s="2"/>
      <c r="C419" s="4"/>
      <c r="D419" s="4"/>
      <c r="E419" s="5"/>
      <c r="H419" s="4"/>
      <c r="I419" s="4"/>
    </row>
    <row r="420" spans="1:9" ht="13.2" x14ac:dyDescent="0.25">
      <c r="A420" s="4"/>
      <c r="B420" s="2"/>
      <c r="C420" s="4"/>
      <c r="D420" s="4"/>
      <c r="E420" s="5"/>
      <c r="H420" s="4"/>
      <c r="I420" s="4"/>
    </row>
    <row r="421" spans="1:9" ht="13.2" x14ac:dyDescent="0.25">
      <c r="A421" s="4"/>
      <c r="B421" s="2"/>
      <c r="C421" s="4"/>
      <c r="D421" s="4"/>
      <c r="E421" s="5"/>
      <c r="H421" s="4"/>
      <c r="I421" s="4"/>
    </row>
    <row r="422" spans="1:9" ht="13.2" x14ac:dyDescent="0.25">
      <c r="A422" s="4"/>
      <c r="B422" s="2"/>
      <c r="C422" s="4"/>
      <c r="D422" s="4"/>
      <c r="E422" s="5"/>
      <c r="H422" s="4"/>
      <c r="I422" s="4"/>
    </row>
    <row r="423" spans="1:9" ht="13.2" x14ac:dyDescent="0.25">
      <c r="A423" s="4"/>
      <c r="B423" s="2"/>
      <c r="C423" s="4"/>
      <c r="D423" s="4"/>
      <c r="E423" s="5"/>
      <c r="H423" s="4"/>
      <c r="I423" s="4"/>
    </row>
    <row r="424" spans="1:9" ht="13.2" x14ac:dyDescent="0.25">
      <c r="A424" s="4"/>
      <c r="B424" s="2"/>
      <c r="C424" s="4"/>
      <c r="D424" s="4"/>
      <c r="E424" s="5"/>
      <c r="H424" s="4"/>
      <c r="I424" s="4"/>
    </row>
    <row r="425" spans="1:9" ht="13.2" x14ac:dyDescent="0.25">
      <c r="A425" s="4"/>
      <c r="B425" s="2"/>
      <c r="C425" s="4"/>
      <c r="D425" s="4"/>
      <c r="E425" s="5"/>
      <c r="H425" s="4"/>
      <c r="I425" s="4"/>
    </row>
    <row r="426" spans="1:9" ht="13.2" x14ac:dyDescent="0.25">
      <c r="A426" s="4"/>
      <c r="B426" s="2"/>
      <c r="C426" s="4"/>
      <c r="D426" s="4"/>
      <c r="E426" s="5"/>
      <c r="H426" s="4"/>
      <c r="I426" s="4"/>
    </row>
    <row r="427" spans="1:9" ht="13.2" x14ac:dyDescent="0.25">
      <c r="A427" s="4"/>
      <c r="B427" s="2"/>
      <c r="C427" s="4"/>
      <c r="D427" s="4"/>
      <c r="E427" s="5"/>
      <c r="H427" s="4"/>
      <c r="I427" s="4"/>
    </row>
    <row r="428" spans="1:9" ht="13.2" x14ac:dyDescent="0.25">
      <c r="A428" s="4"/>
      <c r="B428" s="2"/>
      <c r="C428" s="4"/>
      <c r="D428" s="4"/>
      <c r="E428" s="5"/>
      <c r="H428" s="4"/>
      <c r="I428" s="4"/>
    </row>
    <row r="429" spans="1:9" ht="13.2" x14ac:dyDescent="0.25">
      <c r="A429" s="4"/>
      <c r="B429" s="2"/>
      <c r="C429" s="4"/>
      <c r="D429" s="4"/>
      <c r="E429" s="5"/>
      <c r="H429" s="4"/>
      <c r="I429" s="4"/>
    </row>
    <row r="430" spans="1:9" ht="13.2" x14ac:dyDescent="0.25">
      <c r="A430" s="4"/>
      <c r="B430" s="2"/>
      <c r="C430" s="4"/>
      <c r="D430" s="4"/>
      <c r="E430" s="5"/>
      <c r="H430" s="4"/>
      <c r="I430" s="4"/>
    </row>
    <row r="431" spans="1:9" ht="13.2" x14ac:dyDescent="0.25">
      <c r="A431" s="4"/>
      <c r="B431" s="2"/>
      <c r="C431" s="4"/>
      <c r="D431" s="4"/>
      <c r="E431" s="5"/>
      <c r="H431" s="4"/>
      <c r="I431" s="4"/>
    </row>
    <row r="432" spans="1:9" ht="13.2" x14ac:dyDescent="0.25">
      <c r="A432" s="4"/>
      <c r="B432" s="2"/>
      <c r="C432" s="4"/>
      <c r="D432" s="4"/>
      <c r="E432" s="5"/>
      <c r="H432" s="4"/>
      <c r="I432" s="4"/>
    </row>
    <row r="433" spans="1:9" ht="13.2" x14ac:dyDescent="0.25">
      <c r="A433" s="4"/>
      <c r="B433" s="2"/>
      <c r="C433" s="4"/>
      <c r="D433" s="4"/>
      <c r="E433" s="5"/>
      <c r="H433" s="4"/>
      <c r="I433" s="4"/>
    </row>
    <row r="434" spans="1:9" ht="13.2" x14ac:dyDescent="0.25">
      <c r="A434" s="4"/>
      <c r="B434" s="2"/>
      <c r="C434" s="4"/>
      <c r="D434" s="4"/>
      <c r="E434" s="5"/>
      <c r="H434" s="4"/>
      <c r="I434" s="4"/>
    </row>
    <row r="435" spans="1:9" ht="13.2" x14ac:dyDescent="0.25">
      <c r="A435" s="4"/>
      <c r="B435" s="2"/>
      <c r="C435" s="4"/>
      <c r="D435" s="4"/>
      <c r="E435" s="5"/>
      <c r="H435" s="4"/>
      <c r="I435" s="4"/>
    </row>
    <row r="436" spans="1:9" ht="13.2" x14ac:dyDescent="0.25">
      <c r="A436" s="4"/>
      <c r="B436" s="2"/>
      <c r="C436" s="4"/>
      <c r="D436" s="4"/>
      <c r="E436" s="5"/>
      <c r="H436" s="4"/>
      <c r="I436" s="4"/>
    </row>
    <row r="437" spans="1:9" ht="13.2" x14ac:dyDescent="0.25">
      <c r="A437" s="4"/>
      <c r="B437" s="2"/>
      <c r="C437" s="4"/>
      <c r="D437" s="4"/>
      <c r="E437" s="5"/>
      <c r="H437" s="4"/>
      <c r="I437" s="4"/>
    </row>
    <row r="438" spans="1:9" ht="13.2" x14ac:dyDescent="0.25">
      <c r="A438" s="4"/>
      <c r="B438" s="2"/>
      <c r="C438" s="4"/>
      <c r="D438" s="4"/>
      <c r="E438" s="5"/>
      <c r="H438" s="4"/>
      <c r="I438" s="4"/>
    </row>
    <row r="439" spans="1:9" ht="13.2" x14ac:dyDescent="0.25">
      <c r="A439" s="4"/>
      <c r="B439" s="2"/>
      <c r="C439" s="4"/>
      <c r="D439" s="4"/>
      <c r="E439" s="5"/>
      <c r="H439" s="4"/>
      <c r="I439" s="4"/>
    </row>
    <row r="440" spans="1:9" ht="13.2" x14ac:dyDescent="0.25">
      <c r="A440" s="4"/>
      <c r="B440" s="2"/>
      <c r="C440" s="4"/>
      <c r="D440" s="4"/>
      <c r="E440" s="5"/>
      <c r="H440" s="4"/>
      <c r="I440" s="4"/>
    </row>
    <row r="441" spans="1:9" ht="13.2" x14ac:dyDescent="0.25">
      <c r="A441" s="4"/>
      <c r="B441" s="2"/>
      <c r="C441" s="4"/>
      <c r="D441" s="4"/>
      <c r="E441" s="5"/>
      <c r="H441" s="4"/>
      <c r="I441" s="4"/>
    </row>
    <row r="442" spans="1:9" ht="13.2" x14ac:dyDescent="0.25">
      <c r="A442" s="4"/>
      <c r="B442" s="2"/>
      <c r="C442" s="4"/>
      <c r="D442" s="4"/>
      <c r="E442" s="5"/>
      <c r="H442" s="4"/>
      <c r="I442" s="4"/>
    </row>
    <row r="443" spans="1:9" ht="13.2" x14ac:dyDescent="0.25">
      <c r="A443" s="4"/>
      <c r="B443" s="2"/>
      <c r="C443" s="4"/>
      <c r="D443" s="4"/>
      <c r="E443" s="5"/>
      <c r="H443" s="4"/>
      <c r="I443" s="4"/>
    </row>
    <row r="444" spans="1:9" ht="13.2" x14ac:dyDescent="0.25">
      <c r="A444" s="4"/>
      <c r="B444" s="2"/>
      <c r="C444" s="4"/>
      <c r="D444" s="4"/>
      <c r="E444" s="5"/>
      <c r="H444" s="4"/>
      <c r="I444" s="4"/>
    </row>
    <row r="445" spans="1:9" ht="13.2" x14ac:dyDescent="0.25">
      <c r="A445" s="4"/>
      <c r="B445" s="2"/>
      <c r="C445" s="4"/>
      <c r="D445" s="4"/>
      <c r="E445" s="5"/>
      <c r="H445" s="4"/>
      <c r="I445" s="4"/>
    </row>
    <row r="446" spans="1:9" ht="13.2" x14ac:dyDescent="0.25">
      <c r="A446" s="4"/>
      <c r="B446" s="2"/>
      <c r="C446" s="4"/>
      <c r="D446" s="4"/>
      <c r="E446" s="5"/>
      <c r="H446" s="4"/>
      <c r="I446" s="4"/>
    </row>
    <row r="447" spans="1:9" ht="13.2" x14ac:dyDescent="0.25">
      <c r="A447" s="4"/>
      <c r="B447" s="2"/>
      <c r="C447" s="4"/>
      <c r="D447" s="4"/>
      <c r="E447" s="5"/>
      <c r="H447" s="4"/>
      <c r="I447" s="4"/>
    </row>
    <row r="448" spans="1:9" ht="13.2" x14ac:dyDescent="0.25">
      <c r="A448" s="4"/>
      <c r="B448" s="2"/>
      <c r="C448" s="4"/>
      <c r="D448" s="4"/>
      <c r="E448" s="5"/>
      <c r="H448" s="4"/>
      <c r="I448" s="4"/>
    </row>
    <row r="449" spans="1:9" ht="13.2" x14ac:dyDescent="0.25">
      <c r="A449" s="4"/>
      <c r="B449" s="2"/>
      <c r="C449" s="4"/>
      <c r="D449" s="4"/>
      <c r="E449" s="5"/>
      <c r="H449" s="4"/>
      <c r="I449" s="4"/>
    </row>
    <row r="450" spans="1:9" ht="13.2" x14ac:dyDescent="0.25">
      <c r="A450" s="4"/>
      <c r="B450" s="2"/>
      <c r="C450" s="4"/>
      <c r="D450" s="4"/>
      <c r="E450" s="5"/>
      <c r="H450" s="4"/>
      <c r="I450" s="4"/>
    </row>
    <row r="451" spans="1:9" ht="13.2" x14ac:dyDescent="0.25">
      <c r="A451" s="4"/>
      <c r="B451" s="2"/>
      <c r="C451" s="4"/>
      <c r="D451" s="4"/>
      <c r="E451" s="5"/>
      <c r="H451" s="4"/>
      <c r="I451" s="4"/>
    </row>
    <row r="452" spans="1:9" ht="13.2" x14ac:dyDescent="0.25">
      <c r="A452" s="4"/>
      <c r="B452" s="2"/>
      <c r="C452" s="4"/>
      <c r="D452" s="4"/>
      <c r="E452" s="5"/>
      <c r="H452" s="4"/>
      <c r="I452" s="4"/>
    </row>
    <row r="453" spans="1:9" ht="13.2" x14ac:dyDescent="0.25">
      <c r="A453" s="4"/>
      <c r="B453" s="2"/>
      <c r="C453" s="4"/>
      <c r="D453" s="4"/>
      <c r="E453" s="5"/>
      <c r="H453" s="4"/>
      <c r="I453" s="4"/>
    </row>
    <row r="454" spans="1:9" ht="13.2" x14ac:dyDescent="0.25">
      <c r="A454" s="4"/>
      <c r="B454" s="2"/>
      <c r="C454" s="4"/>
      <c r="D454" s="4"/>
      <c r="E454" s="5"/>
      <c r="H454" s="4"/>
      <c r="I454" s="4"/>
    </row>
    <row r="455" spans="1:9" ht="13.2" x14ac:dyDescent="0.25">
      <c r="A455" s="4"/>
      <c r="B455" s="2"/>
      <c r="C455" s="4"/>
      <c r="D455" s="4"/>
      <c r="E455" s="5"/>
      <c r="H455" s="4"/>
      <c r="I455" s="4"/>
    </row>
    <row r="456" spans="1:9" ht="13.2" x14ac:dyDescent="0.25">
      <c r="A456" s="4"/>
      <c r="B456" s="2"/>
      <c r="C456" s="4"/>
      <c r="D456" s="4"/>
      <c r="E456" s="5"/>
      <c r="H456" s="4"/>
      <c r="I456" s="4"/>
    </row>
    <row r="457" spans="1:9" ht="13.2" x14ac:dyDescent="0.25">
      <c r="A457" s="4"/>
      <c r="B457" s="2"/>
      <c r="C457" s="4"/>
      <c r="D457" s="4"/>
      <c r="E457" s="5"/>
      <c r="H457" s="4"/>
      <c r="I457" s="4"/>
    </row>
    <row r="458" spans="1:9" ht="13.2" x14ac:dyDescent="0.25">
      <c r="A458" s="4"/>
      <c r="B458" s="2"/>
      <c r="C458" s="4"/>
      <c r="D458" s="4"/>
      <c r="E458" s="5"/>
      <c r="H458" s="4"/>
      <c r="I458" s="4"/>
    </row>
    <row r="459" spans="1:9" ht="13.2" x14ac:dyDescent="0.25">
      <c r="A459" s="4"/>
      <c r="B459" s="2"/>
      <c r="C459" s="4"/>
      <c r="D459" s="4"/>
      <c r="E459" s="5"/>
      <c r="H459" s="4"/>
      <c r="I459" s="4"/>
    </row>
    <row r="460" spans="1:9" ht="13.2" x14ac:dyDescent="0.25">
      <c r="A460" s="4"/>
      <c r="B460" s="2"/>
      <c r="C460" s="4"/>
      <c r="D460" s="4"/>
      <c r="E460" s="5"/>
      <c r="H460" s="4"/>
      <c r="I460" s="4"/>
    </row>
    <row r="461" spans="1:9" ht="13.2" x14ac:dyDescent="0.25">
      <c r="A461" s="4"/>
      <c r="B461" s="2"/>
      <c r="C461" s="4"/>
      <c r="D461" s="4"/>
      <c r="E461" s="5"/>
      <c r="H461" s="4"/>
      <c r="I461" s="4"/>
    </row>
    <row r="462" spans="1:9" ht="13.2" x14ac:dyDescent="0.25">
      <c r="A462" s="4"/>
      <c r="B462" s="2"/>
      <c r="C462" s="4"/>
      <c r="D462" s="4"/>
      <c r="E462" s="5"/>
      <c r="H462" s="4"/>
      <c r="I462" s="4"/>
    </row>
    <row r="463" spans="1:9" ht="13.2" x14ac:dyDescent="0.25">
      <c r="A463" s="4"/>
      <c r="B463" s="2"/>
      <c r="C463" s="4"/>
      <c r="D463" s="4"/>
      <c r="E463" s="5"/>
      <c r="H463" s="4"/>
      <c r="I463" s="4"/>
    </row>
    <row r="464" spans="1:9" ht="13.2" x14ac:dyDescent="0.25">
      <c r="A464" s="4"/>
      <c r="B464" s="2"/>
      <c r="C464" s="4"/>
      <c r="D464" s="4"/>
      <c r="E464" s="5"/>
      <c r="H464" s="4"/>
      <c r="I464" s="4"/>
    </row>
    <row r="465" spans="1:9" ht="13.2" x14ac:dyDescent="0.25">
      <c r="A465" s="4"/>
      <c r="B465" s="2"/>
      <c r="C465" s="4"/>
      <c r="D465" s="4"/>
      <c r="E465" s="5"/>
      <c r="H465" s="4"/>
      <c r="I465" s="4"/>
    </row>
    <row r="466" spans="1:9" ht="13.2" x14ac:dyDescent="0.25">
      <c r="A466" s="4"/>
      <c r="B466" s="2"/>
      <c r="C466" s="4"/>
      <c r="D466" s="4"/>
      <c r="E466" s="5"/>
      <c r="H466" s="4"/>
      <c r="I466" s="4"/>
    </row>
    <row r="467" spans="1:9" ht="13.2" x14ac:dyDescent="0.25">
      <c r="A467" s="4"/>
      <c r="B467" s="2"/>
      <c r="C467" s="4"/>
      <c r="D467" s="4"/>
      <c r="E467" s="5"/>
      <c r="H467" s="4"/>
      <c r="I467" s="4"/>
    </row>
    <row r="468" spans="1:9" ht="13.2" x14ac:dyDescent="0.25">
      <c r="A468" s="4"/>
      <c r="B468" s="2"/>
      <c r="C468" s="4"/>
      <c r="D468" s="4"/>
      <c r="E468" s="5"/>
      <c r="H468" s="4"/>
      <c r="I468" s="4"/>
    </row>
    <row r="469" spans="1:9" ht="13.2" x14ac:dyDescent="0.25">
      <c r="A469" s="4"/>
      <c r="B469" s="2"/>
      <c r="C469" s="4"/>
      <c r="D469" s="4"/>
      <c r="E469" s="5"/>
      <c r="H469" s="4"/>
      <c r="I469" s="4"/>
    </row>
    <row r="470" spans="1:9" ht="13.2" x14ac:dyDescent="0.25">
      <c r="A470" s="4"/>
      <c r="B470" s="2"/>
      <c r="C470" s="4"/>
      <c r="D470" s="4"/>
      <c r="E470" s="5"/>
      <c r="H470" s="4"/>
      <c r="I470" s="4"/>
    </row>
    <row r="471" spans="1:9" ht="13.2" x14ac:dyDescent="0.25">
      <c r="A471" s="4"/>
      <c r="B471" s="2"/>
      <c r="C471" s="4"/>
      <c r="D471" s="4"/>
      <c r="E471" s="5"/>
      <c r="H471" s="4"/>
      <c r="I471" s="4"/>
    </row>
    <row r="472" spans="1:9" ht="13.2" x14ac:dyDescent="0.25">
      <c r="A472" s="4"/>
      <c r="B472" s="2"/>
      <c r="C472" s="4"/>
      <c r="D472" s="4"/>
      <c r="E472" s="5"/>
      <c r="H472" s="4"/>
      <c r="I472" s="4"/>
    </row>
    <row r="473" spans="1:9" ht="13.2" x14ac:dyDescent="0.25">
      <c r="A473" s="4"/>
      <c r="B473" s="2"/>
      <c r="C473" s="4"/>
      <c r="D473" s="4"/>
      <c r="E473" s="5"/>
      <c r="H473" s="4"/>
      <c r="I473" s="4"/>
    </row>
    <row r="474" spans="1:9" ht="13.2" x14ac:dyDescent="0.25">
      <c r="A474" s="4"/>
      <c r="B474" s="2"/>
      <c r="C474" s="4"/>
      <c r="D474" s="4"/>
      <c r="E474" s="5"/>
      <c r="H474" s="4"/>
      <c r="I474" s="4"/>
    </row>
    <row r="475" spans="1:9" ht="13.2" x14ac:dyDescent="0.25">
      <c r="A475" s="4"/>
      <c r="B475" s="2"/>
      <c r="C475" s="4"/>
      <c r="D475" s="4"/>
      <c r="E475" s="5"/>
      <c r="H475" s="4"/>
      <c r="I475" s="4"/>
    </row>
    <row r="476" spans="1:9" ht="13.2" x14ac:dyDescent="0.25">
      <c r="A476" s="4"/>
      <c r="B476" s="2"/>
      <c r="C476" s="4"/>
      <c r="D476" s="4"/>
      <c r="E476" s="5"/>
      <c r="H476" s="4"/>
      <c r="I476" s="4"/>
    </row>
    <row r="477" spans="1:9" ht="13.2" x14ac:dyDescent="0.25">
      <c r="A477" s="4"/>
      <c r="B477" s="2"/>
      <c r="C477" s="4"/>
      <c r="D477" s="4"/>
      <c r="E477" s="5"/>
      <c r="H477" s="4"/>
      <c r="I477" s="4"/>
    </row>
    <row r="478" spans="1:9" ht="13.2" x14ac:dyDescent="0.25">
      <c r="A478" s="4"/>
      <c r="B478" s="2"/>
      <c r="C478" s="4"/>
      <c r="D478" s="4"/>
      <c r="E478" s="5"/>
      <c r="H478" s="4"/>
      <c r="I478" s="4"/>
    </row>
    <row r="479" spans="1:9" ht="13.2" x14ac:dyDescent="0.25">
      <c r="A479" s="4"/>
      <c r="B479" s="2"/>
      <c r="C479" s="4"/>
      <c r="D479" s="4"/>
      <c r="E479" s="5"/>
      <c r="H479" s="4"/>
      <c r="I479" s="4"/>
    </row>
    <row r="480" spans="1:9" ht="13.2" x14ac:dyDescent="0.25">
      <c r="A480" s="4"/>
      <c r="B480" s="2"/>
      <c r="C480" s="4"/>
      <c r="D480" s="4"/>
      <c r="E480" s="5"/>
      <c r="H480" s="4"/>
      <c r="I480" s="4"/>
    </row>
    <row r="481" spans="1:9" ht="13.2" x14ac:dyDescent="0.25">
      <c r="A481" s="4"/>
      <c r="B481" s="2"/>
      <c r="C481" s="4"/>
      <c r="D481" s="4"/>
      <c r="E481" s="5"/>
      <c r="H481" s="4"/>
      <c r="I481" s="4"/>
    </row>
    <row r="482" spans="1:9" ht="13.2" x14ac:dyDescent="0.25">
      <c r="A482" s="4"/>
      <c r="B482" s="2"/>
      <c r="C482" s="4"/>
      <c r="D482" s="4"/>
      <c r="E482" s="5"/>
      <c r="H482" s="4"/>
      <c r="I482" s="4"/>
    </row>
    <row r="483" spans="1:9" ht="13.2" x14ac:dyDescent="0.25">
      <c r="A483" s="4"/>
      <c r="B483" s="2"/>
      <c r="C483" s="4"/>
      <c r="D483" s="4"/>
      <c r="E483" s="5"/>
      <c r="H483" s="4"/>
      <c r="I483" s="4"/>
    </row>
    <row r="484" spans="1:9" ht="13.2" x14ac:dyDescent="0.25">
      <c r="A484" s="4"/>
      <c r="B484" s="2"/>
      <c r="C484" s="4"/>
      <c r="D484" s="4"/>
      <c r="E484" s="5"/>
      <c r="H484" s="4"/>
      <c r="I484" s="4"/>
    </row>
    <row r="485" spans="1:9" ht="13.2" x14ac:dyDescent="0.25">
      <c r="A485" s="4"/>
      <c r="B485" s="2"/>
      <c r="C485" s="4"/>
      <c r="D485" s="4"/>
      <c r="E485" s="5"/>
      <c r="H485" s="4"/>
      <c r="I485" s="4"/>
    </row>
    <row r="486" spans="1:9" ht="13.2" x14ac:dyDescent="0.25">
      <c r="A486" s="4"/>
      <c r="B486" s="2"/>
      <c r="C486" s="4"/>
      <c r="D486" s="4"/>
      <c r="E486" s="5"/>
      <c r="H486" s="4"/>
      <c r="I486" s="4"/>
    </row>
    <row r="487" spans="1:9" ht="13.2" x14ac:dyDescent="0.25">
      <c r="A487" s="4"/>
      <c r="B487" s="2"/>
      <c r="C487" s="4"/>
      <c r="D487" s="4"/>
      <c r="E487" s="5"/>
      <c r="H487" s="4"/>
      <c r="I487" s="4"/>
    </row>
    <row r="488" spans="1:9" ht="13.2" x14ac:dyDescent="0.25">
      <c r="A488" s="4"/>
      <c r="B488" s="2"/>
      <c r="C488" s="4"/>
      <c r="D488" s="4"/>
      <c r="E488" s="5"/>
      <c r="H488" s="4"/>
      <c r="I488" s="4"/>
    </row>
    <row r="489" spans="1:9" ht="13.2" x14ac:dyDescent="0.25">
      <c r="A489" s="4"/>
      <c r="B489" s="2"/>
      <c r="C489" s="4"/>
      <c r="D489" s="4"/>
      <c r="E489" s="5"/>
      <c r="H489" s="4"/>
      <c r="I489" s="4"/>
    </row>
    <row r="490" spans="1:9" ht="13.2" x14ac:dyDescent="0.25">
      <c r="A490" s="4"/>
      <c r="B490" s="2"/>
      <c r="C490" s="4"/>
      <c r="D490" s="4"/>
      <c r="E490" s="5"/>
      <c r="H490" s="4"/>
      <c r="I490" s="4"/>
    </row>
    <row r="491" spans="1:9" ht="13.2" x14ac:dyDescent="0.25">
      <c r="A491" s="4"/>
      <c r="B491" s="2"/>
      <c r="C491" s="4"/>
      <c r="D491" s="4"/>
      <c r="E491" s="5"/>
      <c r="H491" s="4"/>
      <c r="I491" s="4"/>
    </row>
    <row r="492" spans="1:9" ht="13.2" x14ac:dyDescent="0.25">
      <c r="A492" s="4"/>
      <c r="B492" s="2"/>
      <c r="C492" s="4"/>
      <c r="D492" s="4"/>
      <c r="E492" s="5"/>
      <c r="H492" s="4"/>
      <c r="I492" s="4"/>
    </row>
    <row r="493" spans="1:9" ht="13.2" x14ac:dyDescent="0.25">
      <c r="A493" s="4"/>
      <c r="B493" s="2"/>
      <c r="C493" s="4"/>
      <c r="D493" s="4"/>
      <c r="E493" s="5"/>
      <c r="H493" s="4"/>
      <c r="I493" s="4"/>
    </row>
    <row r="494" spans="1:9" ht="13.2" x14ac:dyDescent="0.25">
      <c r="A494" s="4"/>
      <c r="B494" s="2"/>
      <c r="C494" s="4"/>
      <c r="D494" s="4"/>
      <c r="E494" s="5"/>
      <c r="H494" s="4"/>
      <c r="I494" s="4"/>
    </row>
    <row r="495" spans="1:9" ht="13.2" x14ac:dyDescent="0.25">
      <c r="A495" s="4"/>
      <c r="B495" s="2"/>
      <c r="C495" s="4"/>
      <c r="D495" s="4"/>
      <c r="E495" s="5"/>
      <c r="H495" s="4"/>
      <c r="I495" s="4"/>
    </row>
    <row r="496" spans="1:9" ht="13.2" x14ac:dyDescent="0.25">
      <c r="A496" s="4"/>
      <c r="B496" s="2"/>
      <c r="C496" s="4"/>
      <c r="D496" s="4"/>
      <c r="E496" s="5"/>
      <c r="H496" s="4"/>
      <c r="I496" s="4"/>
    </row>
    <row r="497" spans="1:9" ht="13.2" x14ac:dyDescent="0.25">
      <c r="A497" s="4"/>
      <c r="B497" s="2"/>
      <c r="C497" s="4"/>
      <c r="D497" s="4"/>
      <c r="E497" s="5"/>
      <c r="H497" s="4"/>
      <c r="I497" s="4"/>
    </row>
    <row r="498" spans="1:9" ht="13.2" x14ac:dyDescent="0.25">
      <c r="A498" s="4"/>
      <c r="B498" s="2"/>
      <c r="C498" s="4"/>
      <c r="D498" s="4"/>
      <c r="E498" s="5"/>
      <c r="H498" s="4"/>
      <c r="I498" s="4"/>
    </row>
    <row r="499" spans="1:9" ht="13.2" x14ac:dyDescent="0.25">
      <c r="A499" s="4"/>
      <c r="B499" s="2"/>
      <c r="C499" s="4"/>
      <c r="D499" s="4"/>
      <c r="E499" s="5"/>
      <c r="H499" s="4"/>
      <c r="I499" s="4"/>
    </row>
    <row r="500" spans="1:9" ht="13.2" x14ac:dyDescent="0.25">
      <c r="A500" s="4"/>
      <c r="B500" s="2"/>
      <c r="C500" s="4"/>
      <c r="D500" s="4"/>
      <c r="E500" s="5"/>
      <c r="H500" s="4"/>
      <c r="I500" s="4"/>
    </row>
    <row r="501" spans="1:9" ht="13.2" x14ac:dyDescent="0.25">
      <c r="A501" s="4"/>
      <c r="B501" s="2"/>
      <c r="C501" s="4"/>
      <c r="D501" s="4"/>
      <c r="E501" s="5"/>
      <c r="H501" s="4"/>
      <c r="I501" s="4"/>
    </row>
    <row r="502" spans="1:9" ht="13.2" x14ac:dyDescent="0.25">
      <c r="A502" s="4"/>
      <c r="B502" s="2"/>
      <c r="C502" s="4"/>
      <c r="D502" s="4"/>
      <c r="E502" s="5"/>
      <c r="H502" s="4"/>
      <c r="I502" s="4"/>
    </row>
    <row r="503" spans="1:9" ht="13.2" x14ac:dyDescent="0.25">
      <c r="A503" s="4"/>
      <c r="B503" s="2"/>
      <c r="C503" s="4"/>
      <c r="D503" s="4"/>
      <c r="E503" s="5"/>
      <c r="H503" s="4"/>
      <c r="I503" s="4"/>
    </row>
    <row r="504" spans="1:9" ht="13.2" x14ac:dyDescent="0.25">
      <c r="A504" s="4"/>
      <c r="B504" s="2"/>
      <c r="C504" s="4"/>
      <c r="D504" s="4"/>
      <c r="E504" s="5"/>
      <c r="H504" s="4"/>
      <c r="I504" s="4"/>
    </row>
    <row r="505" spans="1:9" ht="13.2" x14ac:dyDescent="0.25">
      <c r="A505" s="4"/>
      <c r="B505" s="2"/>
      <c r="C505" s="4"/>
      <c r="D505" s="4"/>
      <c r="E505" s="5"/>
      <c r="H505" s="4"/>
      <c r="I505" s="4"/>
    </row>
    <row r="506" spans="1:9" ht="13.2" x14ac:dyDescent="0.25">
      <c r="A506" s="4"/>
      <c r="B506" s="2"/>
      <c r="C506" s="4"/>
      <c r="D506" s="4"/>
      <c r="E506" s="5"/>
      <c r="H506" s="4"/>
      <c r="I506" s="4"/>
    </row>
    <row r="507" spans="1:9" ht="13.2" x14ac:dyDescent="0.25">
      <c r="A507" s="4"/>
      <c r="B507" s="2"/>
      <c r="C507" s="4"/>
      <c r="D507" s="4"/>
      <c r="E507" s="5"/>
      <c r="H507" s="4"/>
      <c r="I507" s="4"/>
    </row>
    <row r="508" spans="1:9" ht="13.2" x14ac:dyDescent="0.25">
      <c r="A508" s="4"/>
      <c r="B508" s="2"/>
      <c r="C508" s="4"/>
      <c r="D508" s="4"/>
      <c r="E508" s="5"/>
      <c r="H508" s="4"/>
      <c r="I508" s="4"/>
    </row>
    <row r="509" spans="1:9" ht="13.2" x14ac:dyDescent="0.25">
      <c r="A509" s="4"/>
      <c r="B509" s="2"/>
      <c r="C509" s="4"/>
      <c r="D509" s="4"/>
      <c r="E509" s="5"/>
      <c r="H509" s="4"/>
      <c r="I509" s="4"/>
    </row>
    <row r="510" spans="1:9" ht="13.2" x14ac:dyDescent="0.25">
      <c r="A510" s="4"/>
      <c r="B510" s="2"/>
      <c r="C510" s="4"/>
      <c r="D510" s="4"/>
      <c r="E510" s="5"/>
      <c r="H510" s="4"/>
      <c r="I510" s="4"/>
    </row>
    <row r="511" spans="1:9" ht="13.2" x14ac:dyDescent="0.25">
      <c r="A511" s="4"/>
      <c r="B511" s="2"/>
      <c r="C511" s="4"/>
      <c r="D511" s="4"/>
      <c r="E511" s="5"/>
      <c r="H511" s="4"/>
      <c r="I511" s="4"/>
    </row>
    <row r="512" spans="1:9" ht="13.2" x14ac:dyDescent="0.25">
      <c r="A512" s="4"/>
      <c r="B512" s="2"/>
      <c r="C512" s="4"/>
      <c r="D512" s="4"/>
      <c r="E512" s="5"/>
      <c r="H512" s="4"/>
      <c r="I512" s="4"/>
    </row>
    <row r="513" spans="1:9" ht="13.2" x14ac:dyDescent="0.25">
      <c r="A513" s="4"/>
      <c r="B513" s="2"/>
      <c r="C513" s="4"/>
      <c r="D513" s="4"/>
      <c r="E513" s="5"/>
      <c r="H513" s="4"/>
      <c r="I513" s="4"/>
    </row>
    <row r="514" spans="1:9" ht="13.2" x14ac:dyDescent="0.25">
      <c r="A514" s="4"/>
      <c r="B514" s="2"/>
      <c r="C514" s="4"/>
      <c r="D514" s="4"/>
      <c r="E514" s="5"/>
      <c r="H514" s="4"/>
      <c r="I514" s="4"/>
    </row>
    <row r="515" spans="1:9" ht="13.2" x14ac:dyDescent="0.25">
      <c r="A515" s="4"/>
      <c r="B515" s="2"/>
      <c r="C515" s="4"/>
      <c r="D515" s="4"/>
      <c r="E515" s="5"/>
      <c r="H515" s="4"/>
      <c r="I515" s="4"/>
    </row>
    <row r="516" spans="1:9" ht="13.2" x14ac:dyDescent="0.25">
      <c r="A516" s="4"/>
      <c r="B516" s="2"/>
      <c r="C516" s="4"/>
      <c r="D516" s="4"/>
      <c r="E516" s="5"/>
      <c r="H516" s="4"/>
      <c r="I516" s="4"/>
    </row>
    <row r="517" spans="1:9" ht="13.2" x14ac:dyDescent="0.25">
      <c r="A517" s="4"/>
      <c r="B517" s="2"/>
      <c r="C517" s="4"/>
      <c r="D517" s="4"/>
      <c r="E517" s="5"/>
      <c r="H517" s="4"/>
      <c r="I517" s="4"/>
    </row>
    <row r="518" spans="1:9" ht="13.2" x14ac:dyDescent="0.25">
      <c r="A518" s="4"/>
      <c r="B518" s="2"/>
      <c r="C518" s="4"/>
      <c r="D518" s="4"/>
      <c r="E518" s="5"/>
      <c r="H518" s="4"/>
      <c r="I518" s="4"/>
    </row>
    <row r="519" spans="1:9" ht="13.2" x14ac:dyDescent="0.25">
      <c r="A519" s="4"/>
      <c r="B519" s="2"/>
      <c r="C519" s="4"/>
      <c r="D519" s="4"/>
      <c r="E519" s="5"/>
      <c r="H519" s="4"/>
      <c r="I519" s="4"/>
    </row>
    <row r="520" spans="1:9" ht="13.2" x14ac:dyDescent="0.25">
      <c r="A520" s="4"/>
      <c r="B520" s="2"/>
      <c r="C520" s="4"/>
      <c r="D520" s="4"/>
      <c r="E520" s="5"/>
      <c r="H520" s="4"/>
      <c r="I520" s="4"/>
    </row>
    <row r="521" spans="1:9" ht="13.2" x14ac:dyDescent="0.25">
      <c r="A521" s="4"/>
      <c r="B521" s="2"/>
      <c r="C521" s="4"/>
      <c r="D521" s="4"/>
      <c r="E521" s="5"/>
      <c r="H521" s="4"/>
      <c r="I521" s="4"/>
    </row>
    <row r="522" spans="1:9" ht="13.2" x14ac:dyDescent="0.25">
      <c r="A522" s="4"/>
      <c r="B522" s="2"/>
      <c r="C522" s="4"/>
      <c r="D522" s="4"/>
      <c r="E522" s="5"/>
      <c r="H522" s="4"/>
      <c r="I522" s="4"/>
    </row>
    <row r="523" spans="1:9" ht="13.2" x14ac:dyDescent="0.25">
      <c r="A523" s="4"/>
      <c r="B523" s="2"/>
      <c r="C523" s="4"/>
      <c r="D523" s="4"/>
      <c r="E523" s="5"/>
      <c r="H523" s="4"/>
      <c r="I523" s="4"/>
    </row>
    <row r="524" spans="1:9" ht="13.2" x14ac:dyDescent="0.25">
      <c r="A524" s="4"/>
      <c r="B524" s="2"/>
      <c r="C524" s="4"/>
      <c r="D524" s="4"/>
      <c r="E524" s="5"/>
      <c r="H524" s="4"/>
      <c r="I524" s="4"/>
    </row>
    <row r="525" spans="1:9" ht="13.2" x14ac:dyDescent="0.25">
      <c r="A525" s="4"/>
      <c r="B525" s="2"/>
      <c r="C525" s="4"/>
      <c r="D525" s="4"/>
      <c r="E525" s="5"/>
      <c r="H525" s="4"/>
      <c r="I525" s="4"/>
    </row>
    <row r="526" spans="1:9" ht="13.2" x14ac:dyDescent="0.25">
      <c r="A526" s="4"/>
      <c r="B526" s="2"/>
      <c r="C526" s="4"/>
      <c r="D526" s="4"/>
      <c r="E526" s="5"/>
      <c r="H526" s="4"/>
      <c r="I526" s="4"/>
    </row>
    <row r="527" spans="1:9" ht="13.2" x14ac:dyDescent="0.25">
      <c r="A527" s="4"/>
      <c r="B527" s="2"/>
      <c r="C527" s="4"/>
      <c r="D527" s="4"/>
      <c r="E527" s="5"/>
      <c r="H527" s="4"/>
      <c r="I527" s="4"/>
    </row>
    <row r="528" spans="1:9" ht="13.2" x14ac:dyDescent="0.25">
      <c r="A528" s="4"/>
      <c r="B528" s="2"/>
      <c r="C528" s="4"/>
      <c r="D528" s="4"/>
      <c r="E528" s="5"/>
      <c r="H528" s="4"/>
      <c r="I528" s="4"/>
    </row>
    <row r="529" spans="1:9" ht="13.2" x14ac:dyDescent="0.25">
      <c r="A529" s="4"/>
      <c r="B529" s="2"/>
      <c r="C529" s="4"/>
      <c r="D529" s="4"/>
      <c r="E529" s="5"/>
      <c r="H529" s="4"/>
      <c r="I529" s="4"/>
    </row>
    <row r="530" spans="1:9" ht="13.2" x14ac:dyDescent="0.25">
      <c r="A530" s="4"/>
      <c r="B530" s="2"/>
      <c r="C530" s="4"/>
      <c r="D530" s="4"/>
      <c r="E530" s="5"/>
      <c r="H530" s="4"/>
      <c r="I530" s="4"/>
    </row>
    <row r="531" spans="1:9" ht="13.2" x14ac:dyDescent="0.25">
      <c r="A531" s="4"/>
      <c r="B531" s="2"/>
      <c r="C531" s="4"/>
      <c r="D531" s="4"/>
      <c r="E531" s="5"/>
      <c r="H531" s="4"/>
      <c r="I531" s="4"/>
    </row>
    <row r="532" spans="1:9" ht="13.2" x14ac:dyDescent="0.25">
      <c r="A532" s="4"/>
      <c r="B532" s="2"/>
      <c r="C532" s="4"/>
      <c r="D532" s="4"/>
      <c r="E532" s="5"/>
      <c r="H532" s="4"/>
      <c r="I532" s="4"/>
    </row>
    <row r="533" spans="1:9" ht="13.2" x14ac:dyDescent="0.25">
      <c r="A533" s="4"/>
      <c r="B533" s="2"/>
      <c r="C533" s="4"/>
      <c r="D533" s="4"/>
      <c r="E533" s="5"/>
      <c r="H533" s="4"/>
      <c r="I533" s="4"/>
    </row>
    <row r="534" spans="1:9" ht="13.2" x14ac:dyDescent="0.25">
      <c r="A534" s="4"/>
      <c r="B534" s="2"/>
      <c r="C534" s="4"/>
      <c r="D534" s="4"/>
      <c r="E534" s="5"/>
      <c r="H534" s="4"/>
      <c r="I534" s="4"/>
    </row>
    <row r="535" spans="1:9" ht="13.2" x14ac:dyDescent="0.25">
      <c r="A535" s="4"/>
      <c r="B535" s="2"/>
      <c r="C535" s="4"/>
      <c r="D535" s="4"/>
      <c r="E535" s="5"/>
      <c r="H535" s="4"/>
      <c r="I535" s="4"/>
    </row>
    <row r="536" spans="1:9" ht="13.2" x14ac:dyDescent="0.25">
      <c r="A536" s="4"/>
      <c r="B536" s="2"/>
      <c r="C536" s="4"/>
      <c r="D536" s="4"/>
      <c r="E536" s="5"/>
      <c r="H536" s="4"/>
      <c r="I536" s="4"/>
    </row>
    <row r="537" spans="1:9" ht="13.2" x14ac:dyDescent="0.25">
      <c r="A537" s="4"/>
      <c r="B537" s="2"/>
      <c r="C537" s="4"/>
      <c r="D537" s="4"/>
      <c r="E537" s="5"/>
      <c r="H537" s="4"/>
      <c r="I537" s="4"/>
    </row>
    <row r="538" spans="1:9" ht="13.2" x14ac:dyDescent="0.25">
      <c r="A538" s="4"/>
      <c r="B538" s="2"/>
      <c r="C538" s="4"/>
      <c r="D538" s="4"/>
      <c r="E538" s="5"/>
      <c r="H538" s="4"/>
      <c r="I538" s="4"/>
    </row>
    <row r="539" spans="1:9" ht="13.2" x14ac:dyDescent="0.25">
      <c r="A539" s="4"/>
      <c r="B539" s="2"/>
      <c r="C539" s="4"/>
      <c r="D539" s="4"/>
      <c r="E539" s="5"/>
      <c r="H539" s="4"/>
      <c r="I539" s="4"/>
    </row>
    <row r="540" spans="1:9" ht="13.2" x14ac:dyDescent="0.25">
      <c r="A540" s="4"/>
      <c r="B540" s="2"/>
      <c r="C540" s="4"/>
      <c r="D540" s="4"/>
      <c r="E540" s="5"/>
      <c r="H540" s="4"/>
      <c r="I540" s="4"/>
    </row>
    <row r="541" spans="1:9" ht="13.2" x14ac:dyDescent="0.25">
      <c r="A541" s="4"/>
      <c r="B541" s="2"/>
      <c r="C541" s="4"/>
      <c r="D541" s="4"/>
      <c r="E541" s="5"/>
      <c r="H541" s="4"/>
      <c r="I541" s="4"/>
    </row>
    <row r="542" spans="1:9" ht="13.2" x14ac:dyDescent="0.25">
      <c r="A542" s="4"/>
      <c r="B542" s="2"/>
      <c r="C542" s="4"/>
      <c r="D542" s="4"/>
      <c r="E542" s="5"/>
      <c r="H542" s="4"/>
      <c r="I542" s="4"/>
    </row>
    <row r="543" spans="1:9" ht="13.2" x14ac:dyDescent="0.25">
      <c r="A543" s="4"/>
      <c r="B543" s="2"/>
      <c r="C543" s="4"/>
      <c r="D543" s="4"/>
      <c r="E543" s="5"/>
      <c r="H543" s="4"/>
      <c r="I543" s="4"/>
    </row>
    <row r="544" spans="1:9" ht="13.2" x14ac:dyDescent="0.25">
      <c r="A544" s="4"/>
      <c r="B544" s="2"/>
      <c r="C544" s="4"/>
      <c r="D544" s="4"/>
      <c r="E544" s="5"/>
      <c r="H544" s="4"/>
      <c r="I544" s="4"/>
    </row>
    <row r="545" spans="1:9" ht="13.2" x14ac:dyDescent="0.25">
      <c r="A545" s="4"/>
      <c r="B545" s="2"/>
      <c r="C545" s="4"/>
      <c r="D545" s="4"/>
      <c r="E545" s="5"/>
      <c r="H545" s="4"/>
      <c r="I545" s="4"/>
    </row>
    <row r="546" spans="1:9" ht="13.2" x14ac:dyDescent="0.25">
      <c r="A546" s="4"/>
      <c r="B546" s="2"/>
      <c r="C546" s="4"/>
      <c r="D546" s="4"/>
      <c r="E546" s="5"/>
      <c r="H546" s="4"/>
      <c r="I546" s="4"/>
    </row>
    <row r="547" spans="1:9" ht="13.2" x14ac:dyDescent="0.25">
      <c r="A547" s="4"/>
      <c r="B547" s="2"/>
      <c r="C547" s="4"/>
      <c r="D547" s="4"/>
      <c r="E547" s="5"/>
      <c r="H547" s="4"/>
      <c r="I547" s="4"/>
    </row>
    <row r="548" spans="1:9" ht="13.2" x14ac:dyDescent="0.25">
      <c r="A548" s="4"/>
      <c r="B548" s="2"/>
      <c r="C548" s="4"/>
      <c r="D548" s="4"/>
      <c r="E548" s="5"/>
      <c r="H548" s="4"/>
      <c r="I548" s="4"/>
    </row>
    <row r="549" spans="1:9" ht="13.2" x14ac:dyDescent="0.25">
      <c r="A549" s="4"/>
      <c r="B549" s="2"/>
      <c r="C549" s="4"/>
      <c r="D549" s="4"/>
      <c r="E549" s="5"/>
      <c r="H549" s="4"/>
      <c r="I549" s="4"/>
    </row>
    <row r="550" spans="1:9" ht="13.2" x14ac:dyDescent="0.25">
      <c r="A550" s="4"/>
      <c r="B550" s="2"/>
      <c r="C550" s="4"/>
      <c r="D550" s="4"/>
      <c r="E550" s="5"/>
      <c r="H550" s="4"/>
      <c r="I550" s="4"/>
    </row>
    <row r="551" spans="1:9" ht="13.2" x14ac:dyDescent="0.25">
      <c r="A551" s="4"/>
      <c r="B551" s="2"/>
      <c r="C551" s="4"/>
      <c r="D551" s="4"/>
      <c r="E551" s="5"/>
      <c r="H551" s="4"/>
      <c r="I551" s="4"/>
    </row>
    <row r="552" spans="1:9" ht="13.2" x14ac:dyDescent="0.25">
      <c r="A552" s="4"/>
      <c r="B552" s="2"/>
      <c r="C552" s="4"/>
      <c r="D552" s="4"/>
      <c r="E552" s="5"/>
      <c r="H552" s="4"/>
      <c r="I552" s="4"/>
    </row>
    <row r="553" spans="1:9" ht="13.2" x14ac:dyDescent="0.25">
      <c r="A553" s="4"/>
      <c r="B553" s="2"/>
      <c r="C553" s="4"/>
      <c r="D553" s="4"/>
      <c r="E553" s="5"/>
      <c r="H553" s="4"/>
      <c r="I553" s="4"/>
    </row>
    <row r="554" spans="1:9" ht="13.2" x14ac:dyDescent="0.25">
      <c r="A554" s="4"/>
      <c r="B554" s="2"/>
      <c r="C554" s="4"/>
      <c r="D554" s="4"/>
      <c r="E554" s="5"/>
      <c r="H554" s="4"/>
      <c r="I554" s="4"/>
    </row>
    <row r="555" spans="1:9" ht="13.2" x14ac:dyDescent="0.25">
      <c r="A555" s="4"/>
      <c r="B555" s="2"/>
      <c r="C555" s="4"/>
      <c r="D555" s="4"/>
      <c r="E555" s="5"/>
      <c r="H555" s="4"/>
      <c r="I555" s="4"/>
    </row>
    <row r="556" spans="1:9" ht="13.2" x14ac:dyDescent="0.25">
      <c r="A556" s="4"/>
      <c r="B556" s="2"/>
      <c r="C556" s="4"/>
      <c r="D556" s="4"/>
      <c r="E556" s="5"/>
      <c r="H556" s="4"/>
      <c r="I556" s="4"/>
    </row>
    <row r="557" spans="1:9" ht="13.2" x14ac:dyDescent="0.25">
      <c r="A557" s="4"/>
      <c r="B557" s="2"/>
      <c r="C557" s="4"/>
      <c r="D557" s="4"/>
      <c r="E557" s="5"/>
      <c r="H557" s="4"/>
      <c r="I557" s="4"/>
    </row>
    <row r="558" spans="1:9" ht="13.2" x14ac:dyDescent="0.25">
      <c r="A558" s="4"/>
      <c r="B558" s="2"/>
      <c r="C558" s="4"/>
      <c r="D558" s="4"/>
      <c r="E558" s="5"/>
      <c r="H558" s="4"/>
      <c r="I558" s="4"/>
    </row>
    <row r="559" spans="1:9" ht="13.2" x14ac:dyDescent="0.25">
      <c r="A559" s="4"/>
      <c r="B559" s="2"/>
      <c r="C559" s="4"/>
      <c r="D559" s="4"/>
      <c r="E559" s="5"/>
      <c r="H559" s="4"/>
      <c r="I559" s="4"/>
    </row>
    <row r="560" spans="1:9" ht="13.2" x14ac:dyDescent="0.25">
      <c r="A560" s="4"/>
      <c r="B560" s="2"/>
      <c r="C560" s="4"/>
      <c r="D560" s="4"/>
      <c r="E560" s="5"/>
      <c r="H560" s="4"/>
      <c r="I560" s="4"/>
    </row>
    <row r="561" spans="1:9" ht="13.2" x14ac:dyDescent="0.25">
      <c r="A561" s="4"/>
      <c r="B561" s="2"/>
      <c r="C561" s="4"/>
      <c r="D561" s="4"/>
      <c r="E561" s="5"/>
      <c r="H561" s="4"/>
      <c r="I561" s="4"/>
    </row>
    <row r="562" spans="1:9" ht="13.2" x14ac:dyDescent="0.25">
      <c r="A562" s="4"/>
      <c r="B562" s="2"/>
      <c r="C562" s="4"/>
      <c r="D562" s="4"/>
      <c r="E562" s="5"/>
      <c r="H562" s="4"/>
      <c r="I562" s="4"/>
    </row>
    <row r="563" spans="1:9" ht="13.2" x14ac:dyDescent="0.25">
      <c r="A563" s="4"/>
      <c r="B563" s="2"/>
      <c r="C563" s="4"/>
      <c r="D563" s="4"/>
      <c r="E563" s="5"/>
      <c r="H563" s="4"/>
      <c r="I563" s="4"/>
    </row>
    <row r="564" spans="1:9" ht="13.2" x14ac:dyDescent="0.25">
      <c r="A564" s="4"/>
      <c r="B564" s="2"/>
      <c r="C564" s="4"/>
      <c r="D564" s="4"/>
      <c r="E564" s="5"/>
      <c r="H564" s="4"/>
      <c r="I564" s="4"/>
    </row>
    <row r="565" spans="1:9" ht="13.2" x14ac:dyDescent="0.25">
      <c r="A565" s="4"/>
      <c r="B565" s="2"/>
      <c r="C565" s="4"/>
      <c r="D565" s="4"/>
      <c r="E565" s="5"/>
      <c r="H565" s="4"/>
      <c r="I565" s="4"/>
    </row>
    <row r="566" spans="1:9" ht="13.2" x14ac:dyDescent="0.25">
      <c r="A566" s="4"/>
      <c r="B566" s="2"/>
      <c r="C566" s="4"/>
      <c r="D566" s="4"/>
      <c r="E566" s="5"/>
      <c r="H566" s="4"/>
      <c r="I566" s="4"/>
    </row>
    <row r="567" spans="1:9" ht="13.2" x14ac:dyDescent="0.25">
      <c r="A567" s="4"/>
      <c r="B567" s="2"/>
      <c r="C567" s="4"/>
      <c r="D567" s="4"/>
      <c r="E567" s="5"/>
      <c r="H567" s="4"/>
      <c r="I567" s="4"/>
    </row>
    <row r="568" spans="1:9" ht="13.2" x14ac:dyDescent="0.25">
      <c r="A568" s="4"/>
      <c r="B568" s="2"/>
      <c r="C568" s="4"/>
      <c r="D568" s="4"/>
      <c r="E568" s="5"/>
      <c r="H568" s="4"/>
      <c r="I568" s="4"/>
    </row>
    <row r="569" spans="1:9" ht="13.2" x14ac:dyDescent="0.25">
      <c r="A569" s="4"/>
      <c r="B569" s="2"/>
      <c r="C569" s="4"/>
      <c r="D569" s="4"/>
      <c r="E569" s="5"/>
      <c r="H569" s="4"/>
      <c r="I569" s="4"/>
    </row>
    <row r="570" spans="1:9" ht="13.2" x14ac:dyDescent="0.25">
      <c r="A570" s="4"/>
      <c r="B570" s="2"/>
      <c r="C570" s="4"/>
      <c r="D570" s="4"/>
      <c r="E570" s="5"/>
      <c r="H570" s="4"/>
      <c r="I570" s="4"/>
    </row>
    <row r="571" spans="1:9" ht="13.2" x14ac:dyDescent="0.25">
      <c r="A571" s="4"/>
      <c r="B571" s="2"/>
      <c r="C571" s="4"/>
      <c r="D571" s="4"/>
      <c r="E571" s="5"/>
      <c r="H571" s="4"/>
      <c r="I571" s="4"/>
    </row>
    <row r="572" spans="1:9" ht="13.2" x14ac:dyDescent="0.25">
      <c r="A572" s="4"/>
      <c r="B572" s="2"/>
      <c r="C572" s="4"/>
      <c r="D572" s="4"/>
      <c r="E572" s="5"/>
      <c r="H572" s="4"/>
      <c r="I572" s="4"/>
    </row>
    <row r="573" spans="1:9" ht="13.2" x14ac:dyDescent="0.25">
      <c r="A573" s="4"/>
      <c r="B573" s="2"/>
      <c r="C573" s="4"/>
      <c r="D573" s="4"/>
      <c r="E573" s="5"/>
      <c r="H573" s="4"/>
      <c r="I573" s="4"/>
    </row>
    <row r="574" spans="1:9" ht="13.2" x14ac:dyDescent="0.25">
      <c r="A574" s="4"/>
      <c r="B574" s="2"/>
      <c r="C574" s="4"/>
      <c r="D574" s="4"/>
      <c r="E574" s="5"/>
      <c r="H574" s="4"/>
      <c r="I574" s="4"/>
    </row>
    <row r="575" spans="1:9" ht="13.2" x14ac:dyDescent="0.25">
      <c r="A575" s="4"/>
      <c r="B575" s="2"/>
      <c r="C575" s="4"/>
      <c r="D575" s="4"/>
      <c r="E575" s="5"/>
      <c r="H575" s="4"/>
      <c r="I575" s="4"/>
    </row>
    <row r="576" spans="1:9" ht="13.2" x14ac:dyDescent="0.25">
      <c r="A576" s="4"/>
      <c r="B576" s="2"/>
      <c r="C576" s="4"/>
      <c r="D576" s="4"/>
      <c r="E576" s="5"/>
      <c r="H576" s="4"/>
      <c r="I576" s="4"/>
    </row>
    <row r="577" spans="1:9" ht="13.2" x14ac:dyDescent="0.25">
      <c r="A577" s="4"/>
      <c r="B577" s="2"/>
      <c r="C577" s="4"/>
      <c r="D577" s="4"/>
      <c r="E577" s="5"/>
      <c r="H577" s="4"/>
      <c r="I577" s="4"/>
    </row>
    <row r="578" spans="1:9" ht="13.2" x14ac:dyDescent="0.25">
      <c r="A578" s="4"/>
      <c r="B578" s="2"/>
      <c r="C578" s="4"/>
      <c r="D578" s="4"/>
      <c r="E578" s="5"/>
      <c r="H578" s="4"/>
      <c r="I578" s="4"/>
    </row>
    <row r="579" spans="1:9" ht="13.2" x14ac:dyDescent="0.25">
      <c r="A579" s="4"/>
      <c r="B579" s="2"/>
      <c r="C579" s="4"/>
      <c r="D579" s="4"/>
      <c r="E579" s="5"/>
      <c r="H579" s="4"/>
      <c r="I579" s="4"/>
    </row>
    <row r="580" spans="1:9" ht="13.2" x14ac:dyDescent="0.25">
      <c r="A580" s="4"/>
      <c r="B580" s="2"/>
      <c r="C580" s="4"/>
      <c r="D580" s="4"/>
      <c r="E580" s="5"/>
      <c r="H580" s="4"/>
      <c r="I580" s="4"/>
    </row>
    <row r="581" spans="1:9" ht="13.2" x14ac:dyDescent="0.25">
      <c r="A581" s="4"/>
      <c r="B581" s="2"/>
      <c r="C581" s="4"/>
      <c r="D581" s="4"/>
      <c r="E581" s="5"/>
      <c r="H581" s="4"/>
      <c r="I581" s="4"/>
    </row>
    <row r="582" spans="1:9" ht="13.2" x14ac:dyDescent="0.25">
      <c r="A582" s="4"/>
      <c r="B582" s="2"/>
      <c r="C582" s="4"/>
      <c r="D582" s="4"/>
      <c r="E582" s="5"/>
      <c r="H582" s="4"/>
      <c r="I582" s="4"/>
    </row>
    <row r="583" spans="1:9" ht="13.2" x14ac:dyDescent="0.25">
      <c r="A583" s="4"/>
      <c r="B583" s="2"/>
      <c r="C583" s="4"/>
      <c r="D583" s="4"/>
      <c r="E583" s="5"/>
      <c r="H583" s="4"/>
      <c r="I583" s="4"/>
    </row>
    <row r="584" spans="1:9" ht="13.2" x14ac:dyDescent="0.25">
      <c r="A584" s="4"/>
      <c r="B584" s="2"/>
      <c r="C584" s="4"/>
      <c r="D584" s="4"/>
      <c r="E584" s="5"/>
      <c r="H584" s="4"/>
      <c r="I584" s="4"/>
    </row>
    <row r="585" spans="1:9" ht="13.2" x14ac:dyDescent="0.25">
      <c r="A585" s="4"/>
      <c r="B585" s="2"/>
      <c r="C585" s="4"/>
      <c r="D585" s="4"/>
      <c r="E585" s="5"/>
      <c r="H585" s="4"/>
      <c r="I585" s="4"/>
    </row>
    <row r="586" spans="1:9" ht="13.2" x14ac:dyDescent="0.25">
      <c r="A586" s="4"/>
      <c r="B586" s="2"/>
      <c r="C586" s="4"/>
      <c r="D586" s="4"/>
      <c r="E586" s="5"/>
      <c r="H586" s="4"/>
      <c r="I586" s="4"/>
    </row>
    <row r="587" spans="1:9" ht="13.2" x14ac:dyDescent="0.25">
      <c r="A587" s="4"/>
      <c r="B587" s="2"/>
      <c r="C587" s="4"/>
      <c r="D587" s="4"/>
      <c r="E587" s="5"/>
      <c r="H587" s="4"/>
      <c r="I587" s="4"/>
    </row>
    <row r="588" spans="1:9" ht="13.2" x14ac:dyDescent="0.25">
      <c r="A588" s="4"/>
      <c r="B588" s="2"/>
      <c r="C588" s="4"/>
      <c r="D588" s="4"/>
      <c r="E588" s="5"/>
      <c r="H588" s="4"/>
      <c r="I588" s="4"/>
    </row>
    <row r="589" spans="1:9" ht="13.2" x14ac:dyDescent="0.25">
      <c r="A589" s="4"/>
      <c r="B589" s="2"/>
      <c r="C589" s="4"/>
      <c r="D589" s="4"/>
      <c r="E589" s="5"/>
      <c r="H589" s="4"/>
      <c r="I589" s="4"/>
    </row>
    <row r="590" spans="1:9" ht="13.2" x14ac:dyDescent="0.25">
      <c r="A590" s="4"/>
      <c r="B590" s="2"/>
      <c r="C590" s="4"/>
      <c r="D590" s="4"/>
      <c r="E590" s="5"/>
      <c r="H590" s="4"/>
      <c r="I590" s="4"/>
    </row>
    <row r="591" spans="1:9" ht="13.2" x14ac:dyDescent="0.25">
      <c r="A591" s="4"/>
      <c r="B591" s="2"/>
      <c r="C591" s="4"/>
      <c r="D591" s="4"/>
      <c r="E591" s="5"/>
      <c r="H591" s="4"/>
      <c r="I591" s="4"/>
    </row>
    <row r="592" spans="1:9" ht="13.2" x14ac:dyDescent="0.25">
      <c r="A592" s="4"/>
      <c r="B592" s="2"/>
      <c r="C592" s="4"/>
      <c r="D592" s="4"/>
      <c r="E592" s="5"/>
      <c r="H592" s="4"/>
      <c r="I592" s="4"/>
    </row>
    <row r="593" spans="1:9" ht="13.2" x14ac:dyDescent="0.25">
      <c r="A593" s="4"/>
      <c r="B593" s="2"/>
      <c r="C593" s="4"/>
      <c r="D593" s="4"/>
      <c r="E593" s="5"/>
      <c r="H593" s="4"/>
      <c r="I593" s="4"/>
    </row>
    <row r="594" spans="1:9" ht="13.2" x14ac:dyDescent="0.25">
      <c r="A594" s="4"/>
      <c r="B594" s="2"/>
      <c r="C594" s="4"/>
      <c r="D594" s="4"/>
      <c r="E594" s="5"/>
      <c r="H594" s="4"/>
      <c r="I594" s="4"/>
    </row>
    <row r="595" spans="1:9" ht="13.2" x14ac:dyDescent="0.25">
      <c r="A595" s="4"/>
      <c r="B595" s="2"/>
      <c r="C595" s="4"/>
      <c r="D595" s="4"/>
      <c r="E595" s="5"/>
      <c r="H595" s="4"/>
      <c r="I595" s="4"/>
    </row>
    <row r="596" spans="1:9" ht="13.2" x14ac:dyDescent="0.25">
      <c r="A596" s="4"/>
      <c r="B596" s="2"/>
      <c r="C596" s="4"/>
      <c r="D596" s="4"/>
      <c r="E596" s="5"/>
      <c r="H596" s="4"/>
      <c r="I596" s="4"/>
    </row>
    <row r="597" spans="1:9" ht="13.2" x14ac:dyDescent="0.25">
      <c r="A597" s="4"/>
      <c r="B597" s="2"/>
      <c r="C597" s="4"/>
      <c r="D597" s="4"/>
      <c r="E597" s="5"/>
      <c r="H597" s="4"/>
      <c r="I597" s="4"/>
    </row>
    <row r="598" spans="1:9" ht="13.2" x14ac:dyDescent="0.25">
      <c r="A598" s="4"/>
      <c r="B598" s="2"/>
      <c r="C598" s="4"/>
      <c r="D598" s="4"/>
      <c r="E598" s="5"/>
      <c r="H598" s="4"/>
      <c r="I598" s="4"/>
    </row>
    <row r="599" spans="1:9" ht="13.2" x14ac:dyDescent="0.25">
      <c r="A599" s="4"/>
      <c r="B599" s="2"/>
      <c r="C599" s="4"/>
      <c r="D599" s="4"/>
      <c r="E599" s="5"/>
      <c r="H599" s="4"/>
      <c r="I599" s="4"/>
    </row>
    <row r="600" spans="1:9" ht="13.2" x14ac:dyDescent="0.25">
      <c r="A600" s="4"/>
      <c r="B600" s="2"/>
      <c r="C600" s="4"/>
      <c r="D600" s="4"/>
      <c r="E600" s="5"/>
      <c r="H600" s="4"/>
      <c r="I600" s="4"/>
    </row>
    <row r="601" spans="1:9" ht="13.2" x14ac:dyDescent="0.25">
      <c r="A601" s="4"/>
      <c r="B601" s="2"/>
      <c r="C601" s="4"/>
      <c r="D601" s="4"/>
      <c r="E601" s="5"/>
      <c r="H601" s="4"/>
      <c r="I601" s="4"/>
    </row>
    <row r="602" spans="1:9" ht="13.2" x14ac:dyDescent="0.25">
      <c r="A602" s="4"/>
      <c r="B602" s="2"/>
      <c r="C602" s="4"/>
      <c r="D602" s="4"/>
      <c r="E602" s="5"/>
      <c r="H602" s="4"/>
      <c r="I602" s="4"/>
    </row>
    <row r="603" spans="1:9" ht="13.2" x14ac:dyDescent="0.25">
      <c r="A603" s="4"/>
      <c r="B603" s="2"/>
      <c r="C603" s="4"/>
      <c r="D603" s="4"/>
      <c r="E603" s="5"/>
      <c r="H603" s="4"/>
      <c r="I603" s="4"/>
    </row>
    <row r="604" spans="1:9" ht="13.2" x14ac:dyDescent="0.25">
      <c r="A604" s="4"/>
      <c r="B604" s="2"/>
      <c r="C604" s="4"/>
      <c r="D604" s="4"/>
      <c r="E604" s="5"/>
      <c r="H604" s="4"/>
      <c r="I604" s="4"/>
    </row>
    <row r="605" spans="1:9" ht="13.2" x14ac:dyDescent="0.25">
      <c r="A605" s="4"/>
      <c r="B605" s="2"/>
      <c r="C605" s="4"/>
      <c r="D605" s="4"/>
      <c r="E605" s="5"/>
      <c r="H605" s="4"/>
      <c r="I605" s="4"/>
    </row>
    <row r="606" spans="1:9" ht="13.2" x14ac:dyDescent="0.25">
      <c r="A606" s="4"/>
      <c r="B606" s="2"/>
      <c r="C606" s="4"/>
      <c r="D606" s="4"/>
      <c r="E606" s="5"/>
      <c r="H606" s="4"/>
      <c r="I606" s="4"/>
    </row>
    <row r="607" spans="1:9" ht="13.2" x14ac:dyDescent="0.25">
      <c r="A607" s="4"/>
      <c r="B607" s="2"/>
      <c r="C607" s="4"/>
      <c r="D607" s="4"/>
      <c r="E607" s="5"/>
      <c r="H607" s="4"/>
      <c r="I607" s="4"/>
    </row>
    <row r="608" spans="1:9" ht="13.2" x14ac:dyDescent="0.25">
      <c r="A608" s="4"/>
      <c r="B608" s="2"/>
      <c r="C608" s="4"/>
      <c r="D608" s="4"/>
      <c r="E608" s="5"/>
      <c r="H608" s="4"/>
      <c r="I608" s="4"/>
    </row>
    <row r="609" spans="1:9" ht="13.2" x14ac:dyDescent="0.25">
      <c r="A609" s="4"/>
      <c r="B609" s="2"/>
      <c r="C609" s="4"/>
      <c r="D609" s="4"/>
      <c r="E609" s="5"/>
      <c r="H609" s="4"/>
      <c r="I609" s="4"/>
    </row>
    <row r="610" spans="1:9" ht="13.2" x14ac:dyDescent="0.25">
      <c r="A610" s="4"/>
      <c r="B610" s="2"/>
      <c r="C610" s="4"/>
      <c r="D610" s="4"/>
      <c r="E610" s="5"/>
      <c r="H610" s="4"/>
      <c r="I610" s="4"/>
    </row>
    <row r="611" spans="1:9" ht="13.2" x14ac:dyDescent="0.25">
      <c r="A611" s="4"/>
      <c r="B611" s="2"/>
      <c r="C611" s="4"/>
      <c r="D611" s="4"/>
      <c r="E611" s="5"/>
      <c r="H611" s="4"/>
      <c r="I611" s="4"/>
    </row>
    <row r="612" spans="1:9" ht="13.2" x14ac:dyDescent="0.25">
      <c r="A612" s="4"/>
      <c r="B612" s="2"/>
      <c r="C612" s="4"/>
      <c r="D612" s="4"/>
      <c r="E612" s="5"/>
      <c r="H612" s="4"/>
      <c r="I612" s="4"/>
    </row>
    <row r="613" spans="1:9" ht="13.2" x14ac:dyDescent="0.25">
      <c r="A613" s="4"/>
      <c r="B613" s="2"/>
      <c r="C613" s="4"/>
      <c r="D613" s="4"/>
      <c r="E613" s="5"/>
      <c r="H613" s="4"/>
      <c r="I613" s="4"/>
    </row>
    <row r="614" spans="1:9" ht="13.2" x14ac:dyDescent="0.25">
      <c r="A614" s="4"/>
      <c r="B614" s="2"/>
      <c r="C614" s="4"/>
      <c r="D614" s="4"/>
      <c r="E614" s="5"/>
      <c r="H614" s="4"/>
      <c r="I614" s="4"/>
    </row>
    <row r="615" spans="1:9" ht="13.2" x14ac:dyDescent="0.25">
      <c r="A615" s="4"/>
      <c r="B615" s="2"/>
      <c r="C615" s="4"/>
      <c r="D615" s="4"/>
      <c r="E615" s="5"/>
      <c r="H615" s="4"/>
      <c r="I615" s="4"/>
    </row>
    <row r="616" spans="1:9" ht="13.2" x14ac:dyDescent="0.25">
      <c r="A616" s="4"/>
      <c r="B616" s="2"/>
      <c r="C616" s="4"/>
      <c r="D616" s="4"/>
      <c r="E616" s="5"/>
      <c r="H616" s="4"/>
      <c r="I616" s="4"/>
    </row>
    <row r="617" spans="1:9" ht="13.2" x14ac:dyDescent="0.25">
      <c r="A617" s="4"/>
      <c r="B617" s="2"/>
      <c r="C617" s="4"/>
      <c r="D617" s="4"/>
      <c r="E617" s="5"/>
      <c r="H617" s="4"/>
      <c r="I617" s="4"/>
    </row>
    <row r="618" spans="1:9" ht="13.2" x14ac:dyDescent="0.25">
      <c r="A618" s="4"/>
      <c r="B618" s="2"/>
      <c r="C618" s="4"/>
      <c r="D618" s="4"/>
      <c r="E618" s="5"/>
      <c r="H618" s="4"/>
      <c r="I618" s="4"/>
    </row>
    <row r="619" spans="1:9" ht="13.2" x14ac:dyDescent="0.25">
      <c r="A619" s="4"/>
      <c r="B619" s="2"/>
      <c r="C619" s="4"/>
      <c r="D619" s="4"/>
      <c r="E619" s="5"/>
      <c r="H619" s="4"/>
      <c r="I619" s="4"/>
    </row>
    <row r="620" spans="1:9" ht="13.2" x14ac:dyDescent="0.25">
      <c r="A620" s="4"/>
      <c r="B620" s="2"/>
      <c r="C620" s="4"/>
      <c r="D620" s="4"/>
      <c r="E620" s="5"/>
      <c r="H620" s="4"/>
      <c r="I620" s="4"/>
    </row>
    <row r="621" spans="1:9" ht="13.2" x14ac:dyDescent="0.25">
      <c r="A621" s="4"/>
      <c r="B621" s="2"/>
      <c r="C621" s="4"/>
      <c r="D621" s="4"/>
      <c r="E621" s="5"/>
      <c r="H621" s="4"/>
      <c r="I621" s="4"/>
    </row>
    <row r="622" spans="1:9" ht="13.2" x14ac:dyDescent="0.25">
      <c r="A622" s="4"/>
      <c r="B622" s="2"/>
      <c r="C622" s="4"/>
      <c r="D622" s="4"/>
      <c r="E622" s="5"/>
      <c r="H622" s="4"/>
      <c r="I622" s="4"/>
    </row>
    <row r="623" spans="1:9" ht="13.2" x14ac:dyDescent="0.25">
      <c r="A623" s="4"/>
      <c r="B623" s="2"/>
      <c r="C623" s="4"/>
      <c r="D623" s="4"/>
      <c r="E623" s="5"/>
      <c r="H623" s="4"/>
      <c r="I623" s="4"/>
    </row>
    <row r="624" spans="1:9" ht="13.2" x14ac:dyDescent="0.25">
      <c r="A624" s="4"/>
      <c r="B624" s="2"/>
      <c r="C624" s="4"/>
      <c r="D624" s="4"/>
      <c r="E624" s="5"/>
      <c r="H624" s="4"/>
      <c r="I624" s="4"/>
    </row>
    <row r="625" spans="1:9" ht="13.2" x14ac:dyDescent="0.25">
      <c r="A625" s="4"/>
      <c r="B625" s="2"/>
      <c r="C625" s="4"/>
      <c r="D625" s="4"/>
      <c r="E625" s="5"/>
      <c r="H625" s="4"/>
      <c r="I625" s="4"/>
    </row>
    <row r="626" spans="1:9" ht="13.2" x14ac:dyDescent="0.25">
      <c r="A626" s="4"/>
      <c r="B626" s="2"/>
      <c r="C626" s="4"/>
      <c r="D626" s="4"/>
      <c r="E626" s="5"/>
      <c r="H626" s="4"/>
      <c r="I626" s="4"/>
    </row>
    <row r="627" spans="1:9" ht="13.2" x14ac:dyDescent="0.25">
      <c r="A627" s="4"/>
      <c r="B627" s="2"/>
      <c r="C627" s="4"/>
      <c r="D627" s="4"/>
      <c r="E627" s="5"/>
      <c r="H627" s="4"/>
      <c r="I627" s="4"/>
    </row>
    <row r="628" spans="1:9" ht="13.2" x14ac:dyDescent="0.25">
      <c r="A628" s="4"/>
      <c r="B628" s="2"/>
      <c r="C628" s="4"/>
      <c r="D628" s="4"/>
      <c r="E628" s="5"/>
      <c r="H628" s="4"/>
      <c r="I628" s="4"/>
    </row>
    <row r="629" spans="1:9" ht="13.2" x14ac:dyDescent="0.25">
      <c r="A629" s="4"/>
      <c r="B629" s="2"/>
      <c r="C629" s="4"/>
      <c r="D629" s="4"/>
      <c r="E629" s="5"/>
      <c r="H629" s="4"/>
      <c r="I629" s="4"/>
    </row>
    <row r="630" spans="1:9" ht="13.2" x14ac:dyDescent="0.25">
      <c r="A630" s="4"/>
      <c r="B630" s="2"/>
      <c r="C630" s="4"/>
      <c r="D630" s="4"/>
      <c r="E630" s="5"/>
      <c r="H630" s="4"/>
      <c r="I630" s="4"/>
    </row>
    <row r="631" spans="1:9" ht="13.2" x14ac:dyDescent="0.25">
      <c r="A631" s="4"/>
      <c r="B631" s="2"/>
      <c r="C631" s="4"/>
      <c r="D631" s="4"/>
      <c r="E631" s="5"/>
      <c r="H631" s="4"/>
      <c r="I631" s="4"/>
    </row>
    <row r="632" spans="1:9" ht="13.2" x14ac:dyDescent="0.25">
      <c r="A632" s="4"/>
      <c r="B632" s="2"/>
      <c r="C632" s="4"/>
      <c r="D632" s="4"/>
      <c r="E632" s="5"/>
      <c r="H632" s="4"/>
      <c r="I632" s="4"/>
    </row>
    <row r="633" spans="1:9" ht="13.2" x14ac:dyDescent="0.25">
      <c r="A633" s="4"/>
      <c r="B633" s="2"/>
      <c r="C633" s="4"/>
      <c r="D633" s="4"/>
      <c r="E633" s="5"/>
      <c r="H633" s="4"/>
      <c r="I633" s="4"/>
    </row>
    <row r="634" spans="1:9" ht="13.2" x14ac:dyDescent="0.25">
      <c r="A634" s="4"/>
      <c r="B634" s="2"/>
      <c r="C634" s="4"/>
      <c r="D634" s="4"/>
      <c r="E634" s="5"/>
      <c r="H634" s="4"/>
      <c r="I634" s="4"/>
    </row>
    <row r="635" spans="1:9" ht="13.2" x14ac:dyDescent="0.25">
      <c r="A635" s="4"/>
      <c r="B635" s="2"/>
      <c r="C635" s="4"/>
      <c r="D635" s="4"/>
      <c r="E635" s="5"/>
      <c r="H635" s="4"/>
      <c r="I635" s="4"/>
    </row>
    <row r="636" spans="1:9" ht="13.2" x14ac:dyDescent="0.25">
      <c r="A636" s="4"/>
      <c r="B636" s="2"/>
      <c r="C636" s="4"/>
      <c r="D636" s="4"/>
      <c r="E636" s="5"/>
      <c r="H636" s="4"/>
      <c r="I636" s="4"/>
    </row>
    <row r="637" spans="1:9" ht="13.2" x14ac:dyDescent="0.25">
      <c r="A637" s="4"/>
      <c r="B637" s="2"/>
      <c r="C637" s="4"/>
      <c r="D637" s="4"/>
      <c r="E637" s="5"/>
      <c r="H637" s="4"/>
      <c r="I637" s="4"/>
    </row>
    <row r="638" spans="1:9" ht="13.2" x14ac:dyDescent="0.25">
      <c r="A638" s="4"/>
      <c r="B638" s="2"/>
      <c r="C638" s="4"/>
      <c r="D638" s="4"/>
      <c r="E638" s="5"/>
      <c r="H638" s="4"/>
      <c r="I638" s="4"/>
    </row>
    <row r="639" spans="1:9" ht="13.2" x14ac:dyDescent="0.25">
      <c r="A639" s="4"/>
      <c r="B639" s="2"/>
      <c r="C639" s="4"/>
      <c r="D639" s="4"/>
      <c r="E639" s="5"/>
      <c r="H639" s="4"/>
      <c r="I639" s="4"/>
    </row>
    <row r="640" spans="1:9" ht="13.2" x14ac:dyDescent="0.25">
      <c r="A640" s="4"/>
      <c r="B640" s="2"/>
      <c r="C640" s="4"/>
      <c r="D640" s="4"/>
      <c r="E640" s="5"/>
      <c r="H640" s="4"/>
      <c r="I640" s="4"/>
    </row>
    <row r="641" spans="1:9" ht="13.2" x14ac:dyDescent="0.25">
      <c r="A641" s="4"/>
      <c r="B641" s="2"/>
      <c r="C641" s="4"/>
      <c r="D641" s="4"/>
      <c r="E641" s="5"/>
      <c r="H641" s="4"/>
      <c r="I641" s="4"/>
    </row>
    <row r="642" spans="1:9" ht="13.2" x14ac:dyDescent="0.25">
      <c r="A642" s="4"/>
      <c r="B642" s="2"/>
      <c r="C642" s="4"/>
      <c r="D642" s="4"/>
      <c r="E642" s="5"/>
      <c r="H642" s="4"/>
      <c r="I642" s="4"/>
    </row>
    <row r="643" spans="1:9" ht="13.2" x14ac:dyDescent="0.25">
      <c r="A643" s="4"/>
      <c r="B643" s="2"/>
      <c r="C643" s="4"/>
      <c r="D643" s="4"/>
      <c r="E643" s="5"/>
      <c r="H643" s="4"/>
      <c r="I643" s="4"/>
    </row>
    <row r="644" spans="1:9" ht="13.2" x14ac:dyDescent="0.25">
      <c r="A644" s="4"/>
      <c r="B644" s="2"/>
      <c r="C644" s="4"/>
      <c r="D644" s="4"/>
      <c r="E644" s="5"/>
      <c r="H644" s="4"/>
      <c r="I644" s="4"/>
    </row>
    <row r="645" spans="1:9" ht="13.2" x14ac:dyDescent="0.25">
      <c r="A645" s="4"/>
      <c r="B645" s="2"/>
      <c r="C645" s="4"/>
      <c r="D645" s="4"/>
      <c r="E645" s="5"/>
      <c r="H645" s="4"/>
      <c r="I645" s="4"/>
    </row>
    <row r="646" spans="1:9" ht="13.2" x14ac:dyDescent="0.25">
      <c r="A646" s="4"/>
      <c r="B646" s="2"/>
      <c r="C646" s="4"/>
      <c r="D646" s="4"/>
      <c r="E646" s="5"/>
      <c r="H646" s="4"/>
      <c r="I646" s="4"/>
    </row>
    <row r="647" spans="1:9" ht="13.2" x14ac:dyDescent="0.25">
      <c r="A647" s="4"/>
      <c r="B647" s="2"/>
      <c r="C647" s="4"/>
      <c r="D647" s="4"/>
      <c r="E647" s="5"/>
      <c r="H647" s="4"/>
      <c r="I647" s="4"/>
    </row>
    <row r="648" spans="1:9" ht="13.2" x14ac:dyDescent="0.25">
      <c r="A648" s="4"/>
      <c r="B648" s="2"/>
      <c r="C648" s="4"/>
      <c r="D648" s="4"/>
      <c r="E648" s="5"/>
      <c r="H648" s="4"/>
      <c r="I648" s="4"/>
    </row>
    <row r="649" spans="1:9" ht="13.2" x14ac:dyDescent="0.25">
      <c r="A649" s="4"/>
      <c r="B649" s="2"/>
      <c r="C649" s="4"/>
      <c r="D649" s="4"/>
      <c r="E649" s="5"/>
      <c r="H649" s="4"/>
      <c r="I649" s="4"/>
    </row>
    <row r="650" spans="1:9" ht="13.2" x14ac:dyDescent="0.25">
      <c r="A650" s="4"/>
      <c r="B650" s="2"/>
      <c r="C650" s="4"/>
      <c r="D650" s="4"/>
      <c r="E650" s="5"/>
      <c r="H650" s="4"/>
      <c r="I650" s="4"/>
    </row>
    <row r="651" spans="1:9" ht="13.2" x14ac:dyDescent="0.25">
      <c r="A651" s="4"/>
      <c r="B651" s="2"/>
      <c r="C651" s="4"/>
      <c r="D651" s="4"/>
      <c r="E651" s="5"/>
      <c r="H651" s="4"/>
      <c r="I651" s="4"/>
    </row>
    <row r="652" spans="1:9" ht="13.2" x14ac:dyDescent="0.25">
      <c r="A652" s="4"/>
      <c r="B652" s="2"/>
      <c r="C652" s="4"/>
      <c r="D652" s="4"/>
      <c r="E652" s="5"/>
      <c r="H652" s="4"/>
      <c r="I652" s="4"/>
    </row>
    <row r="653" spans="1:9" ht="13.2" x14ac:dyDescent="0.25">
      <c r="A653" s="4"/>
      <c r="B653" s="2"/>
      <c r="C653" s="4"/>
      <c r="D653" s="4"/>
      <c r="E653" s="5"/>
      <c r="H653" s="4"/>
      <c r="I653" s="4"/>
    </row>
    <row r="654" spans="1:9" ht="13.2" x14ac:dyDescent="0.25">
      <c r="A654" s="4"/>
      <c r="B654" s="2"/>
      <c r="C654" s="4"/>
      <c r="D654" s="4"/>
      <c r="E654" s="5"/>
      <c r="H654" s="4"/>
      <c r="I654" s="4"/>
    </row>
    <row r="655" spans="1:9" ht="13.2" x14ac:dyDescent="0.25">
      <c r="A655" s="4"/>
      <c r="B655" s="2"/>
      <c r="C655" s="4"/>
      <c r="D655" s="4"/>
      <c r="E655" s="5"/>
      <c r="H655" s="4"/>
      <c r="I655" s="4"/>
    </row>
    <row r="656" spans="1:9" ht="13.2" x14ac:dyDescent="0.25">
      <c r="A656" s="4"/>
      <c r="B656" s="2"/>
      <c r="C656" s="4"/>
      <c r="D656" s="4"/>
      <c r="E656" s="5"/>
      <c r="H656" s="4"/>
      <c r="I656" s="4"/>
    </row>
    <row r="657" spans="1:9" ht="13.2" x14ac:dyDescent="0.25">
      <c r="A657" s="4"/>
      <c r="B657" s="2"/>
      <c r="C657" s="4"/>
      <c r="D657" s="4"/>
      <c r="E657" s="5"/>
      <c r="H657" s="4"/>
      <c r="I657" s="4"/>
    </row>
    <row r="658" spans="1:9" ht="13.2" x14ac:dyDescent="0.25">
      <c r="A658" s="4"/>
      <c r="B658" s="2"/>
      <c r="C658" s="4"/>
      <c r="D658" s="4"/>
      <c r="E658" s="5"/>
      <c r="H658" s="4"/>
      <c r="I658" s="4"/>
    </row>
    <row r="659" spans="1:9" ht="13.2" x14ac:dyDescent="0.25">
      <c r="A659" s="4"/>
      <c r="B659" s="2"/>
      <c r="C659" s="4"/>
      <c r="D659" s="4"/>
      <c r="E659" s="5"/>
      <c r="H659" s="4"/>
      <c r="I659" s="4"/>
    </row>
    <row r="660" spans="1:9" ht="13.2" x14ac:dyDescent="0.25">
      <c r="A660" s="4"/>
      <c r="B660" s="2"/>
      <c r="C660" s="4"/>
      <c r="D660" s="4"/>
      <c r="E660" s="5"/>
      <c r="H660" s="4"/>
      <c r="I660" s="4"/>
    </row>
    <row r="661" spans="1:9" ht="13.2" x14ac:dyDescent="0.25">
      <c r="A661" s="4"/>
      <c r="B661" s="2"/>
      <c r="C661" s="4"/>
      <c r="D661" s="4"/>
      <c r="E661" s="5"/>
      <c r="H661" s="4"/>
      <c r="I661" s="4"/>
    </row>
    <row r="662" spans="1:9" ht="13.2" x14ac:dyDescent="0.25">
      <c r="A662" s="4"/>
      <c r="B662" s="2"/>
      <c r="C662" s="4"/>
      <c r="D662" s="4"/>
      <c r="E662" s="5"/>
      <c r="H662" s="4"/>
      <c r="I662" s="4"/>
    </row>
    <row r="663" spans="1:9" ht="13.2" x14ac:dyDescent="0.25">
      <c r="A663" s="4"/>
      <c r="B663" s="2"/>
      <c r="C663" s="4"/>
      <c r="D663" s="4"/>
      <c r="E663" s="5"/>
      <c r="H663" s="4"/>
      <c r="I663" s="4"/>
    </row>
    <row r="664" spans="1:9" ht="13.2" x14ac:dyDescent="0.25">
      <c r="A664" s="4"/>
      <c r="B664" s="2"/>
      <c r="C664" s="4"/>
      <c r="D664" s="4"/>
      <c r="E664" s="5"/>
      <c r="H664" s="4"/>
      <c r="I664" s="4"/>
    </row>
    <row r="665" spans="1:9" ht="13.2" x14ac:dyDescent="0.25">
      <c r="A665" s="4"/>
      <c r="B665" s="2"/>
      <c r="C665" s="4"/>
      <c r="D665" s="4"/>
      <c r="E665" s="5"/>
      <c r="H665" s="4"/>
      <c r="I665" s="4"/>
    </row>
    <row r="666" spans="1:9" ht="13.2" x14ac:dyDescent="0.25">
      <c r="A666" s="4"/>
      <c r="B666" s="2"/>
      <c r="C666" s="4"/>
      <c r="D666" s="4"/>
      <c r="E666" s="5"/>
      <c r="H666" s="4"/>
      <c r="I666" s="4"/>
    </row>
    <row r="667" spans="1:9" ht="13.2" x14ac:dyDescent="0.25">
      <c r="A667" s="4"/>
      <c r="B667" s="2"/>
      <c r="C667" s="4"/>
      <c r="D667" s="4"/>
      <c r="E667" s="5"/>
      <c r="H667" s="4"/>
      <c r="I667" s="4"/>
    </row>
    <row r="668" spans="1:9" ht="13.2" x14ac:dyDescent="0.25">
      <c r="A668" s="4"/>
      <c r="B668" s="2"/>
      <c r="C668" s="4"/>
      <c r="D668" s="4"/>
      <c r="E668" s="5"/>
      <c r="H668" s="4"/>
      <c r="I668" s="4"/>
    </row>
    <row r="669" spans="1:9" ht="13.2" x14ac:dyDescent="0.25">
      <c r="A669" s="4"/>
      <c r="B669" s="2"/>
      <c r="C669" s="4"/>
      <c r="D669" s="4"/>
      <c r="E669" s="5"/>
      <c r="H669" s="4"/>
      <c r="I669" s="4"/>
    </row>
    <row r="670" spans="1:9" ht="13.2" x14ac:dyDescent="0.25">
      <c r="A670" s="4"/>
      <c r="B670" s="2"/>
      <c r="C670" s="4"/>
      <c r="D670" s="4"/>
      <c r="E670" s="5"/>
      <c r="H670" s="4"/>
      <c r="I670" s="4"/>
    </row>
    <row r="671" spans="1:9" ht="13.2" x14ac:dyDescent="0.25">
      <c r="A671" s="4"/>
      <c r="B671" s="2"/>
      <c r="C671" s="4"/>
      <c r="D671" s="4"/>
      <c r="E671" s="5"/>
      <c r="H671" s="4"/>
      <c r="I671" s="4"/>
    </row>
    <row r="672" spans="1:9" ht="13.2" x14ac:dyDescent="0.25">
      <c r="A672" s="4"/>
      <c r="B672" s="2"/>
      <c r="C672" s="4"/>
      <c r="D672" s="4"/>
      <c r="E672" s="5"/>
      <c r="H672" s="4"/>
      <c r="I672" s="4"/>
    </row>
    <row r="673" spans="1:9" ht="13.2" x14ac:dyDescent="0.25">
      <c r="A673" s="4"/>
      <c r="B673" s="2"/>
      <c r="C673" s="4"/>
      <c r="D673" s="4"/>
      <c r="E673" s="5"/>
      <c r="H673" s="4"/>
      <c r="I673" s="4"/>
    </row>
    <row r="674" spans="1:9" ht="13.2" x14ac:dyDescent="0.25">
      <c r="A674" s="4"/>
      <c r="B674" s="2"/>
      <c r="C674" s="4"/>
      <c r="D674" s="4"/>
      <c r="E674" s="5"/>
      <c r="H674" s="4"/>
      <c r="I674" s="4"/>
    </row>
    <row r="675" spans="1:9" ht="13.2" x14ac:dyDescent="0.25">
      <c r="A675" s="4"/>
      <c r="B675" s="2"/>
      <c r="C675" s="4"/>
      <c r="D675" s="4"/>
      <c r="E675" s="5"/>
      <c r="H675" s="4"/>
      <c r="I675" s="4"/>
    </row>
    <row r="676" spans="1:9" ht="13.2" x14ac:dyDescent="0.25">
      <c r="A676" s="4"/>
      <c r="B676" s="2"/>
      <c r="C676" s="4"/>
      <c r="D676" s="4"/>
      <c r="E676" s="5"/>
      <c r="H676" s="4"/>
      <c r="I676" s="4"/>
    </row>
    <row r="677" spans="1:9" ht="13.2" x14ac:dyDescent="0.25">
      <c r="A677" s="4"/>
      <c r="B677" s="2"/>
      <c r="C677" s="4"/>
      <c r="D677" s="4"/>
      <c r="E677" s="5"/>
      <c r="H677" s="4"/>
      <c r="I677" s="4"/>
    </row>
    <row r="678" spans="1:9" ht="13.2" x14ac:dyDescent="0.25">
      <c r="A678" s="4"/>
      <c r="B678" s="2"/>
      <c r="C678" s="4"/>
      <c r="D678" s="4"/>
      <c r="E678" s="5"/>
      <c r="H678" s="4"/>
      <c r="I678" s="4"/>
    </row>
    <row r="679" spans="1:9" ht="13.2" x14ac:dyDescent="0.25">
      <c r="A679" s="4"/>
      <c r="B679" s="2"/>
      <c r="C679" s="4"/>
      <c r="D679" s="4"/>
      <c r="E679" s="5"/>
      <c r="H679" s="4"/>
      <c r="I679" s="4"/>
    </row>
    <row r="680" spans="1:9" ht="13.2" x14ac:dyDescent="0.25">
      <c r="A680" s="4"/>
      <c r="B680" s="2"/>
      <c r="C680" s="4"/>
      <c r="D680" s="4"/>
      <c r="E680" s="5"/>
      <c r="H680" s="4"/>
      <c r="I680" s="4"/>
    </row>
    <row r="681" spans="1:9" ht="13.2" x14ac:dyDescent="0.25">
      <c r="A681" s="4"/>
      <c r="B681" s="2"/>
      <c r="C681" s="4"/>
      <c r="D681" s="4"/>
      <c r="E681" s="5"/>
      <c r="H681" s="4"/>
      <c r="I681" s="4"/>
    </row>
    <row r="682" spans="1:9" ht="13.2" x14ac:dyDescent="0.25">
      <c r="A682" s="4"/>
      <c r="B682" s="2"/>
      <c r="C682" s="4"/>
      <c r="D682" s="4"/>
      <c r="E682" s="5"/>
      <c r="H682" s="4"/>
      <c r="I682" s="4"/>
    </row>
    <row r="683" spans="1:9" ht="13.2" x14ac:dyDescent="0.25">
      <c r="A683" s="4"/>
      <c r="B683" s="2"/>
      <c r="C683" s="4"/>
      <c r="D683" s="4"/>
      <c r="E683" s="5"/>
      <c r="H683" s="4"/>
      <c r="I683" s="4"/>
    </row>
    <row r="684" spans="1:9" ht="13.2" x14ac:dyDescent="0.25">
      <c r="A684" s="4"/>
      <c r="B684" s="2"/>
      <c r="C684" s="4"/>
      <c r="D684" s="4"/>
      <c r="E684" s="5"/>
      <c r="H684" s="4"/>
      <c r="I684" s="4"/>
    </row>
    <row r="685" spans="1:9" ht="13.2" x14ac:dyDescent="0.25">
      <c r="A685" s="4"/>
      <c r="B685" s="2"/>
      <c r="C685" s="4"/>
      <c r="D685" s="4"/>
      <c r="E685" s="5"/>
      <c r="H685" s="4"/>
      <c r="I685" s="4"/>
    </row>
    <row r="686" spans="1:9" ht="13.2" x14ac:dyDescent="0.25">
      <c r="A686" s="4"/>
      <c r="B686" s="2"/>
      <c r="C686" s="4"/>
      <c r="D686" s="4"/>
      <c r="E686" s="5"/>
      <c r="H686" s="4"/>
      <c r="I686" s="4"/>
    </row>
    <row r="687" spans="1:9" ht="13.2" x14ac:dyDescent="0.25">
      <c r="A687" s="4"/>
      <c r="B687" s="2"/>
      <c r="C687" s="4"/>
      <c r="D687" s="4"/>
      <c r="E687" s="5"/>
      <c r="H687" s="4"/>
      <c r="I687" s="4"/>
    </row>
    <row r="688" spans="1:9" ht="13.2" x14ac:dyDescent="0.25">
      <c r="A688" s="4"/>
      <c r="B688" s="2"/>
      <c r="C688" s="4"/>
      <c r="D688" s="4"/>
      <c r="E688" s="5"/>
      <c r="H688" s="4"/>
      <c r="I688" s="4"/>
    </row>
    <row r="689" spans="1:9" ht="13.2" x14ac:dyDescent="0.25">
      <c r="A689" s="4"/>
      <c r="B689" s="2"/>
      <c r="C689" s="4"/>
      <c r="D689" s="4"/>
      <c r="E689" s="5"/>
      <c r="H689" s="4"/>
      <c r="I689" s="4"/>
    </row>
    <row r="690" spans="1:9" ht="13.2" x14ac:dyDescent="0.25">
      <c r="A690" s="4"/>
      <c r="B690" s="2"/>
      <c r="C690" s="4"/>
      <c r="D690" s="4"/>
      <c r="E690" s="5"/>
      <c r="H690" s="4"/>
      <c r="I690" s="4"/>
    </row>
    <row r="691" spans="1:9" ht="13.2" x14ac:dyDescent="0.25">
      <c r="A691" s="4"/>
      <c r="B691" s="2"/>
      <c r="C691" s="4"/>
      <c r="D691" s="4"/>
      <c r="E691" s="5"/>
      <c r="H691" s="4"/>
      <c r="I691" s="4"/>
    </row>
    <row r="692" spans="1:9" ht="13.2" x14ac:dyDescent="0.25">
      <c r="A692" s="4"/>
      <c r="B692" s="2"/>
      <c r="C692" s="4"/>
      <c r="D692" s="4"/>
      <c r="E692" s="5"/>
      <c r="H692" s="4"/>
      <c r="I692" s="4"/>
    </row>
    <row r="693" spans="1:9" ht="13.2" x14ac:dyDescent="0.25">
      <c r="A693" s="4"/>
      <c r="B693" s="2"/>
      <c r="C693" s="4"/>
      <c r="D693" s="4"/>
      <c r="E693" s="5"/>
      <c r="H693" s="4"/>
      <c r="I693" s="4"/>
    </row>
    <row r="694" spans="1:9" ht="13.2" x14ac:dyDescent="0.25">
      <c r="A694" s="4"/>
      <c r="B694" s="2"/>
      <c r="C694" s="4"/>
      <c r="D694" s="4"/>
      <c r="E694" s="5"/>
      <c r="H694" s="4"/>
      <c r="I694" s="4"/>
    </row>
    <row r="695" spans="1:9" ht="13.2" x14ac:dyDescent="0.25">
      <c r="A695" s="4"/>
      <c r="B695" s="2"/>
      <c r="C695" s="4"/>
      <c r="D695" s="4"/>
      <c r="E695" s="5"/>
      <c r="H695" s="4"/>
      <c r="I695" s="4"/>
    </row>
    <row r="696" spans="1:9" ht="13.2" x14ac:dyDescent="0.25">
      <c r="A696" s="4"/>
      <c r="B696" s="2"/>
      <c r="C696" s="4"/>
      <c r="D696" s="4"/>
      <c r="E696" s="5"/>
      <c r="H696" s="4"/>
      <c r="I696" s="4"/>
    </row>
    <row r="697" spans="1:9" ht="13.2" x14ac:dyDescent="0.25">
      <c r="A697" s="4"/>
      <c r="B697" s="2"/>
      <c r="C697" s="4"/>
      <c r="D697" s="4"/>
      <c r="E697" s="5"/>
      <c r="H697" s="4"/>
      <c r="I697" s="4"/>
    </row>
    <row r="698" spans="1:9" ht="13.2" x14ac:dyDescent="0.25">
      <c r="A698" s="4"/>
      <c r="B698" s="2"/>
      <c r="C698" s="4"/>
      <c r="D698" s="4"/>
      <c r="E698" s="5"/>
      <c r="H698" s="4"/>
      <c r="I698" s="4"/>
    </row>
    <row r="699" spans="1:9" ht="13.2" x14ac:dyDescent="0.25">
      <c r="A699" s="4"/>
      <c r="B699" s="2"/>
      <c r="C699" s="4"/>
      <c r="D699" s="4"/>
      <c r="E699" s="5"/>
      <c r="H699" s="4"/>
      <c r="I699" s="4"/>
    </row>
    <row r="700" spans="1:9" ht="13.2" x14ac:dyDescent="0.25">
      <c r="A700" s="4"/>
      <c r="B700" s="2"/>
      <c r="C700" s="4"/>
      <c r="D700" s="4"/>
      <c r="E700" s="5"/>
      <c r="H700" s="4"/>
      <c r="I700" s="4"/>
    </row>
    <row r="701" spans="1:9" ht="13.2" x14ac:dyDescent="0.25">
      <c r="A701" s="4"/>
      <c r="B701" s="2"/>
      <c r="C701" s="4"/>
      <c r="D701" s="4"/>
      <c r="E701" s="5"/>
      <c r="H701" s="4"/>
      <c r="I701" s="4"/>
    </row>
    <row r="702" spans="1:9" ht="13.2" x14ac:dyDescent="0.25">
      <c r="A702" s="4"/>
      <c r="B702" s="2"/>
      <c r="C702" s="4"/>
      <c r="D702" s="4"/>
      <c r="E702" s="5"/>
      <c r="H702" s="4"/>
      <c r="I702" s="4"/>
    </row>
    <row r="703" spans="1:9" ht="13.2" x14ac:dyDescent="0.25">
      <c r="A703" s="4"/>
      <c r="B703" s="2"/>
      <c r="C703" s="4"/>
      <c r="D703" s="4"/>
      <c r="E703" s="5"/>
      <c r="H703" s="4"/>
      <c r="I703" s="4"/>
    </row>
    <row r="704" spans="1:9" ht="13.2" x14ac:dyDescent="0.25">
      <c r="A704" s="4"/>
      <c r="B704" s="2"/>
      <c r="C704" s="4"/>
      <c r="D704" s="4"/>
      <c r="E704" s="5"/>
      <c r="H704" s="4"/>
      <c r="I704" s="4"/>
    </row>
    <row r="705" spans="1:9" ht="13.2" x14ac:dyDescent="0.25">
      <c r="A705" s="4"/>
      <c r="B705" s="2"/>
      <c r="C705" s="4"/>
      <c r="D705" s="4"/>
      <c r="E705" s="5"/>
      <c r="H705" s="4"/>
      <c r="I705" s="4"/>
    </row>
    <row r="706" spans="1:9" ht="13.2" x14ac:dyDescent="0.25">
      <c r="A706" s="4"/>
      <c r="B706" s="2"/>
      <c r="C706" s="4"/>
      <c r="D706" s="4"/>
      <c r="E706" s="5"/>
      <c r="H706" s="4"/>
      <c r="I706" s="4"/>
    </row>
    <row r="707" spans="1:9" ht="13.2" x14ac:dyDescent="0.25">
      <c r="A707" s="4"/>
      <c r="B707" s="2"/>
      <c r="C707" s="4"/>
      <c r="D707" s="4"/>
      <c r="E707" s="5"/>
      <c r="H707" s="4"/>
      <c r="I707" s="4"/>
    </row>
    <row r="708" spans="1:9" ht="13.2" x14ac:dyDescent="0.25">
      <c r="A708" s="4"/>
      <c r="B708" s="2"/>
      <c r="C708" s="4"/>
      <c r="D708" s="4"/>
      <c r="E708" s="5"/>
      <c r="H708" s="4"/>
      <c r="I708" s="4"/>
    </row>
    <row r="709" spans="1:9" ht="13.2" x14ac:dyDescent="0.25">
      <c r="A709" s="4"/>
      <c r="B709" s="2"/>
      <c r="C709" s="4"/>
      <c r="D709" s="4"/>
      <c r="E709" s="5"/>
      <c r="H709" s="4"/>
      <c r="I709" s="4"/>
    </row>
    <row r="710" spans="1:9" ht="13.2" x14ac:dyDescent="0.25">
      <c r="A710" s="4"/>
      <c r="B710" s="2"/>
      <c r="C710" s="4"/>
      <c r="D710" s="4"/>
      <c r="E710" s="5"/>
      <c r="H710" s="4"/>
      <c r="I710" s="4"/>
    </row>
    <row r="711" spans="1:9" ht="13.2" x14ac:dyDescent="0.25">
      <c r="A711" s="4"/>
      <c r="B711" s="2"/>
      <c r="C711" s="4"/>
      <c r="D711" s="4"/>
      <c r="E711" s="5"/>
      <c r="H711" s="4"/>
      <c r="I711" s="4"/>
    </row>
    <row r="712" spans="1:9" ht="13.2" x14ac:dyDescent="0.25">
      <c r="A712" s="4"/>
      <c r="B712" s="2"/>
      <c r="C712" s="4"/>
      <c r="D712" s="4"/>
      <c r="E712" s="5"/>
      <c r="H712" s="4"/>
      <c r="I712" s="4"/>
    </row>
    <row r="713" spans="1:9" ht="13.2" x14ac:dyDescent="0.25">
      <c r="A713" s="4"/>
      <c r="B713" s="2"/>
      <c r="C713" s="4"/>
      <c r="D713" s="4"/>
      <c r="E713" s="5"/>
      <c r="H713" s="4"/>
      <c r="I713" s="4"/>
    </row>
    <row r="714" spans="1:9" ht="13.2" x14ac:dyDescent="0.25">
      <c r="A714" s="4"/>
      <c r="B714" s="2"/>
      <c r="C714" s="4"/>
      <c r="D714" s="4"/>
      <c r="E714" s="5"/>
      <c r="H714" s="4"/>
      <c r="I714" s="4"/>
    </row>
    <row r="715" spans="1:9" ht="13.2" x14ac:dyDescent="0.25">
      <c r="A715" s="4"/>
      <c r="B715" s="2"/>
      <c r="C715" s="4"/>
      <c r="D715" s="4"/>
      <c r="E715" s="5"/>
      <c r="H715" s="4"/>
      <c r="I715" s="4"/>
    </row>
    <row r="716" spans="1:9" ht="13.2" x14ac:dyDescent="0.25">
      <c r="A716" s="4"/>
      <c r="B716" s="2"/>
      <c r="C716" s="4"/>
      <c r="D716" s="4"/>
      <c r="E716" s="5"/>
      <c r="H716" s="4"/>
      <c r="I716" s="4"/>
    </row>
    <row r="717" spans="1:9" ht="13.2" x14ac:dyDescent="0.25">
      <c r="A717" s="4"/>
      <c r="B717" s="2"/>
      <c r="C717" s="4"/>
      <c r="D717" s="4"/>
      <c r="E717" s="5"/>
      <c r="H717" s="4"/>
      <c r="I717" s="4"/>
    </row>
    <row r="718" spans="1:9" ht="13.2" x14ac:dyDescent="0.25">
      <c r="A718" s="4"/>
      <c r="B718" s="2"/>
      <c r="C718" s="4"/>
      <c r="D718" s="4"/>
      <c r="E718" s="5"/>
      <c r="H718" s="4"/>
      <c r="I718" s="4"/>
    </row>
    <row r="719" spans="1:9" ht="13.2" x14ac:dyDescent="0.25">
      <c r="A719" s="4"/>
      <c r="B719" s="2"/>
      <c r="C719" s="4"/>
      <c r="D719" s="4"/>
      <c r="E719" s="5"/>
      <c r="H719" s="4"/>
      <c r="I719" s="4"/>
    </row>
    <row r="720" spans="1:9" ht="13.2" x14ac:dyDescent="0.25">
      <c r="A720" s="4"/>
      <c r="B720" s="2"/>
      <c r="C720" s="4"/>
      <c r="D720" s="4"/>
      <c r="E720" s="5"/>
      <c r="H720" s="4"/>
      <c r="I720" s="4"/>
    </row>
    <row r="721" spans="1:9" ht="13.2" x14ac:dyDescent="0.25">
      <c r="A721" s="4"/>
      <c r="B721" s="2"/>
      <c r="C721" s="4"/>
      <c r="D721" s="4"/>
      <c r="E721" s="5"/>
      <c r="H721" s="4"/>
      <c r="I721" s="4"/>
    </row>
    <row r="722" spans="1:9" ht="13.2" x14ac:dyDescent="0.25">
      <c r="A722" s="4"/>
      <c r="B722" s="2"/>
      <c r="C722" s="4"/>
      <c r="D722" s="4"/>
      <c r="E722" s="5"/>
      <c r="H722" s="4"/>
      <c r="I722" s="4"/>
    </row>
    <row r="723" spans="1:9" ht="13.2" x14ac:dyDescent="0.25">
      <c r="A723" s="4"/>
      <c r="B723" s="2"/>
      <c r="C723" s="4"/>
      <c r="D723" s="4"/>
      <c r="E723" s="5"/>
      <c r="H723" s="4"/>
      <c r="I723" s="4"/>
    </row>
    <row r="724" spans="1:9" ht="13.2" x14ac:dyDescent="0.25">
      <c r="A724" s="4"/>
      <c r="B724" s="2"/>
      <c r="C724" s="4"/>
      <c r="D724" s="4"/>
      <c r="E724" s="5"/>
      <c r="H724" s="4"/>
      <c r="I724" s="4"/>
    </row>
    <row r="725" spans="1:9" ht="13.2" x14ac:dyDescent="0.25">
      <c r="A725" s="4"/>
      <c r="B725" s="2"/>
      <c r="C725" s="4"/>
      <c r="D725" s="4"/>
      <c r="E725" s="5"/>
      <c r="H725" s="4"/>
      <c r="I725" s="4"/>
    </row>
    <row r="726" spans="1:9" ht="13.2" x14ac:dyDescent="0.25">
      <c r="A726" s="4"/>
      <c r="B726" s="2"/>
      <c r="C726" s="4"/>
      <c r="D726" s="4"/>
      <c r="E726" s="5"/>
      <c r="H726" s="4"/>
      <c r="I726" s="4"/>
    </row>
    <row r="727" spans="1:9" ht="13.2" x14ac:dyDescent="0.25">
      <c r="A727" s="4"/>
      <c r="B727" s="2"/>
      <c r="C727" s="4"/>
      <c r="D727" s="4"/>
      <c r="E727" s="5"/>
      <c r="H727" s="4"/>
      <c r="I727" s="4"/>
    </row>
    <row r="728" spans="1:9" ht="13.2" x14ac:dyDescent="0.25">
      <c r="A728" s="4"/>
      <c r="B728" s="2"/>
      <c r="C728" s="4"/>
      <c r="D728" s="4"/>
      <c r="E728" s="5"/>
      <c r="H728" s="4"/>
      <c r="I728" s="4"/>
    </row>
    <row r="729" spans="1:9" ht="13.2" x14ac:dyDescent="0.25">
      <c r="A729" s="4"/>
      <c r="B729" s="2"/>
      <c r="C729" s="4"/>
      <c r="D729" s="4"/>
      <c r="E729" s="5"/>
      <c r="H729" s="4"/>
      <c r="I729" s="4"/>
    </row>
    <row r="730" spans="1:9" ht="13.2" x14ac:dyDescent="0.25">
      <c r="A730" s="4"/>
      <c r="B730" s="2"/>
      <c r="C730" s="4"/>
      <c r="D730" s="4"/>
      <c r="E730" s="5"/>
      <c r="H730" s="4"/>
      <c r="I730" s="4"/>
    </row>
    <row r="731" spans="1:9" ht="13.2" x14ac:dyDescent="0.25">
      <c r="A731" s="4"/>
      <c r="B731" s="2"/>
      <c r="C731" s="4"/>
      <c r="D731" s="4"/>
      <c r="E731" s="5"/>
      <c r="H731" s="4"/>
      <c r="I731" s="4"/>
    </row>
    <row r="732" spans="1:9" ht="13.2" x14ac:dyDescent="0.25">
      <c r="A732" s="4"/>
      <c r="B732" s="2"/>
      <c r="C732" s="4"/>
      <c r="D732" s="4"/>
      <c r="E732" s="5"/>
      <c r="H732" s="4"/>
      <c r="I732" s="4"/>
    </row>
    <row r="733" spans="1:9" ht="13.2" x14ac:dyDescent="0.25">
      <c r="A733" s="4"/>
      <c r="B733" s="2"/>
      <c r="C733" s="4"/>
      <c r="D733" s="4"/>
      <c r="E733" s="5"/>
      <c r="H733" s="4"/>
      <c r="I733" s="4"/>
    </row>
    <row r="734" spans="1:9" ht="13.2" x14ac:dyDescent="0.25">
      <c r="A734" s="4"/>
      <c r="B734" s="2"/>
      <c r="C734" s="4"/>
      <c r="D734" s="4"/>
      <c r="E734" s="5"/>
      <c r="H734" s="4"/>
      <c r="I734" s="4"/>
    </row>
    <row r="735" spans="1:9" ht="13.2" x14ac:dyDescent="0.25">
      <c r="A735" s="4"/>
      <c r="B735" s="2"/>
      <c r="C735" s="4"/>
      <c r="D735" s="4"/>
      <c r="E735" s="5"/>
      <c r="H735" s="4"/>
      <c r="I735" s="4"/>
    </row>
    <row r="736" spans="1:9" ht="13.2" x14ac:dyDescent="0.25">
      <c r="A736" s="4"/>
      <c r="B736" s="2"/>
      <c r="C736" s="4"/>
      <c r="D736" s="4"/>
      <c r="E736" s="5"/>
      <c r="H736" s="4"/>
      <c r="I736" s="4"/>
    </row>
    <row r="737" spans="1:9" ht="13.2" x14ac:dyDescent="0.25">
      <c r="A737" s="4"/>
      <c r="B737" s="2"/>
      <c r="C737" s="4"/>
      <c r="D737" s="4"/>
      <c r="E737" s="5"/>
      <c r="H737" s="4"/>
      <c r="I737" s="4"/>
    </row>
    <row r="738" spans="1:9" ht="13.2" x14ac:dyDescent="0.25">
      <c r="A738" s="4"/>
      <c r="B738" s="2"/>
      <c r="C738" s="4"/>
      <c r="D738" s="4"/>
      <c r="E738" s="5"/>
      <c r="H738" s="4"/>
      <c r="I738" s="4"/>
    </row>
    <row r="739" spans="1:9" ht="13.2" x14ac:dyDescent="0.25">
      <c r="A739" s="4"/>
      <c r="B739" s="2"/>
      <c r="C739" s="4"/>
      <c r="D739" s="4"/>
      <c r="E739" s="5"/>
      <c r="H739" s="4"/>
      <c r="I739" s="4"/>
    </row>
    <row r="740" spans="1:9" ht="13.2" x14ac:dyDescent="0.25">
      <c r="A740" s="4"/>
      <c r="B740" s="2"/>
      <c r="C740" s="4"/>
      <c r="D740" s="4"/>
      <c r="E740" s="5"/>
      <c r="H740" s="4"/>
      <c r="I740" s="4"/>
    </row>
    <row r="741" spans="1:9" ht="13.2" x14ac:dyDescent="0.25">
      <c r="A741" s="4"/>
      <c r="B741" s="2"/>
      <c r="C741" s="4"/>
      <c r="D741" s="4"/>
      <c r="E741" s="5"/>
      <c r="H741" s="4"/>
      <c r="I741" s="4"/>
    </row>
    <row r="742" spans="1:9" ht="13.2" x14ac:dyDescent="0.25">
      <c r="A742" s="4"/>
      <c r="B742" s="2"/>
      <c r="C742" s="4"/>
      <c r="D742" s="4"/>
      <c r="E742" s="5"/>
      <c r="H742" s="4"/>
      <c r="I742" s="4"/>
    </row>
    <row r="743" spans="1:9" ht="13.2" x14ac:dyDescent="0.25">
      <c r="A743" s="4"/>
      <c r="B743" s="2"/>
      <c r="C743" s="4"/>
      <c r="D743" s="4"/>
      <c r="E743" s="5"/>
      <c r="H743" s="4"/>
      <c r="I743" s="4"/>
    </row>
    <row r="744" spans="1:9" ht="13.2" x14ac:dyDescent="0.25">
      <c r="A744" s="4"/>
      <c r="B744" s="2"/>
      <c r="C744" s="4"/>
      <c r="D744" s="4"/>
      <c r="E744" s="5"/>
      <c r="H744" s="4"/>
      <c r="I744" s="4"/>
    </row>
    <row r="745" spans="1:9" ht="13.2" x14ac:dyDescent="0.25">
      <c r="A745" s="4"/>
      <c r="B745" s="2"/>
      <c r="C745" s="4"/>
      <c r="D745" s="4"/>
      <c r="E745" s="5"/>
      <c r="H745" s="4"/>
      <c r="I745" s="4"/>
    </row>
    <row r="746" spans="1:9" ht="13.2" x14ac:dyDescent="0.25">
      <c r="A746" s="4"/>
      <c r="B746" s="2"/>
      <c r="C746" s="4"/>
      <c r="D746" s="4"/>
      <c r="E746" s="5"/>
      <c r="H746" s="4"/>
      <c r="I746" s="4"/>
    </row>
    <row r="747" spans="1:9" ht="13.2" x14ac:dyDescent="0.25">
      <c r="A747" s="4"/>
      <c r="B747" s="2"/>
      <c r="C747" s="4"/>
      <c r="D747" s="4"/>
      <c r="E747" s="5"/>
      <c r="H747" s="4"/>
      <c r="I747" s="4"/>
    </row>
    <row r="748" spans="1:9" ht="13.2" x14ac:dyDescent="0.25">
      <c r="A748" s="4"/>
      <c r="B748" s="2"/>
      <c r="C748" s="4"/>
      <c r="D748" s="4"/>
      <c r="E748" s="5"/>
      <c r="H748" s="4"/>
      <c r="I748" s="4"/>
    </row>
    <row r="749" spans="1:9" ht="13.2" x14ac:dyDescent="0.25">
      <c r="A749" s="4"/>
      <c r="B749" s="2"/>
      <c r="C749" s="4"/>
      <c r="D749" s="4"/>
      <c r="E749" s="5"/>
      <c r="H749" s="4"/>
      <c r="I749" s="4"/>
    </row>
    <row r="750" spans="1:9" ht="13.2" x14ac:dyDescent="0.25">
      <c r="A750" s="4"/>
      <c r="B750" s="2"/>
      <c r="C750" s="4"/>
      <c r="D750" s="4"/>
      <c r="E750" s="5"/>
      <c r="H750" s="4"/>
      <c r="I750" s="4"/>
    </row>
    <row r="751" spans="1:9" ht="13.2" x14ac:dyDescent="0.25">
      <c r="A751" s="4"/>
      <c r="B751" s="2"/>
      <c r="C751" s="4"/>
      <c r="D751" s="4"/>
      <c r="E751" s="5"/>
      <c r="H751" s="4"/>
      <c r="I751" s="4"/>
    </row>
    <row r="752" spans="1:9" ht="13.2" x14ac:dyDescent="0.25">
      <c r="A752" s="4"/>
      <c r="B752" s="2"/>
      <c r="C752" s="4"/>
      <c r="D752" s="4"/>
      <c r="E752" s="5"/>
      <c r="H752" s="4"/>
      <c r="I752" s="4"/>
    </row>
    <row r="753" spans="1:9" ht="13.2" x14ac:dyDescent="0.25">
      <c r="A753" s="4"/>
      <c r="B753" s="2"/>
      <c r="C753" s="4"/>
      <c r="D753" s="4"/>
      <c r="E753" s="5"/>
      <c r="H753" s="4"/>
      <c r="I753" s="4"/>
    </row>
    <row r="754" spans="1:9" ht="13.2" x14ac:dyDescent="0.25">
      <c r="A754" s="4"/>
      <c r="B754" s="2"/>
      <c r="C754" s="4"/>
      <c r="D754" s="4"/>
      <c r="E754" s="5"/>
      <c r="H754" s="4"/>
      <c r="I754" s="4"/>
    </row>
    <row r="755" spans="1:9" ht="13.2" x14ac:dyDescent="0.25">
      <c r="A755" s="4"/>
      <c r="B755" s="2"/>
      <c r="C755" s="4"/>
      <c r="D755" s="4"/>
      <c r="E755" s="5"/>
      <c r="H755" s="4"/>
      <c r="I755" s="4"/>
    </row>
    <row r="756" spans="1:9" ht="13.2" x14ac:dyDescent="0.25">
      <c r="A756" s="4"/>
      <c r="B756" s="2"/>
      <c r="C756" s="4"/>
      <c r="D756" s="4"/>
      <c r="E756" s="5"/>
      <c r="H756" s="4"/>
      <c r="I756" s="4"/>
    </row>
    <row r="757" spans="1:9" ht="13.2" x14ac:dyDescent="0.25">
      <c r="A757" s="4"/>
      <c r="B757" s="2"/>
      <c r="C757" s="4"/>
      <c r="D757" s="4"/>
      <c r="E757" s="5"/>
      <c r="H757" s="4"/>
      <c r="I757" s="4"/>
    </row>
    <row r="758" spans="1:9" ht="13.2" x14ac:dyDescent="0.25">
      <c r="A758" s="4"/>
      <c r="B758" s="2"/>
      <c r="C758" s="4"/>
      <c r="D758" s="4"/>
      <c r="E758" s="5"/>
      <c r="H758" s="4"/>
      <c r="I758" s="4"/>
    </row>
    <row r="759" spans="1:9" ht="13.2" x14ac:dyDescent="0.25">
      <c r="A759" s="4"/>
      <c r="B759" s="2"/>
      <c r="C759" s="4"/>
      <c r="D759" s="4"/>
      <c r="E759" s="5"/>
      <c r="H759" s="4"/>
      <c r="I759" s="4"/>
    </row>
    <row r="760" spans="1:9" ht="13.2" x14ac:dyDescent="0.25">
      <c r="A760" s="4"/>
      <c r="B760" s="2"/>
      <c r="C760" s="4"/>
      <c r="D760" s="4"/>
      <c r="E760" s="5"/>
      <c r="H760" s="4"/>
      <c r="I760" s="4"/>
    </row>
    <row r="761" spans="1:9" ht="13.2" x14ac:dyDescent="0.25">
      <c r="A761" s="4"/>
      <c r="B761" s="2"/>
      <c r="C761" s="4"/>
      <c r="D761" s="4"/>
      <c r="E761" s="5"/>
      <c r="H761" s="4"/>
      <c r="I761" s="4"/>
    </row>
    <row r="762" spans="1:9" ht="13.2" x14ac:dyDescent="0.25">
      <c r="A762" s="4"/>
      <c r="B762" s="2"/>
      <c r="C762" s="4"/>
      <c r="D762" s="4"/>
      <c r="E762" s="5"/>
      <c r="H762" s="4"/>
      <c r="I762" s="4"/>
    </row>
    <row r="763" spans="1:9" ht="13.2" x14ac:dyDescent="0.25">
      <c r="A763" s="4"/>
      <c r="B763" s="2"/>
      <c r="C763" s="4"/>
      <c r="D763" s="4"/>
      <c r="E763" s="5"/>
      <c r="H763" s="4"/>
      <c r="I763" s="4"/>
    </row>
    <row r="764" spans="1:9" ht="13.2" x14ac:dyDescent="0.25">
      <c r="A764" s="4"/>
      <c r="B764" s="2"/>
      <c r="C764" s="4"/>
      <c r="D764" s="4"/>
      <c r="E764" s="5"/>
      <c r="H764" s="4"/>
      <c r="I764" s="4"/>
    </row>
    <row r="765" spans="1:9" ht="13.2" x14ac:dyDescent="0.25">
      <c r="A765" s="4"/>
      <c r="B765" s="2"/>
      <c r="C765" s="4"/>
      <c r="D765" s="4"/>
      <c r="E765" s="5"/>
      <c r="H765" s="4"/>
      <c r="I765" s="4"/>
    </row>
    <row r="766" spans="1:9" ht="13.2" x14ac:dyDescent="0.25">
      <c r="A766" s="4"/>
      <c r="B766" s="2"/>
      <c r="C766" s="4"/>
      <c r="D766" s="4"/>
      <c r="E766" s="5"/>
      <c r="H766" s="4"/>
      <c r="I766" s="4"/>
    </row>
    <row r="767" spans="1:9" ht="13.2" x14ac:dyDescent="0.25">
      <c r="A767" s="4"/>
      <c r="B767" s="2"/>
      <c r="C767" s="4"/>
      <c r="D767" s="4"/>
      <c r="E767" s="5"/>
      <c r="H767" s="4"/>
      <c r="I767" s="4"/>
    </row>
    <row r="768" spans="1:9" ht="13.2" x14ac:dyDescent="0.25">
      <c r="A768" s="4"/>
      <c r="B768" s="2"/>
      <c r="C768" s="4"/>
      <c r="D768" s="4"/>
      <c r="E768" s="5"/>
      <c r="H768" s="4"/>
      <c r="I768" s="4"/>
    </row>
    <row r="769" spans="1:9" ht="13.2" x14ac:dyDescent="0.25">
      <c r="A769" s="4"/>
      <c r="B769" s="2"/>
      <c r="C769" s="4"/>
      <c r="D769" s="4"/>
      <c r="E769" s="5"/>
      <c r="H769" s="4"/>
      <c r="I769" s="4"/>
    </row>
    <row r="770" spans="1:9" ht="13.2" x14ac:dyDescent="0.25">
      <c r="A770" s="4"/>
      <c r="B770" s="2"/>
      <c r="C770" s="4"/>
      <c r="D770" s="4"/>
      <c r="E770" s="5"/>
      <c r="H770" s="4"/>
      <c r="I770" s="4"/>
    </row>
    <row r="771" spans="1:9" ht="13.2" x14ac:dyDescent="0.25">
      <c r="A771" s="4"/>
      <c r="B771" s="2"/>
      <c r="C771" s="4"/>
      <c r="D771" s="4"/>
      <c r="E771" s="5"/>
      <c r="H771" s="4"/>
      <c r="I771" s="4"/>
    </row>
    <row r="772" spans="1:9" ht="13.2" x14ac:dyDescent="0.25">
      <c r="A772" s="4"/>
      <c r="B772" s="2"/>
      <c r="C772" s="4"/>
      <c r="D772" s="4"/>
      <c r="E772" s="5"/>
      <c r="H772" s="4"/>
      <c r="I772" s="4"/>
    </row>
    <row r="773" spans="1:9" ht="13.2" x14ac:dyDescent="0.25">
      <c r="A773" s="4"/>
      <c r="B773" s="2"/>
      <c r="C773" s="4"/>
      <c r="D773" s="4"/>
      <c r="E773" s="5"/>
      <c r="H773" s="4"/>
      <c r="I773" s="4"/>
    </row>
    <row r="774" spans="1:9" ht="13.2" x14ac:dyDescent="0.25">
      <c r="A774" s="4"/>
      <c r="B774" s="2"/>
      <c r="C774" s="4"/>
      <c r="D774" s="4"/>
      <c r="E774" s="5"/>
      <c r="H774" s="4"/>
      <c r="I774" s="4"/>
    </row>
    <row r="775" spans="1:9" ht="13.2" x14ac:dyDescent="0.25">
      <c r="A775" s="4"/>
      <c r="B775" s="2"/>
      <c r="C775" s="4"/>
      <c r="D775" s="4"/>
      <c r="E775" s="5"/>
      <c r="H775" s="4"/>
      <c r="I775" s="4"/>
    </row>
    <row r="776" spans="1:9" ht="13.2" x14ac:dyDescent="0.25">
      <c r="A776" s="4"/>
      <c r="B776" s="2"/>
      <c r="C776" s="4"/>
      <c r="D776" s="4"/>
      <c r="E776" s="5"/>
      <c r="H776" s="4"/>
      <c r="I776" s="4"/>
    </row>
    <row r="777" spans="1:9" ht="13.2" x14ac:dyDescent="0.25">
      <c r="A777" s="4"/>
      <c r="B777" s="2"/>
      <c r="C777" s="4"/>
      <c r="D777" s="4"/>
      <c r="E777" s="5"/>
      <c r="H777" s="4"/>
      <c r="I777" s="4"/>
    </row>
    <row r="778" spans="1:9" ht="13.2" x14ac:dyDescent="0.25">
      <c r="A778" s="4"/>
      <c r="B778" s="2"/>
      <c r="C778" s="4"/>
      <c r="D778" s="4"/>
      <c r="E778" s="5"/>
      <c r="H778" s="4"/>
      <c r="I778" s="4"/>
    </row>
    <row r="779" spans="1:9" ht="13.2" x14ac:dyDescent="0.25">
      <c r="A779" s="4"/>
      <c r="B779" s="2"/>
      <c r="C779" s="4"/>
      <c r="D779" s="4"/>
      <c r="E779" s="5"/>
      <c r="H779" s="4"/>
      <c r="I779" s="4"/>
    </row>
    <row r="780" spans="1:9" ht="13.2" x14ac:dyDescent="0.25">
      <c r="A780" s="4"/>
      <c r="B780" s="2"/>
      <c r="C780" s="4"/>
      <c r="D780" s="4"/>
      <c r="E780" s="5"/>
      <c r="H780" s="4"/>
      <c r="I780" s="4"/>
    </row>
    <row r="781" spans="1:9" ht="13.2" x14ac:dyDescent="0.25">
      <c r="A781" s="4"/>
      <c r="B781" s="2"/>
      <c r="C781" s="4"/>
      <c r="D781" s="4"/>
      <c r="E781" s="5"/>
      <c r="H781" s="4"/>
      <c r="I781" s="4"/>
    </row>
    <row r="782" spans="1:9" ht="13.2" x14ac:dyDescent="0.25">
      <c r="A782" s="4"/>
      <c r="B782" s="2"/>
      <c r="C782" s="4"/>
      <c r="D782" s="4"/>
      <c r="E782" s="5"/>
      <c r="H782" s="4"/>
      <c r="I782" s="4"/>
    </row>
    <row r="783" spans="1:9" ht="13.2" x14ac:dyDescent="0.25">
      <c r="A783" s="4"/>
      <c r="B783" s="2"/>
      <c r="C783" s="4"/>
      <c r="D783" s="4"/>
      <c r="E783" s="5"/>
      <c r="H783" s="4"/>
      <c r="I783" s="4"/>
    </row>
    <row r="784" spans="1:9" ht="13.2" x14ac:dyDescent="0.25">
      <c r="A784" s="4"/>
      <c r="B784" s="2"/>
      <c r="C784" s="4"/>
      <c r="D784" s="4"/>
      <c r="E784" s="5"/>
      <c r="H784" s="4"/>
      <c r="I784" s="4"/>
    </row>
    <row r="785" spans="1:9" ht="13.2" x14ac:dyDescent="0.25">
      <c r="A785" s="4"/>
      <c r="B785" s="2"/>
      <c r="C785" s="4"/>
      <c r="D785" s="4"/>
      <c r="E785" s="5"/>
      <c r="H785" s="4"/>
      <c r="I785" s="4"/>
    </row>
    <row r="786" spans="1:9" ht="13.2" x14ac:dyDescent="0.25">
      <c r="A786" s="4"/>
      <c r="B786" s="2"/>
      <c r="C786" s="4"/>
      <c r="D786" s="4"/>
      <c r="E786" s="5"/>
      <c r="H786" s="4"/>
      <c r="I786" s="4"/>
    </row>
    <row r="787" spans="1:9" ht="13.2" x14ac:dyDescent="0.25">
      <c r="A787" s="4"/>
      <c r="B787" s="2"/>
      <c r="C787" s="4"/>
      <c r="D787" s="4"/>
      <c r="E787" s="5"/>
      <c r="H787" s="4"/>
      <c r="I787" s="4"/>
    </row>
    <row r="788" spans="1:9" ht="13.2" x14ac:dyDescent="0.25">
      <c r="A788" s="4"/>
      <c r="B788" s="2"/>
      <c r="C788" s="4"/>
      <c r="D788" s="4"/>
      <c r="E788" s="5"/>
      <c r="H788" s="4"/>
      <c r="I788" s="4"/>
    </row>
    <row r="789" spans="1:9" ht="13.2" x14ac:dyDescent="0.25">
      <c r="A789" s="4"/>
      <c r="B789" s="2"/>
      <c r="C789" s="4"/>
      <c r="D789" s="4"/>
      <c r="E789" s="5"/>
      <c r="H789" s="4"/>
      <c r="I789" s="4"/>
    </row>
    <row r="790" spans="1:9" ht="13.2" x14ac:dyDescent="0.25">
      <c r="A790" s="4"/>
      <c r="B790" s="2"/>
      <c r="C790" s="4"/>
      <c r="D790" s="4"/>
      <c r="E790" s="5"/>
      <c r="H790" s="4"/>
      <c r="I790" s="4"/>
    </row>
    <row r="791" spans="1:9" ht="13.2" x14ac:dyDescent="0.25">
      <c r="A791" s="4"/>
      <c r="B791" s="2"/>
      <c r="C791" s="4"/>
      <c r="D791" s="4"/>
      <c r="E791" s="5"/>
      <c r="H791" s="4"/>
      <c r="I791" s="4"/>
    </row>
    <row r="792" spans="1:9" ht="13.2" x14ac:dyDescent="0.25">
      <c r="A792" s="4"/>
      <c r="B792" s="2"/>
      <c r="C792" s="4"/>
      <c r="D792" s="4"/>
      <c r="E792" s="5"/>
      <c r="H792" s="4"/>
      <c r="I792" s="4"/>
    </row>
    <row r="793" spans="1:9" ht="13.2" x14ac:dyDescent="0.25">
      <c r="A793" s="4"/>
      <c r="B793" s="2"/>
      <c r="C793" s="4"/>
      <c r="D793" s="4"/>
      <c r="E793" s="5"/>
      <c r="H793" s="4"/>
      <c r="I793" s="4"/>
    </row>
    <row r="794" spans="1:9" ht="13.2" x14ac:dyDescent="0.25">
      <c r="A794" s="4"/>
      <c r="B794" s="2"/>
      <c r="C794" s="4"/>
      <c r="D794" s="4"/>
      <c r="E794" s="5"/>
      <c r="H794" s="4"/>
      <c r="I794" s="4"/>
    </row>
    <row r="795" spans="1:9" ht="13.2" x14ac:dyDescent="0.25">
      <c r="A795" s="4"/>
      <c r="B795" s="2"/>
      <c r="C795" s="4"/>
      <c r="D795" s="4"/>
      <c r="E795" s="5"/>
      <c r="H795" s="4"/>
      <c r="I795" s="4"/>
    </row>
    <row r="796" spans="1:9" ht="13.2" x14ac:dyDescent="0.25">
      <c r="A796" s="4"/>
      <c r="B796" s="2"/>
      <c r="C796" s="4"/>
      <c r="D796" s="4"/>
      <c r="E796" s="5"/>
      <c r="H796" s="4"/>
      <c r="I796" s="4"/>
    </row>
    <row r="797" spans="1:9" ht="13.2" x14ac:dyDescent="0.25">
      <c r="A797" s="4"/>
      <c r="B797" s="2"/>
      <c r="C797" s="4"/>
      <c r="D797" s="4"/>
      <c r="E797" s="5"/>
      <c r="H797" s="4"/>
      <c r="I797" s="4"/>
    </row>
    <row r="798" spans="1:9" ht="13.2" x14ac:dyDescent="0.25">
      <c r="A798" s="4"/>
      <c r="B798" s="2"/>
      <c r="C798" s="4"/>
      <c r="D798" s="4"/>
      <c r="E798" s="5"/>
      <c r="H798" s="4"/>
      <c r="I798" s="4"/>
    </row>
    <row r="799" spans="1:9" ht="13.2" x14ac:dyDescent="0.25">
      <c r="A799" s="4"/>
      <c r="B799" s="2"/>
      <c r="C799" s="4"/>
      <c r="D799" s="4"/>
      <c r="E799" s="5"/>
      <c r="H799" s="4"/>
      <c r="I799" s="4"/>
    </row>
    <row r="800" spans="1:9" ht="13.2" x14ac:dyDescent="0.25">
      <c r="A800" s="4"/>
      <c r="B800" s="2"/>
      <c r="C800" s="4"/>
      <c r="D800" s="4"/>
      <c r="E800" s="5"/>
      <c r="H800" s="4"/>
      <c r="I800" s="4"/>
    </row>
    <row r="801" spans="1:9" ht="13.2" x14ac:dyDescent="0.25">
      <c r="A801" s="4"/>
      <c r="B801" s="2"/>
      <c r="C801" s="4"/>
      <c r="D801" s="4"/>
      <c r="E801" s="5"/>
      <c r="H801" s="4"/>
      <c r="I801" s="4"/>
    </row>
    <row r="802" spans="1:9" ht="13.2" x14ac:dyDescent="0.25">
      <c r="A802" s="4"/>
      <c r="B802" s="2"/>
      <c r="C802" s="4"/>
      <c r="D802" s="4"/>
      <c r="E802" s="5"/>
      <c r="H802" s="4"/>
      <c r="I802" s="4"/>
    </row>
    <row r="803" spans="1:9" ht="13.2" x14ac:dyDescent="0.25">
      <c r="A803" s="4"/>
      <c r="B803" s="2"/>
      <c r="C803" s="4"/>
      <c r="D803" s="4"/>
      <c r="E803" s="5"/>
      <c r="H803" s="4"/>
      <c r="I803" s="4"/>
    </row>
    <row r="804" spans="1:9" ht="13.2" x14ac:dyDescent="0.25">
      <c r="A804" s="4"/>
      <c r="B804" s="2"/>
      <c r="C804" s="4"/>
      <c r="D804" s="4"/>
      <c r="E804" s="5"/>
      <c r="H804" s="4"/>
      <c r="I804" s="4"/>
    </row>
    <row r="805" spans="1:9" ht="13.2" x14ac:dyDescent="0.25">
      <c r="A805" s="4"/>
      <c r="B805" s="2"/>
      <c r="C805" s="4"/>
      <c r="D805" s="4"/>
      <c r="E805" s="5"/>
      <c r="H805" s="4"/>
      <c r="I805" s="4"/>
    </row>
    <row r="806" spans="1:9" ht="13.2" x14ac:dyDescent="0.25">
      <c r="A806" s="4"/>
      <c r="B806" s="2"/>
      <c r="C806" s="4"/>
      <c r="D806" s="4"/>
      <c r="E806" s="5"/>
      <c r="H806" s="4"/>
      <c r="I806" s="4"/>
    </row>
    <row r="807" spans="1:9" ht="13.2" x14ac:dyDescent="0.25">
      <c r="A807" s="4"/>
      <c r="B807" s="2"/>
      <c r="C807" s="4"/>
      <c r="D807" s="4"/>
      <c r="E807" s="5"/>
      <c r="H807" s="4"/>
      <c r="I807" s="4"/>
    </row>
    <row r="808" spans="1:9" ht="13.2" x14ac:dyDescent="0.25">
      <c r="A808" s="4"/>
      <c r="B808" s="2"/>
      <c r="C808" s="4"/>
      <c r="D808" s="4"/>
      <c r="E808" s="5"/>
      <c r="H808" s="4"/>
      <c r="I808" s="4"/>
    </row>
    <row r="809" spans="1:9" ht="13.2" x14ac:dyDescent="0.25">
      <c r="A809" s="4"/>
      <c r="B809" s="2"/>
      <c r="C809" s="4"/>
      <c r="D809" s="4"/>
      <c r="E809" s="5"/>
      <c r="H809" s="4"/>
      <c r="I809" s="4"/>
    </row>
    <row r="810" spans="1:9" ht="13.2" x14ac:dyDescent="0.25">
      <c r="A810" s="4"/>
      <c r="B810" s="2"/>
      <c r="C810" s="4"/>
      <c r="D810" s="4"/>
      <c r="E810" s="5"/>
      <c r="H810" s="4"/>
      <c r="I810" s="4"/>
    </row>
    <row r="811" spans="1:9" ht="13.2" x14ac:dyDescent="0.25">
      <c r="A811" s="4"/>
      <c r="B811" s="2"/>
      <c r="C811" s="4"/>
      <c r="D811" s="4"/>
      <c r="E811" s="5"/>
      <c r="H811" s="4"/>
      <c r="I811" s="4"/>
    </row>
    <row r="812" spans="1:9" ht="13.2" x14ac:dyDescent="0.25">
      <c r="A812" s="4"/>
      <c r="B812" s="2"/>
      <c r="C812" s="4"/>
      <c r="D812" s="4"/>
      <c r="E812" s="5"/>
      <c r="H812" s="4"/>
      <c r="I812" s="4"/>
    </row>
    <row r="813" spans="1:9" ht="13.2" x14ac:dyDescent="0.25">
      <c r="A813" s="4"/>
      <c r="B813" s="2"/>
      <c r="C813" s="4"/>
      <c r="D813" s="4"/>
      <c r="E813" s="5"/>
      <c r="H813" s="4"/>
      <c r="I813" s="4"/>
    </row>
    <row r="814" spans="1:9" ht="13.2" x14ac:dyDescent="0.25">
      <c r="A814" s="4"/>
      <c r="B814" s="2"/>
      <c r="C814" s="4"/>
      <c r="D814" s="4"/>
      <c r="E814" s="5"/>
      <c r="H814" s="4"/>
      <c r="I814" s="4"/>
    </row>
    <row r="815" spans="1:9" ht="13.2" x14ac:dyDescent="0.25">
      <c r="A815" s="4"/>
      <c r="B815" s="2"/>
      <c r="C815" s="4"/>
      <c r="D815" s="4"/>
      <c r="E815" s="5"/>
      <c r="H815" s="4"/>
      <c r="I815" s="4"/>
    </row>
    <row r="816" spans="1:9" ht="13.2" x14ac:dyDescent="0.25">
      <c r="A816" s="4"/>
      <c r="B816" s="2"/>
      <c r="C816" s="4"/>
      <c r="D816" s="4"/>
      <c r="E816" s="5"/>
      <c r="H816" s="4"/>
      <c r="I816" s="4"/>
    </row>
    <row r="817" spans="1:9" ht="13.2" x14ac:dyDescent="0.25">
      <c r="A817" s="4"/>
      <c r="B817" s="2"/>
      <c r="C817" s="4"/>
      <c r="D817" s="4"/>
      <c r="E817" s="5"/>
      <c r="H817" s="4"/>
      <c r="I817" s="4"/>
    </row>
    <row r="818" spans="1:9" ht="13.2" x14ac:dyDescent="0.25">
      <c r="A818" s="4"/>
      <c r="B818" s="2"/>
      <c r="C818" s="4"/>
      <c r="D818" s="4"/>
      <c r="E818" s="5"/>
      <c r="H818" s="4"/>
      <c r="I818" s="4"/>
    </row>
    <row r="819" spans="1:9" ht="13.2" x14ac:dyDescent="0.25">
      <c r="A819" s="4"/>
      <c r="B819" s="2"/>
      <c r="C819" s="4"/>
      <c r="D819" s="4"/>
      <c r="E819" s="5"/>
      <c r="H819" s="4"/>
      <c r="I819" s="4"/>
    </row>
    <row r="820" spans="1:9" ht="13.2" x14ac:dyDescent="0.25">
      <c r="A820" s="4"/>
      <c r="B820" s="2"/>
      <c r="C820" s="4"/>
      <c r="D820" s="4"/>
      <c r="E820" s="5"/>
      <c r="H820" s="4"/>
      <c r="I820" s="4"/>
    </row>
    <row r="821" spans="1:9" ht="13.2" x14ac:dyDescent="0.25">
      <c r="A821" s="4"/>
      <c r="B821" s="2"/>
      <c r="C821" s="4"/>
      <c r="D821" s="4"/>
      <c r="E821" s="5"/>
      <c r="H821" s="4"/>
      <c r="I821" s="4"/>
    </row>
    <row r="822" spans="1:9" ht="13.2" x14ac:dyDescent="0.25">
      <c r="A822" s="4"/>
      <c r="B822" s="2"/>
      <c r="C822" s="4"/>
      <c r="D822" s="4"/>
      <c r="E822" s="5"/>
      <c r="H822" s="4"/>
      <c r="I822" s="4"/>
    </row>
    <row r="823" spans="1:9" ht="13.2" x14ac:dyDescent="0.25">
      <c r="A823" s="4"/>
      <c r="B823" s="2"/>
      <c r="C823" s="4"/>
      <c r="D823" s="4"/>
      <c r="E823" s="5"/>
      <c r="H823" s="4"/>
      <c r="I823" s="4"/>
    </row>
    <row r="824" spans="1:9" ht="13.2" x14ac:dyDescent="0.25">
      <c r="A824" s="4"/>
      <c r="B824" s="2"/>
      <c r="C824" s="4"/>
      <c r="D824" s="4"/>
      <c r="E824" s="5"/>
      <c r="H824" s="4"/>
      <c r="I824" s="4"/>
    </row>
    <row r="825" spans="1:9" ht="13.2" x14ac:dyDescent="0.25">
      <c r="A825" s="4"/>
      <c r="B825" s="2"/>
      <c r="C825" s="4"/>
      <c r="D825" s="4"/>
      <c r="E825" s="5"/>
      <c r="H825" s="4"/>
      <c r="I825" s="4"/>
    </row>
    <row r="826" spans="1:9" ht="13.2" x14ac:dyDescent="0.25">
      <c r="A826" s="4"/>
      <c r="B826" s="2"/>
      <c r="C826" s="4"/>
      <c r="D826" s="4"/>
      <c r="E826" s="5"/>
      <c r="H826" s="4"/>
      <c r="I826" s="4"/>
    </row>
    <row r="827" spans="1:9" ht="13.2" x14ac:dyDescent="0.25">
      <c r="A827" s="4"/>
      <c r="B827" s="2"/>
      <c r="C827" s="4"/>
      <c r="D827" s="4"/>
      <c r="E827" s="5"/>
      <c r="H827" s="4"/>
      <c r="I827" s="4"/>
    </row>
    <row r="828" spans="1:9" ht="13.2" x14ac:dyDescent="0.25">
      <c r="A828" s="4"/>
      <c r="B828" s="2"/>
      <c r="C828" s="4"/>
      <c r="D828" s="4"/>
      <c r="E828" s="5"/>
      <c r="H828" s="4"/>
      <c r="I828" s="4"/>
    </row>
    <row r="829" spans="1:9" ht="13.2" x14ac:dyDescent="0.25">
      <c r="A829" s="4"/>
      <c r="B829" s="2"/>
      <c r="C829" s="4"/>
      <c r="D829" s="4"/>
      <c r="E829" s="5"/>
      <c r="H829" s="4"/>
      <c r="I829" s="4"/>
    </row>
    <row r="830" spans="1:9" ht="13.2" x14ac:dyDescent="0.25">
      <c r="A830" s="4"/>
      <c r="B830" s="2"/>
      <c r="C830" s="4"/>
      <c r="D830" s="4"/>
      <c r="E830" s="5"/>
      <c r="H830" s="4"/>
      <c r="I830" s="4"/>
    </row>
    <row r="831" spans="1:9" ht="13.2" x14ac:dyDescent="0.25">
      <c r="A831" s="4"/>
      <c r="B831" s="2"/>
      <c r="C831" s="4"/>
      <c r="D831" s="4"/>
      <c r="E831" s="5"/>
      <c r="H831" s="4"/>
      <c r="I831" s="4"/>
    </row>
    <row r="832" spans="1:9" ht="13.2" x14ac:dyDescent="0.25">
      <c r="A832" s="4"/>
      <c r="B832" s="2"/>
      <c r="C832" s="4"/>
      <c r="D832" s="4"/>
      <c r="E832" s="5"/>
      <c r="H832" s="4"/>
      <c r="I832" s="4"/>
    </row>
    <row r="833" spans="1:9" ht="13.2" x14ac:dyDescent="0.25">
      <c r="A833" s="4"/>
      <c r="B833" s="2"/>
      <c r="C833" s="4"/>
      <c r="D833" s="4"/>
      <c r="E833" s="5"/>
      <c r="H833" s="4"/>
      <c r="I833" s="4"/>
    </row>
    <row r="834" spans="1:9" ht="13.2" x14ac:dyDescent="0.25">
      <c r="A834" s="4"/>
      <c r="B834" s="2"/>
      <c r="C834" s="4"/>
      <c r="D834" s="4"/>
      <c r="E834" s="5"/>
      <c r="H834" s="4"/>
      <c r="I834" s="4"/>
    </row>
    <row r="835" spans="1:9" ht="13.2" x14ac:dyDescent="0.25">
      <c r="A835" s="4"/>
      <c r="B835" s="2"/>
      <c r="C835" s="4"/>
      <c r="D835" s="4"/>
      <c r="E835" s="5"/>
      <c r="H835" s="4"/>
      <c r="I835" s="4"/>
    </row>
    <row r="836" spans="1:9" ht="13.2" x14ac:dyDescent="0.25">
      <c r="A836" s="4"/>
      <c r="B836" s="2"/>
      <c r="C836" s="4"/>
      <c r="D836" s="4"/>
      <c r="E836" s="5"/>
      <c r="H836" s="4"/>
      <c r="I836" s="4"/>
    </row>
    <row r="837" spans="1:9" ht="13.2" x14ac:dyDescent="0.25">
      <c r="A837" s="4"/>
      <c r="B837" s="2"/>
      <c r="C837" s="4"/>
      <c r="D837" s="4"/>
      <c r="E837" s="5"/>
      <c r="H837" s="4"/>
      <c r="I837" s="4"/>
    </row>
    <row r="838" spans="1:9" ht="13.2" x14ac:dyDescent="0.25">
      <c r="A838" s="4"/>
      <c r="B838" s="2"/>
      <c r="C838" s="4"/>
      <c r="D838" s="4"/>
      <c r="E838" s="5"/>
      <c r="H838" s="4"/>
      <c r="I838" s="4"/>
    </row>
    <row r="839" spans="1:9" ht="13.2" x14ac:dyDescent="0.25">
      <c r="A839" s="4"/>
      <c r="B839" s="2"/>
      <c r="C839" s="4"/>
      <c r="D839" s="4"/>
      <c r="E839" s="5"/>
      <c r="H839" s="4"/>
      <c r="I839" s="4"/>
    </row>
    <row r="840" spans="1:9" ht="13.2" x14ac:dyDescent="0.25">
      <c r="A840" s="4"/>
      <c r="B840" s="2"/>
      <c r="C840" s="4"/>
      <c r="D840" s="4"/>
      <c r="E840" s="5"/>
      <c r="H840" s="4"/>
      <c r="I840" s="4"/>
    </row>
    <row r="841" spans="1:9" ht="13.2" x14ac:dyDescent="0.25">
      <c r="A841" s="4"/>
      <c r="B841" s="2"/>
      <c r="C841" s="4"/>
      <c r="D841" s="4"/>
      <c r="E841" s="5"/>
      <c r="H841" s="4"/>
      <c r="I841" s="4"/>
    </row>
    <row r="842" spans="1:9" ht="13.2" x14ac:dyDescent="0.25">
      <c r="A842" s="4"/>
      <c r="B842" s="2"/>
      <c r="C842" s="4"/>
      <c r="D842" s="4"/>
      <c r="E842" s="5"/>
      <c r="H842" s="4"/>
      <c r="I842" s="4"/>
    </row>
    <row r="843" spans="1:9" ht="13.2" x14ac:dyDescent="0.25">
      <c r="A843" s="4"/>
      <c r="B843" s="2"/>
      <c r="C843" s="4"/>
      <c r="D843" s="4"/>
      <c r="E843" s="5"/>
      <c r="H843" s="4"/>
      <c r="I843" s="4"/>
    </row>
    <row r="844" spans="1:9" ht="13.2" x14ac:dyDescent="0.25">
      <c r="A844" s="4"/>
      <c r="B844" s="2"/>
      <c r="C844" s="4"/>
      <c r="D844" s="4"/>
      <c r="E844" s="5"/>
      <c r="H844" s="4"/>
      <c r="I844" s="4"/>
    </row>
    <row r="845" spans="1:9" ht="13.2" x14ac:dyDescent="0.25">
      <c r="A845" s="4"/>
      <c r="B845" s="2"/>
      <c r="C845" s="4"/>
      <c r="D845" s="4"/>
      <c r="E845" s="5"/>
      <c r="H845" s="4"/>
      <c r="I845" s="4"/>
    </row>
    <row r="846" spans="1:9" ht="13.2" x14ac:dyDescent="0.25">
      <c r="A846" s="4"/>
      <c r="B846" s="2"/>
      <c r="C846" s="4"/>
      <c r="D846" s="4"/>
      <c r="E846" s="5"/>
      <c r="H846" s="4"/>
      <c r="I846" s="4"/>
    </row>
    <row r="847" spans="1:9" ht="13.2" x14ac:dyDescent="0.25">
      <c r="A847" s="4"/>
      <c r="B847" s="2"/>
      <c r="C847" s="4"/>
      <c r="D847" s="4"/>
      <c r="E847" s="5"/>
      <c r="H847" s="4"/>
      <c r="I847" s="4"/>
    </row>
    <row r="848" spans="1:9" ht="13.2" x14ac:dyDescent="0.25">
      <c r="A848" s="4"/>
      <c r="B848" s="2"/>
      <c r="C848" s="4"/>
      <c r="D848" s="4"/>
      <c r="E848" s="5"/>
      <c r="H848" s="4"/>
      <c r="I848" s="4"/>
    </row>
    <row r="849" spans="1:9" ht="13.2" x14ac:dyDescent="0.25">
      <c r="A849" s="4"/>
      <c r="B849" s="2"/>
      <c r="C849" s="4"/>
      <c r="D849" s="4"/>
      <c r="E849" s="5"/>
      <c r="H849" s="4"/>
      <c r="I849" s="4"/>
    </row>
    <row r="850" spans="1:9" ht="13.2" x14ac:dyDescent="0.25">
      <c r="A850" s="4"/>
      <c r="B850" s="2"/>
      <c r="C850" s="4"/>
      <c r="D850" s="4"/>
      <c r="E850" s="5"/>
      <c r="H850" s="4"/>
      <c r="I850" s="4"/>
    </row>
    <row r="851" spans="1:9" ht="13.2" x14ac:dyDescent="0.25">
      <c r="A851" s="4"/>
      <c r="B851" s="2"/>
      <c r="C851" s="4"/>
      <c r="D851" s="4"/>
      <c r="E851" s="5"/>
      <c r="H851" s="4"/>
      <c r="I851" s="4"/>
    </row>
    <row r="852" spans="1:9" ht="13.2" x14ac:dyDescent="0.25">
      <c r="A852" s="4"/>
      <c r="B852" s="2"/>
      <c r="C852" s="4"/>
      <c r="D852" s="4"/>
      <c r="E852" s="5"/>
      <c r="H852" s="4"/>
      <c r="I852" s="4"/>
    </row>
    <row r="853" spans="1:9" ht="13.2" x14ac:dyDescent="0.25">
      <c r="A853" s="4"/>
      <c r="B853" s="2"/>
      <c r="C853" s="4"/>
      <c r="D853" s="4"/>
      <c r="E853" s="5"/>
      <c r="H853" s="4"/>
      <c r="I853" s="4"/>
    </row>
    <row r="854" spans="1:9" ht="13.2" x14ac:dyDescent="0.25">
      <c r="A854" s="4"/>
      <c r="B854" s="2"/>
      <c r="C854" s="4"/>
      <c r="D854" s="4"/>
      <c r="E854" s="5"/>
      <c r="H854" s="4"/>
      <c r="I854" s="4"/>
    </row>
    <row r="855" spans="1:9" ht="13.2" x14ac:dyDescent="0.25">
      <c r="A855" s="4"/>
      <c r="B855" s="2"/>
      <c r="C855" s="4"/>
      <c r="D855" s="4"/>
      <c r="E855" s="5"/>
      <c r="H855" s="4"/>
      <c r="I855" s="4"/>
    </row>
    <row r="856" spans="1:9" ht="13.2" x14ac:dyDescent="0.25">
      <c r="A856" s="4"/>
      <c r="B856" s="2"/>
      <c r="C856" s="4"/>
      <c r="D856" s="4"/>
      <c r="E856" s="5"/>
      <c r="H856" s="4"/>
      <c r="I856" s="4"/>
    </row>
    <row r="857" spans="1:9" ht="13.2" x14ac:dyDescent="0.25">
      <c r="A857" s="4"/>
      <c r="B857" s="2"/>
      <c r="C857" s="4"/>
      <c r="D857" s="4"/>
      <c r="E857" s="5"/>
      <c r="H857" s="4"/>
      <c r="I857" s="4"/>
    </row>
    <row r="858" spans="1:9" ht="13.2" x14ac:dyDescent="0.25">
      <c r="A858" s="4"/>
      <c r="B858" s="2"/>
      <c r="C858" s="4"/>
      <c r="D858" s="4"/>
      <c r="E858" s="5"/>
      <c r="H858" s="4"/>
      <c r="I858" s="4"/>
    </row>
    <row r="859" spans="1:9" ht="13.2" x14ac:dyDescent="0.25">
      <c r="A859" s="4"/>
      <c r="B859" s="2"/>
      <c r="C859" s="4"/>
      <c r="D859" s="4"/>
      <c r="E859" s="5"/>
      <c r="H859" s="4"/>
      <c r="I859" s="4"/>
    </row>
    <row r="860" spans="1:9" ht="13.2" x14ac:dyDescent="0.25">
      <c r="A860" s="4"/>
      <c r="B860" s="2"/>
      <c r="C860" s="4"/>
      <c r="D860" s="4"/>
      <c r="E860" s="5"/>
      <c r="H860" s="4"/>
      <c r="I860" s="4"/>
    </row>
    <row r="861" spans="1:9" ht="13.2" x14ac:dyDescent="0.25">
      <c r="A861" s="4"/>
      <c r="B861" s="2"/>
      <c r="C861" s="4"/>
      <c r="D861" s="4"/>
      <c r="E861" s="5"/>
      <c r="H861" s="4"/>
      <c r="I861" s="4"/>
    </row>
    <row r="862" spans="1:9" ht="13.2" x14ac:dyDescent="0.25">
      <c r="A862" s="4"/>
      <c r="B862" s="2"/>
      <c r="C862" s="4"/>
      <c r="D862" s="4"/>
      <c r="E862" s="5"/>
      <c r="H862" s="4"/>
      <c r="I862" s="4"/>
    </row>
    <row r="863" spans="1:9" ht="13.2" x14ac:dyDescent="0.25">
      <c r="A863" s="4"/>
      <c r="B863" s="2"/>
      <c r="C863" s="4"/>
      <c r="D863" s="4"/>
      <c r="E863" s="5"/>
      <c r="H863" s="4"/>
      <c r="I863" s="4"/>
    </row>
    <row r="864" spans="1:9" ht="13.2" x14ac:dyDescent="0.25">
      <c r="A864" s="4"/>
      <c r="B864" s="2"/>
      <c r="C864" s="4"/>
      <c r="D864" s="4"/>
      <c r="E864" s="5"/>
      <c r="H864" s="4"/>
      <c r="I864" s="4"/>
    </row>
    <row r="865" spans="1:9" ht="13.2" x14ac:dyDescent="0.25">
      <c r="A865" s="4"/>
      <c r="B865" s="2"/>
      <c r="C865" s="4"/>
      <c r="D865" s="4"/>
      <c r="E865" s="5"/>
      <c r="H865" s="4"/>
      <c r="I865" s="4"/>
    </row>
    <row r="866" spans="1:9" ht="13.2" x14ac:dyDescent="0.25">
      <c r="A866" s="4"/>
      <c r="B866" s="2"/>
      <c r="C866" s="4"/>
      <c r="D866" s="4"/>
      <c r="E866" s="5"/>
      <c r="H866" s="4"/>
      <c r="I866" s="4"/>
    </row>
    <row r="867" spans="1:9" ht="13.2" x14ac:dyDescent="0.25">
      <c r="A867" s="4"/>
      <c r="B867" s="2"/>
      <c r="C867" s="4"/>
      <c r="D867" s="4"/>
      <c r="E867" s="5"/>
      <c r="H867" s="4"/>
      <c r="I867" s="4"/>
    </row>
    <row r="868" spans="1:9" ht="13.2" x14ac:dyDescent="0.25">
      <c r="A868" s="4"/>
      <c r="B868" s="2"/>
      <c r="C868" s="4"/>
      <c r="D868" s="4"/>
      <c r="E868" s="5"/>
      <c r="H868" s="4"/>
      <c r="I868" s="4"/>
    </row>
    <row r="869" spans="1:9" ht="13.2" x14ac:dyDescent="0.25">
      <c r="A869" s="4"/>
      <c r="B869" s="2"/>
      <c r="C869" s="4"/>
      <c r="D869" s="4"/>
      <c r="E869" s="5"/>
      <c r="H869" s="4"/>
      <c r="I869" s="4"/>
    </row>
    <row r="870" spans="1:9" ht="13.2" x14ac:dyDescent="0.25">
      <c r="A870" s="4"/>
      <c r="B870" s="2"/>
      <c r="C870" s="4"/>
      <c r="D870" s="4"/>
      <c r="E870" s="5"/>
      <c r="H870" s="4"/>
      <c r="I870" s="4"/>
    </row>
    <row r="871" spans="1:9" ht="13.2" x14ac:dyDescent="0.25">
      <c r="A871" s="4"/>
      <c r="B871" s="2"/>
      <c r="C871" s="4"/>
      <c r="D871" s="4"/>
      <c r="E871" s="5"/>
      <c r="H871" s="4"/>
      <c r="I871" s="4"/>
    </row>
    <row r="872" spans="1:9" ht="13.2" x14ac:dyDescent="0.25">
      <c r="A872" s="4"/>
      <c r="B872" s="2"/>
      <c r="C872" s="4"/>
      <c r="D872" s="4"/>
      <c r="E872" s="5"/>
      <c r="H872" s="4"/>
      <c r="I872" s="4"/>
    </row>
    <row r="873" spans="1:9" ht="13.2" x14ac:dyDescent="0.25">
      <c r="A873" s="4"/>
      <c r="B873" s="2"/>
      <c r="C873" s="4"/>
      <c r="D873" s="4"/>
      <c r="E873" s="5"/>
      <c r="H873" s="4"/>
      <c r="I873" s="4"/>
    </row>
    <row r="874" spans="1:9" ht="13.2" x14ac:dyDescent="0.25">
      <c r="A874" s="4"/>
      <c r="B874" s="2"/>
      <c r="C874" s="4"/>
      <c r="D874" s="4"/>
      <c r="E874" s="5"/>
      <c r="H874" s="4"/>
      <c r="I874" s="4"/>
    </row>
    <row r="875" spans="1:9" ht="13.2" x14ac:dyDescent="0.25">
      <c r="A875" s="4"/>
      <c r="B875" s="2"/>
      <c r="C875" s="4"/>
      <c r="D875" s="4"/>
      <c r="E875" s="5"/>
      <c r="H875" s="4"/>
      <c r="I875" s="4"/>
    </row>
    <row r="876" spans="1:9" ht="13.2" x14ac:dyDescent="0.25">
      <c r="A876" s="4"/>
      <c r="B876" s="2"/>
      <c r="C876" s="4"/>
      <c r="D876" s="4"/>
      <c r="E876" s="5"/>
      <c r="H876" s="4"/>
      <c r="I876" s="4"/>
    </row>
    <row r="877" spans="1:9" ht="13.2" x14ac:dyDescent="0.25">
      <c r="A877" s="4"/>
      <c r="B877" s="2"/>
      <c r="C877" s="4"/>
      <c r="D877" s="4"/>
      <c r="E877" s="5"/>
      <c r="H877" s="4"/>
      <c r="I877" s="4"/>
    </row>
    <row r="878" spans="1:9" ht="13.2" x14ac:dyDescent="0.25">
      <c r="A878" s="4"/>
      <c r="B878" s="2"/>
      <c r="C878" s="4"/>
      <c r="D878" s="4"/>
      <c r="E878" s="5"/>
      <c r="H878" s="4"/>
      <c r="I878" s="4"/>
    </row>
    <row r="879" spans="1:9" ht="13.2" x14ac:dyDescent="0.25">
      <c r="A879" s="4"/>
      <c r="B879" s="2"/>
      <c r="C879" s="4"/>
      <c r="D879" s="4"/>
      <c r="E879" s="5"/>
      <c r="H879" s="4"/>
      <c r="I879" s="4"/>
    </row>
    <row r="880" spans="1:9" ht="13.2" x14ac:dyDescent="0.25">
      <c r="A880" s="4"/>
      <c r="B880" s="2"/>
      <c r="C880" s="4"/>
      <c r="D880" s="4"/>
      <c r="E880" s="5"/>
      <c r="H880" s="4"/>
      <c r="I880" s="4"/>
    </row>
    <row r="881" spans="1:9" ht="13.2" x14ac:dyDescent="0.25">
      <c r="A881" s="4"/>
      <c r="B881" s="2"/>
      <c r="C881" s="4"/>
      <c r="D881" s="4"/>
      <c r="E881" s="5"/>
      <c r="H881" s="4"/>
      <c r="I881" s="4"/>
    </row>
    <row r="882" spans="1:9" ht="13.2" x14ac:dyDescent="0.25">
      <c r="A882" s="4"/>
      <c r="B882" s="2"/>
      <c r="C882" s="4"/>
      <c r="D882" s="4"/>
      <c r="E882" s="5"/>
      <c r="H882" s="4"/>
      <c r="I882" s="4"/>
    </row>
    <row r="883" spans="1:9" ht="13.2" x14ac:dyDescent="0.25">
      <c r="A883" s="4"/>
      <c r="B883" s="2"/>
      <c r="C883" s="4"/>
      <c r="D883" s="4"/>
      <c r="E883" s="5"/>
      <c r="H883" s="4"/>
      <c r="I883" s="4"/>
    </row>
    <row r="884" spans="1:9" ht="13.2" x14ac:dyDescent="0.25">
      <c r="A884" s="4"/>
      <c r="B884" s="2"/>
      <c r="C884" s="4"/>
      <c r="D884" s="4"/>
      <c r="E884" s="5"/>
      <c r="H884" s="4"/>
      <c r="I884" s="4"/>
    </row>
    <row r="885" spans="1:9" ht="13.2" x14ac:dyDescent="0.25">
      <c r="A885" s="4"/>
      <c r="B885" s="2"/>
      <c r="C885" s="4"/>
      <c r="D885" s="4"/>
      <c r="E885" s="5"/>
      <c r="H885" s="4"/>
      <c r="I885" s="4"/>
    </row>
    <row r="886" spans="1:9" ht="13.2" x14ac:dyDescent="0.25">
      <c r="A886" s="4"/>
      <c r="B886" s="2"/>
      <c r="C886" s="4"/>
      <c r="D886" s="4"/>
      <c r="E886" s="5"/>
      <c r="H886" s="4"/>
      <c r="I886" s="4"/>
    </row>
    <row r="887" spans="1:9" ht="13.2" x14ac:dyDescent="0.25">
      <c r="A887" s="4"/>
      <c r="B887" s="2"/>
      <c r="C887" s="4"/>
      <c r="D887" s="4"/>
      <c r="E887" s="5"/>
      <c r="H887" s="4"/>
      <c r="I887" s="4"/>
    </row>
    <row r="888" spans="1:9" ht="13.2" x14ac:dyDescent="0.25">
      <c r="A888" s="4"/>
      <c r="B888" s="2"/>
      <c r="C888" s="4"/>
      <c r="D888" s="4"/>
      <c r="E888" s="5"/>
      <c r="H888" s="4"/>
      <c r="I888" s="4"/>
    </row>
    <row r="889" spans="1:9" ht="13.2" x14ac:dyDescent="0.25">
      <c r="A889" s="4"/>
      <c r="B889" s="2"/>
      <c r="C889" s="4"/>
      <c r="D889" s="4"/>
      <c r="E889" s="5"/>
      <c r="H889" s="4"/>
      <c r="I889" s="4"/>
    </row>
    <row r="890" spans="1:9" ht="13.2" x14ac:dyDescent="0.25">
      <c r="A890" s="4"/>
      <c r="B890" s="2"/>
      <c r="C890" s="4"/>
      <c r="D890" s="4"/>
      <c r="E890" s="5"/>
      <c r="H890" s="4"/>
      <c r="I890" s="4"/>
    </row>
    <row r="891" spans="1:9" ht="13.2" x14ac:dyDescent="0.25">
      <c r="A891" s="4"/>
      <c r="B891" s="2"/>
      <c r="C891" s="4"/>
      <c r="D891" s="4"/>
      <c r="E891" s="5"/>
      <c r="H891" s="4"/>
      <c r="I891" s="4"/>
    </row>
    <row r="892" spans="1:9" ht="13.2" x14ac:dyDescent="0.25">
      <c r="A892" s="4"/>
      <c r="B892" s="2"/>
      <c r="C892" s="4"/>
      <c r="D892" s="4"/>
      <c r="E892" s="5"/>
      <c r="H892" s="4"/>
      <c r="I892" s="4"/>
    </row>
    <row r="893" spans="1:9" ht="13.2" x14ac:dyDescent="0.25">
      <c r="A893" s="4"/>
      <c r="B893" s="2"/>
      <c r="C893" s="4"/>
      <c r="D893" s="4"/>
      <c r="E893" s="5"/>
      <c r="H893" s="4"/>
      <c r="I893" s="4"/>
    </row>
    <row r="894" spans="1:9" ht="13.2" x14ac:dyDescent="0.25">
      <c r="A894" s="4"/>
      <c r="B894" s="2"/>
      <c r="C894" s="4"/>
      <c r="D894" s="4"/>
      <c r="E894" s="5"/>
      <c r="H894" s="4"/>
      <c r="I894" s="4"/>
    </row>
    <row r="895" spans="1:9" ht="13.2" x14ac:dyDescent="0.25">
      <c r="A895" s="4"/>
      <c r="B895" s="2"/>
      <c r="C895" s="4"/>
      <c r="D895" s="4"/>
      <c r="E895" s="5"/>
      <c r="H895" s="4"/>
      <c r="I895" s="4"/>
    </row>
    <row r="896" spans="1:9" ht="13.2" x14ac:dyDescent="0.25">
      <c r="A896" s="4"/>
      <c r="B896" s="2"/>
      <c r="C896" s="4"/>
      <c r="D896" s="4"/>
      <c r="E896" s="5"/>
      <c r="H896" s="4"/>
      <c r="I896" s="4"/>
    </row>
    <row r="897" spans="1:9" ht="13.2" x14ac:dyDescent="0.25">
      <c r="A897" s="4"/>
      <c r="B897" s="2"/>
      <c r="C897" s="4"/>
      <c r="D897" s="4"/>
      <c r="E897" s="5"/>
      <c r="H897" s="4"/>
      <c r="I897" s="4"/>
    </row>
    <row r="898" spans="1:9" ht="13.2" x14ac:dyDescent="0.25">
      <c r="A898" s="4"/>
      <c r="B898" s="2"/>
      <c r="C898" s="4"/>
      <c r="D898" s="4"/>
      <c r="E898" s="5"/>
      <c r="H898" s="4"/>
      <c r="I898" s="4"/>
    </row>
    <row r="899" spans="1:9" ht="13.2" x14ac:dyDescent="0.25">
      <c r="A899" s="4"/>
      <c r="B899" s="2"/>
      <c r="C899" s="4"/>
      <c r="D899" s="4"/>
      <c r="E899" s="5"/>
      <c r="H899" s="4"/>
      <c r="I899" s="4"/>
    </row>
    <row r="900" spans="1:9" ht="13.2" x14ac:dyDescent="0.25">
      <c r="A900" s="4"/>
      <c r="B900" s="2"/>
      <c r="C900" s="4"/>
      <c r="D900" s="4"/>
      <c r="E900" s="5"/>
      <c r="H900" s="4"/>
      <c r="I900" s="4"/>
    </row>
    <row r="901" spans="1:9" ht="13.2" x14ac:dyDescent="0.25">
      <c r="A901" s="4"/>
      <c r="B901" s="2"/>
      <c r="C901" s="4"/>
      <c r="D901" s="4"/>
      <c r="E901" s="5"/>
      <c r="H901" s="4"/>
      <c r="I901" s="4"/>
    </row>
    <row r="902" spans="1:9" ht="13.2" x14ac:dyDescent="0.25">
      <c r="A902" s="4"/>
      <c r="B902" s="2"/>
      <c r="C902" s="4"/>
      <c r="D902" s="4"/>
      <c r="E902" s="5"/>
      <c r="H902" s="4"/>
      <c r="I902" s="4"/>
    </row>
    <row r="903" spans="1:9" ht="13.2" x14ac:dyDescent="0.25">
      <c r="A903" s="4"/>
      <c r="B903" s="2"/>
      <c r="C903" s="4"/>
      <c r="D903" s="4"/>
      <c r="E903" s="5"/>
      <c r="H903" s="4"/>
      <c r="I903" s="4"/>
    </row>
    <row r="904" spans="1:9" ht="13.2" x14ac:dyDescent="0.25">
      <c r="A904" s="4"/>
      <c r="B904" s="2"/>
      <c r="C904" s="4"/>
      <c r="D904" s="4"/>
      <c r="E904" s="5"/>
      <c r="H904" s="4"/>
      <c r="I904" s="4"/>
    </row>
    <row r="905" spans="1:9" ht="13.2" x14ac:dyDescent="0.25">
      <c r="A905" s="4"/>
      <c r="B905" s="2"/>
      <c r="C905" s="4"/>
      <c r="D905" s="4"/>
      <c r="E905" s="5"/>
      <c r="H905" s="4"/>
      <c r="I905" s="4"/>
    </row>
    <row r="906" spans="1:9" ht="13.2" x14ac:dyDescent="0.25">
      <c r="A906" s="4"/>
      <c r="B906" s="2"/>
      <c r="C906" s="4"/>
      <c r="D906" s="4"/>
      <c r="E906" s="5"/>
      <c r="H906" s="4"/>
      <c r="I906" s="4"/>
    </row>
    <row r="907" spans="1:9" ht="13.2" x14ac:dyDescent="0.25">
      <c r="A907" s="4"/>
      <c r="B907" s="2"/>
      <c r="C907" s="4"/>
      <c r="D907" s="4"/>
      <c r="E907" s="5"/>
      <c r="H907" s="4"/>
      <c r="I907" s="4"/>
    </row>
    <row r="908" spans="1:9" ht="13.2" x14ac:dyDescent="0.25">
      <c r="A908" s="4"/>
      <c r="B908" s="2"/>
      <c r="C908" s="4"/>
      <c r="D908" s="4"/>
      <c r="E908" s="5"/>
      <c r="H908" s="4"/>
      <c r="I908" s="4"/>
    </row>
    <row r="909" spans="1:9" ht="13.2" x14ac:dyDescent="0.25">
      <c r="A909" s="4"/>
      <c r="B909" s="2"/>
      <c r="C909" s="4"/>
      <c r="D909" s="4"/>
      <c r="E909" s="5"/>
      <c r="H909" s="4"/>
      <c r="I909" s="4"/>
    </row>
    <row r="910" spans="1:9" ht="13.2" x14ac:dyDescent="0.25">
      <c r="A910" s="4"/>
      <c r="B910" s="2"/>
      <c r="C910" s="4"/>
      <c r="D910" s="4"/>
      <c r="E910" s="5"/>
      <c r="H910" s="4"/>
      <c r="I910" s="4"/>
    </row>
    <row r="911" spans="1:9" ht="13.2" x14ac:dyDescent="0.25">
      <c r="A911" s="4"/>
      <c r="B911" s="2"/>
      <c r="C911" s="4"/>
      <c r="D911" s="4"/>
      <c r="E911" s="5"/>
      <c r="H911" s="4"/>
      <c r="I911" s="4"/>
    </row>
    <row r="912" spans="1:9" ht="13.2" x14ac:dyDescent="0.25">
      <c r="A912" s="4"/>
      <c r="B912" s="2"/>
      <c r="C912" s="4"/>
      <c r="D912" s="4"/>
      <c r="E912" s="5"/>
      <c r="H912" s="4"/>
      <c r="I912" s="4"/>
    </row>
    <row r="913" spans="1:9" ht="13.2" x14ac:dyDescent="0.25">
      <c r="A913" s="4"/>
      <c r="B913" s="2"/>
      <c r="C913" s="4"/>
      <c r="D913" s="4"/>
      <c r="E913" s="5"/>
      <c r="H913" s="4"/>
      <c r="I913" s="4"/>
    </row>
    <row r="914" spans="1:9" ht="13.2" x14ac:dyDescent="0.25">
      <c r="A914" s="4"/>
      <c r="B914" s="2"/>
      <c r="C914" s="4"/>
      <c r="D914" s="4"/>
      <c r="E914" s="5"/>
      <c r="H914" s="4"/>
      <c r="I914" s="4"/>
    </row>
  </sheetData>
  <conditionalFormatting sqref="C4:C11">
    <cfRule type="containsText" dxfId="27" priority="1" operator="containsText" text="Y">
      <formula>NOT(ISERROR(SEARCH(("Y"),(C4))))</formula>
    </cfRule>
  </conditionalFormatting>
  <conditionalFormatting sqref="C4:C11">
    <cfRule type="containsText" dxfId="26" priority="2" operator="containsText" text="?">
      <formula>NOT(ISERROR(SEARCH(("?"),(C4))))</formula>
    </cfRule>
  </conditionalFormatting>
  <conditionalFormatting sqref="C4:C11">
    <cfRule type="containsBlanks" dxfId="25" priority="3">
      <formula>LEN(TRIM(C4))=0</formula>
    </cfRule>
  </conditionalFormatting>
  <conditionalFormatting sqref="C4:C11">
    <cfRule type="containsText" dxfId="2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7"/>
  <sheetViews>
    <sheetView workbookViewId="0">
      <pane ySplit="3" topLeftCell="A4" activePane="bottomLeft" state="frozen"/>
      <selection pane="bottomLeft" activeCell="B2" sqref="B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1549</v>
      </c>
      <c r="B1" s="2" t="s">
        <v>986</v>
      </c>
      <c r="C1" s="3"/>
      <c r="D1" s="4"/>
      <c r="E1" s="5"/>
      <c r="H1" s="4"/>
      <c r="I1" s="4"/>
    </row>
    <row r="2" spans="1:39" ht="15.75" customHeight="1" x14ac:dyDescent="0.25">
      <c r="A2" s="12" t="s">
        <v>1550</v>
      </c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SNW","CollectionType":"HomeCollector.Models.BookBase,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1551</v>
      </c>
      <c r="B4" s="15">
        <v>1998</v>
      </c>
      <c r="C4" s="17" t="s">
        <v>15</v>
      </c>
      <c r="D4" s="12">
        <v>1</v>
      </c>
      <c r="E4" s="139">
        <v>7</v>
      </c>
      <c r="F4" s="81" t="s">
        <v>1552</v>
      </c>
      <c r="G4" s="18" t="s">
        <v>77</v>
      </c>
      <c r="H4" s="12" t="s">
        <v>1553</v>
      </c>
      <c r="I4" s="12" t="s">
        <v>1554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,"DisplayName":"Strange New Worlds I" </v>
      </c>
      <c r="L4" t="str">
        <f>",""Description"":""" &amp; $I4 &amp; """ "</f>
        <v xml:space="preserve">,"Description":"larger format" </v>
      </c>
      <c r="M4" t="str">
        <f>",""Title"":""" &amp; $A4 &amp; """ "</f>
        <v xml:space="preserve">,"Title":"Strange New Worlds I" </v>
      </c>
      <c r="N4" t="str">
        <f>",""Author"":""" &amp; $H4 &amp; """ "</f>
        <v xml:space="preserve">,"Author":"ed. Dean Wesley Smith"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,"Year":1998 </v>
      </c>
      <c r="Q4" t="str">
        <f>",""Month"":" &amp; IF($E4="",0,$E4)</f>
        <v>,"Month":7</v>
      </c>
      <c r="R4" t="str">
        <f>",""Series"":""" &amp; $B$1 &amp; """ "</f>
        <v xml:space="preserve">,"Series":"SNW" </v>
      </c>
      <c r="S4" t="str">
        <f>",""BookCode"":""" &amp; $F4 &amp; """ "</f>
        <v xml:space="preserve">,"BookCode":"SNW1"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PublicKeyToken=null","DisplayName":"Strange New Worlds I" ,"Description":"larger format" ,"Title":"Strange New Worlds I" ,"Author":"ed. Dean Wesley Smith" ,"Publisher":"Pocket Books" ,"Year":1998 ,"Month":7,"Series":"SNW" ,"BookCode":"SNW1"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9" ht="15.75" customHeight="1" x14ac:dyDescent="0.25">
      <c r="A5" s="12" t="s">
        <v>1551</v>
      </c>
      <c r="B5" s="15">
        <v>2000</v>
      </c>
      <c r="C5" s="17" t="s">
        <v>15</v>
      </c>
      <c r="D5" s="12">
        <v>1</v>
      </c>
      <c r="E5" s="139">
        <v>1</v>
      </c>
      <c r="F5" s="81" t="s">
        <v>1552</v>
      </c>
      <c r="G5" s="18" t="s">
        <v>77</v>
      </c>
      <c r="H5" s="12" t="s">
        <v>1553</v>
      </c>
      <c r="I5" s="12" t="s">
        <v>1555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6" si="0">",""DisplayName"":""" &amp; $A5 &amp; """ "</f>
        <v xml:space="preserve">,"DisplayName":"Strange New Worlds I" </v>
      </c>
      <c r="L5" t="str">
        <f t="shared" ref="L5:L16" si="1">",""Description"":""" &amp; $I5 &amp; """ "</f>
        <v xml:space="preserve">,"Description":"small format" </v>
      </c>
      <c r="M5" t="str">
        <f t="shared" ref="M5:M16" si="2">",""Title"":""" &amp; $A5 &amp; """ "</f>
        <v xml:space="preserve">,"Title":"Strange New Worlds I" </v>
      </c>
      <c r="N5" t="str">
        <f t="shared" ref="N5:N16" si="3">",""Author"":""" &amp; $H5 &amp; """ "</f>
        <v xml:space="preserve">,"Author":"ed. Dean Wesley Smith" </v>
      </c>
      <c r="O5" t="str">
        <f t="shared" ref="O5:O16" si="4">",""Publisher"":""" &amp; $G5 &amp; """ "</f>
        <v xml:space="preserve">,"Publisher":"Pocket Books" </v>
      </c>
      <c r="P5" t="str">
        <f t="shared" ref="P5:P16" si="5">",""Year"":" &amp; $B5 &amp; " "</f>
        <v xml:space="preserve">,"Year":2000 </v>
      </c>
      <c r="Q5" t="str">
        <f t="shared" ref="Q5:Q16" si="6">",""Month"":" &amp; IF($E5="",0,$E5)</f>
        <v>,"Month":1</v>
      </c>
      <c r="R5" t="str">
        <f>",""Series"":""" &amp; $B$1 &amp; """ "</f>
        <v xml:space="preserve">,"Series":"SNW" </v>
      </c>
      <c r="S5" t="str">
        <f t="shared" ref="S5:S16" si="7">",""BookCode"":""" &amp; $F5 &amp; """ "</f>
        <v xml:space="preserve">,"BookCode":"SNW1" </v>
      </c>
      <c r="T5" t="str">
        <f t="shared" ref="T5:T16" si="8">",""ISBN"":""" &amp; "" &amp; """ "</f>
        <v xml:space="preserve">,"ISBN":"" </v>
      </c>
      <c r="U5" t="str">
        <f t="shared" ref="U5:U16" si="9">",""Edition"":""" &amp; "" &amp; """ "</f>
        <v xml:space="preserve">,"Edition":"" </v>
      </c>
      <c r="V5" t="str">
        <f t="shared" ref="V5:V16" si="10" xml:space="preserve"> IF($C5="Y",",""ItemInstances"":[","")</f>
        <v>,"ItemInstances":[</v>
      </c>
      <c r="W5" t="str">
        <f t="shared" ref="W5:W16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6" si="12">",""ItemDetails"":""" &amp; "Copies=" &amp; $D5 &amp; """ "</f>
        <v xml:space="preserve">,"ItemDetails":"Copies=1" </v>
      </c>
      <c r="Y5" t="str">
        <f t="shared" ref="Y5:Y16" si="13">",""IsFavorite"":" &amp; "false" &amp; " "</f>
        <v xml:space="preserve">,"IsFavorite":false </v>
      </c>
      <c r="Z5" t="str">
        <f t="shared" ref="Z5:Z16" si="14">",""EstimatedValue"":" &amp; 0 &amp; " "</f>
        <v xml:space="preserve">,"EstimatedValue":0 </v>
      </c>
      <c r="AA5" t="str">
        <f t="shared" ref="AA5:AA16" si="15">",""Condition"":" &amp; """UNDEFINED""" &amp; " "</f>
        <v xml:space="preserve">,"Condition":"UNDEFINED" </v>
      </c>
      <c r="AB5" t="str">
        <f t="shared" ref="AB5:AB16" si="16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:AC16" si="17">CONCATENATE($J5,$K5, $L5, $M5, $N5,$O5,$P5,$Q5,$R5,$S5,$T5,$U5) &amp; $AB5</f>
        <v>,{"CollectableType":"HomeCollector.Models.BookBase, HomeCollector, Version=1.0.0.0, Culture=neutral, PublicKeyToken=null","DisplayName":"Strange New Worlds I" ,"Description":"small format" ,"Title":"Strange New Worlds I" ,"Author":"ed. Dean Wesley Smith" ,"Publisher":"Pocket Books" ,"Year":2000 ,"Month":1,"Series":"SNW" ,"BookCode":"SNW1"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9" ht="15.75" customHeight="1" x14ac:dyDescent="0.25">
      <c r="A6" s="12" t="s">
        <v>1556</v>
      </c>
      <c r="B6" s="15">
        <v>1999</v>
      </c>
      <c r="C6" s="17"/>
      <c r="D6" s="4"/>
      <c r="E6" s="139"/>
      <c r="F6" s="81" t="s">
        <v>1557</v>
      </c>
      <c r="G6" s="18" t="s">
        <v>77</v>
      </c>
      <c r="H6" s="12" t="s">
        <v>1553</v>
      </c>
      <c r="I6" s="12" t="s">
        <v>1554</v>
      </c>
      <c r="J6" t="str">
        <f t="shared" ref="J6:J16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,"DisplayName":"Strange New Worlds II" </v>
      </c>
      <c r="L6" t="str">
        <f t="shared" si="1"/>
        <v xml:space="preserve">,"Description":"larger format" </v>
      </c>
      <c r="M6" t="str">
        <f t="shared" si="2"/>
        <v xml:space="preserve">,"Title":"Strange New Worlds II" </v>
      </c>
      <c r="N6" t="str">
        <f t="shared" si="3"/>
        <v xml:space="preserve">,"Author":"ed. Dean Wesley Smith" </v>
      </c>
      <c r="O6" t="str">
        <f t="shared" si="4"/>
        <v xml:space="preserve">,"Publisher":"Pocket Books" </v>
      </c>
      <c r="P6" t="str">
        <f t="shared" si="5"/>
        <v xml:space="preserve">,"Year":1999 </v>
      </c>
      <c r="Q6" t="str">
        <f t="shared" si="6"/>
        <v>,"Month":0</v>
      </c>
      <c r="R6" t="str">
        <f t="shared" ref="R6:R16" si="19">",""Series"":""" &amp; $B$1 &amp; """ "</f>
        <v xml:space="preserve">,"Series":"SNW" </v>
      </c>
      <c r="S6" t="str">
        <f t="shared" si="7"/>
        <v xml:space="preserve">,"BookCode":"SNW2"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PublicKeyToken=null","DisplayName":"Strange New Worlds II" ,"Description":"larger format" ,"Title":"Strange New Worlds II" ,"Author":"ed. Dean Wesley Smith" ,"Publisher":"Pocket Books" ,"Year":1999 ,"Month":0,"Series":"SNW" ,"BookCode":"SNW2" ,"ISBN":"" ,"Edition":"" }</v>
      </c>
    </row>
    <row r="7" spans="1:39" ht="15.75" customHeight="1" x14ac:dyDescent="0.25">
      <c r="A7" s="12" t="s">
        <v>1556</v>
      </c>
      <c r="B7" s="15">
        <v>2000</v>
      </c>
      <c r="C7" s="17" t="s">
        <v>15</v>
      </c>
      <c r="D7" s="4"/>
      <c r="E7" s="139">
        <v>1</v>
      </c>
      <c r="F7" s="81" t="s">
        <v>1557</v>
      </c>
      <c r="G7" s="18" t="s">
        <v>77</v>
      </c>
      <c r="H7" s="12" t="s">
        <v>1553</v>
      </c>
      <c r="I7" s="12" t="s">
        <v>1555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,"DisplayName":"Strange New Worlds II" </v>
      </c>
      <c r="L7" t="str">
        <f t="shared" si="1"/>
        <v xml:space="preserve">,"Description":"small format" </v>
      </c>
      <c r="M7" t="str">
        <f t="shared" si="2"/>
        <v xml:space="preserve">,"Title":"Strange New Worlds II" </v>
      </c>
      <c r="N7" t="str">
        <f t="shared" si="3"/>
        <v xml:space="preserve">,"Author":"ed. Dean Wesley Smith" </v>
      </c>
      <c r="O7" t="str">
        <f t="shared" si="4"/>
        <v xml:space="preserve">,"Publisher":"Pocket Books" </v>
      </c>
      <c r="P7" t="str">
        <f t="shared" si="5"/>
        <v xml:space="preserve">,"Year":2000 </v>
      </c>
      <c r="Q7" t="str">
        <f t="shared" si="6"/>
        <v>,"Month":1</v>
      </c>
      <c r="R7" t="str">
        <f t="shared" si="19"/>
        <v xml:space="preserve">,"Series":"SNW" </v>
      </c>
      <c r="S7" t="str">
        <f t="shared" si="7"/>
        <v xml:space="preserve">,"BookCode":"SNW2"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PublicKeyToken=null","DisplayName":"Strange New Worlds II" ,"Description":"small format" ,"Title":"Strange New Worlds II" ,"Author":"ed. Dean Wesley Smith" ,"Publisher":"Pocket Books" ,"Year":2000 ,"Month":1,"Series":"SNW" ,"BookCode":"SNW2"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12" t="s">
        <v>1558</v>
      </c>
      <c r="B8" s="15">
        <v>2000</v>
      </c>
      <c r="C8" s="17" t="s">
        <v>15</v>
      </c>
      <c r="D8" s="4"/>
      <c r="E8" s="139">
        <v>5</v>
      </c>
      <c r="F8" s="81" t="s">
        <v>1559</v>
      </c>
      <c r="G8" s="18" t="s">
        <v>77</v>
      </c>
      <c r="H8" s="12" t="s">
        <v>1553</v>
      </c>
      <c r="I8" s="12" t="s">
        <v>1554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,"DisplayName":"Strange New Worlds III" </v>
      </c>
      <c r="L8" t="str">
        <f t="shared" si="1"/>
        <v xml:space="preserve">,"Description":"larger format" </v>
      </c>
      <c r="M8" t="str">
        <f t="shared" si="2"/>
        <v xml:space="preserve">,"Title":"Strange New Worlds III" </v>
      </c>
      <c r="N8" t="str">
        <f t="shared" si="3"/>
        <v xml:space="preserve">,"Author":"ed. Dean Wesley Smith" </v>
      </c>
      <c r="O8" t="str">
        <f t="shared" si="4"/>
        <v xml:space="preserve">,"Publisher":"Pocket Books" </v>
      </c>
      <c r="P8" t="str">
        <f t="shared" si="5"/>
        <v xml:space="preserve">,"Year":2000 </v>
      </c>
      <c r="Q8" t="str">
        <f t="shared" si="6"/>
        <v>,"Month":5</v>
      </c>
      <c r="R8" t="str">
        <f t="shared" si="19"/>
        <v xml:space="preserve">,"Series":"SNW" </v>
      </c>
      <c r="S8" t="str">
        <f t="shared" si="7"/>
        <v xml:space="preserve">,"BookCode":"SNW3"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PublicKeyToken=null","DisplayName":"Strange New Worlds III" ,"Description":"larger format" ,"Title":"Strange New Worlds III" ,"Author":"ed. Dean Wesley Smith" ,"Publisher":"Pocket Books" ,"Year":2000 ,"Month":5,"Series":"SNW" ,"BookCode":"SNW3"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5.75" customHeight="1" x14ac:dyDescent="0.25">
      <c r="A9" s="12" t="s">
        <v>1558</v>
      </c>
      <c r="B9" s="15">
        <v>2000</v>
      </c>
      <c r="C9" s="17"/>
      <c r="D9" s="4"/>
      <c r="E9" s="139"/>
      <c r="F9" s="81" t="s">
        <v>1559</v>
      </c>
      <c r="G9" s="18" t="s">
        <v>77</v>
      </c>
      <c r="H9" s="12" t="s">
        <v>1553</v>
      </c>
      <c r="I9" s="12" t="s">
        <v>1555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,"DisplayName":"Strange New Worlds III" </v>
      </c>
      <c r="L9" t="str">
        <f t="shared" si="1"/>
        <v xml:space="preserve">,"Description":"small format" </v>
      </c>
      <c r="M9" t="str">
        <f t="shared" si="2"/>
        <v xml:space="preserve">,"Title":"Strange New Worlds III" </v>
      </c>
      <c r="N9" t="str">
        <f t="shared" si="3"/>
        <v xml:space="preserve">,"Author":"ed. Dean Wesley Smith" </v>
      </c>
      <c r="O9" t="str">
        <f t="shared" si="4"/>
        <v xml:space="preserve">,"Publisher":"Pocket Books" </v>
      </c>
      <c r="P9" t="str">
        <f t="shared" si="5"/>
        <v xml:space="preserve">,"Year":2000 </v>
      </c>
      <c r="Q9" t="str">
        <f t="shared" si="6"/>
        <v>,"Month":0</v>
      </c>
      <c r="R9" t="str">
        <f t="shared" si="19"/>
        <v xml:space="preserve">,"Series":"SNW" </v>
      </c>
      <c r="S9" t="str">
        <f t="shared" si="7"/>
        <v xml:space="preserve">,"BookCode":"SNW3"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/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}</v>
      </c>
      <c r="AC9" t="str">
        <f t="shared" si="17"/>
        <v>,{"CollectableType":"HomeCollector.Models.BookBase, HomeCollector, Version=1.0.0.0, Culture=neutral, PublicKeyToken=null","DisplayName":"Strange New Worlds III" ,"Description":"small format" ,"Title":"Strange New Worlds III" ,"Author":"ed. Dean Wesley Smith" ,"Publisher":"Pocket Books" ,"Year":2000 ,"Month":0,"Series":"SNW" ,"BookCode":"SNW3" ,"ISBN":"" ,"Edition":"" }</v>
      </c>
    </row>
    <row r="10" spans="1:39" ht="15.75" customHeight="1" x14ac:dyDescent="0.25">
      <c r="A10" s="12" t="s">
        <v>1560</v>
      </c>
      <c r="B10" s="15">
        <v>2001</v>
      </c>
      <c r="C10" s="17"/>
      <c r="D10" s="4"/>
      <c r="E10" s="139"/>
      <c r="F10" s="81" t="s">
        <v>1561</v>
      </c>
      <c r="G10" s="18" t="s">
        <v>77</v>
      </c>
      <c r="H10" s="12" t="s">
        <v>1553</v>
      </c>
      <c r="I10" s="12" t="s">
        <v>1550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,"DisplayName":"Strange New Worlds IV" </v>
      </c>
      <c r="L10" t="str">
        <f t="shared" si="1"/>
        <v xml:space="preserve">,"Description":"Annual short story writing competition" </v>
      </c>
      <c r="M10" t="str">
        <f t="shared" si="2"/>
        <v xml:space="preserve">,"Title":"Strange New Worlds IV" </v>
      </c>
      <c r="N10" t="str">
        <f t="shared" si="3"/>
        <v xml:space="preserve">,"Author":"ed. Dean Wesley Smith" </v>
      </c>
      <c r="O10" t="str">
        <f t="shared" si="4"/>
        <v xml:space="preserve">,"Publisher":"Pocket Books" </v>
      </c>
      <c r="P10" t="str">
        <f t="shared" si="5"/>
        <v xml:space="preserve">,"Year":2001 </v>
      </c>
      <c r="Q10" t="str">
        <f t="shared" si="6"/>
        <v>,"Month":0</v>
      </c>
      <c r="R10" t="str">
        <f t="shared" si="19"/>
        <v xml:space="preserve">,"Series":"SNW" </v>
      </c>
      <c r="S10" t="str">
        <f t="shared" si="7"/>
        <v xml:space="preserve">,"BookCode":"SNW4"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/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}</v>
      </c>
      <c r="AC10" t="str">
        <f t="shared" si="17"/>
        <v>,{"CollectableType":"HomeCollector.Models.BookBase, HomeCollector, Version=1.0.0.0, Culture=neutral, PublicKeyToken=null","DisplayName":"Strange New Worlds IV" ,"Description":"Annual short story writing competition" ,"Title":"Strange New Worlds IV" ,"Author":"ed. Dean Wesley Smith" ,"Publisher":"Pocket Books" ,"Year":2001 ,"Month":0,"Series":"SNW" ,"BookCode":"SNW4" ,"ISBN":"" ,"Edition":"" }</v>
      </c>
    </row>
    <row r="11" spans="1:39" ht="15.75" customHeight="1" x14ac:dyDescent="0.25">
      <c r="A11" s="12" t="s">
        <v>1562</v>
      </c>
      <c r="B11" s="15">
        <v>2002</v>
      </c>
      <c r="C11" s="17"/>
      <c r="D11" s="4"/>
      <c r="E11" s="139"/>
      <c r="F11" s="81" t="s">
        <v>1563</v>
      </c>
      <c r="G11" s="18" t="s">
        <v>77</v>
      </c>
      <c r="H11" s="12" t="s">
        <v>1553</v>
      </c>
      <c r="I11" s="12" t="s">
        <v>1550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,"DisplayName":"Strange New Worlds V" </v>
      </c>
      <c r="L11" t="str">
        <f t="shared" si="1"/>
        <v xml:space="preserve">,"Description":"Annual short story writing competition" </v>
      </c>
      <c r="M11" t="str">
        <f t="shared" si="2"/>
        <v xml:space="preserve">,"Title":"Strange New Worlds V" </v>
      </c>
      <c r="N11" t="str">
        <f t="shared" si="3"/>
        <v xml:space="preserve">,"Author":"ed. Dean Wesley Smith" </v>
      </c>
      <c r="O11" t="str">
        <f t="shared" si="4"/>
        <v xml:space="preserve">,"Publisher":"Pocket Books" </v>
      </c>
      <c r="P11" t="str">
        <f t="shared" si="5"/>
        <v xml:space="preserve">,"Year":2002 </v>
      </c>
      <c r="Q11" t="str">
        <f t="shared" si="6"/>
        <v>,"Month":0</v>
      </c>
      <c r="R11" t="str">
        <f t="shared" si="19"/>
        <v xml:space="preserve">,"Series":"SNW" </v>
      </c>
      <c r="S11" t="str">
        <f t="shared" si="7"/>
        <v xml:space="preserve">,"BookCode":"SNW5"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PublicKeyToken=null","DisplayName":"Strange New Worlds V" ,"Description":"Annual short story writing competition" ,"Title":"Strange New Worlds V" ,"Author":"ed. Dean Wesley Smith" ,"Publisher":"Pocket Books" ,"Year":2002 ,"Month":0,"Series":"SNW" ,"BookCode":"SNW5" ,"ISBN":"" ,"Edition":"" }</v>
      </c>
    </row>
    <row r="12" spans="1:39" ht="15.75" customHeight="1" x14ac:dyDescent="0.25">
      <c r="A12" s="12" t="s">
        <v>1564</v>
      </c>
      <c r="B12" s="15">
        <v>2003</v>
      </c>
      <c r="C12" s="17"/>
      <c r="D12" s="4"/>
      <c r="E12" s="139"/>
      <c r="F12" s="81" t="s">
        <v>1565</v>
      </c>
      <c r="G12" s="18" t="s">
        <v>77</v>
      </c>
      <c r="H12" s="12" t="s">
        <v>1553</v>
      </c>
      <c r="I12" s="12" t="s">
        <v>1550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,"DisplayName":"Strange New Worlds 6" </v>
      </c>
      <c r="L12" t="str">
        <f t="shared" si="1"/>
        <v xml:space="preserve">,"Description":"Annual short story writing competition" </v>
      </c>
      <c r="M12" t="str">
        <f t="shared" si="2"/>
        <v xml:space="preserve">,"Title":"Strange New Worlds 6" </v>
      </c>
      <c r="N12" t="str">
        <f t="shared" si="3"/>
        <v xml:space="preserve">,"Author":"ed. Dean Wesley Smith" </v>
      </c>
      <c r="O12" t="str">
        <f t="shared" si="4"/>
        <v xml:space="preserve">,"Publisher":"Pocket Books" </v>
      </c>
      <c r="P12" t="str">
        <f t="shared" si="5"/>
        <v xml:space="preserve">,"Year":2003 </v>
      </c>
      <c r="Q12" t="str">
        <f t="shared" si="6"/>
        <v>,"Month":0</v>
      </c>
      <c r="R12" t="str">
        <f t="shared" si="19"/>
        <v xml:space="preserve">,"Series":"SNW" </v>
      </c>
      <c r="S12" t="str">
        <f t="shared" si="7"/>
        <v xml:space="preserve">,"BookCode":"SNW6"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PublicKeyToken=null","DisplayName":"Strange New Worlds 6" ,"Description":"Annual short story writing competition" ,"Title":"Strange New Worlds 6" ,"Author":"ed. Dean Wesley Smith" ,"Publisher":"Pocket Books" ,"Year":2003 ,"Month":0,"Series":"SNW" ,"BookCode":"SNW6" ,"ISBN":"" ,"Edition":"" }</v>
      </c>
    </row>
    <row r="13" spans="1:39" ht="15.75" customHeight="1" x14ac:dyDescent="0.25">
      <c r="A13" s="12" t="s">
        <v>1566</v>
      </c>
      <c r="B13" s="15">
        <v>2004</v>
      </c>
      <c r="C13" s="17"/>
      <c r="D13" s="4"/>
      <c r="E13" s="139"/>
      <c r="F13" s="81" t="s">
        <v>1567</v>
      </c>
      <c r="G13" s="18" t="s">
        <v>77</v>
      </c>
      <c r="H13" s="12" t="s">
        <v>1553</v>
      </c>
      <c r="I13" s="12" t="s">
        <v>1550</v>
      </c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,"DisplayName":"Strange New Worlds 7" </v>
      </c>
      <c r="L13" t="str">
        <f t="shared" si="1"/>
        <v xml:space="preserve">,"Description":"Annual short story writing competition" </v>
      </c>
      <c r="M13" t="str">
        <f t="shared" si="2"/>
        <v xml:space="preserve">,"Title":"Strange New Worlds 7" </v>
      </c>
      <c r="N13" t="str">
        <f t="shared" si="3"/>
        <v xml:space="preserve">,"Author":"ed. Dean Wesley Smith" </v>
      </c>
      <c r="O13" t="str">
        <f t="shared" si="4"/>
        <v xml:space="preserve">,"Publisher":"Pocket Books" </v>
      </c>
      <c r="P13" t="str">
        <f t="shared" si="5"/>
        <v xml:space="preserve">,"Year":2004 </v>
      </c>
      <c r="Q13" t="str">
        <f t="shared" si="6"/>
        <v>,"Month":0</v>
      </c>
      <c r="R13" t="str">
        <f t="shared" si="19"/>
        <v xml:space="preserve">,"Series":"SNW" </v>
      </c>
      <c r="S13" t="str">
        <f t="shared" si="7"/>
        <v xml:space="preserve">,"BookCode":"SNW7"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/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}</v>
      </c>
      <c r="AC13" t="str">
        <f t="shared" si="17"/>
        <v>,{"CollectableType":"HomeCollector.Models.BookBase, HomeCollector, Version=1.0.0.0, Culture=neutral, PublicKeyToken=null","DisplayName":"Strange New Worlds 7" ,"Description":"Annual short story writing competition" ,"Title":"Strange New Worlds 7" ,"Author":"ed. Dean Wesley Smith" ,"Publisher":"Pocket Books" ,"Year":2004 ,"Month":0,"Series":"SNW" ,"BookCode":"SNW7" ,"ISBN":"" ,"Edition":"" }</v>
      </c>
    </row>
    <row r="14" spans="1:39" ht="15.75" customHeight="1" x14ac:dyDescent="0.25">
      <c r="A14" s="12" t="s">
        <v>1568</v>
      </c>
      <c r="B14" s="15">
        <v>2005</v>
      </c>
      <c r="C14" s="17"/>
      <c r="D14" s="4"/>
      <c r="E14" s="139"/>
      <c r="F14" s="81" t="s">
        <v>1569</v>
      </c>
      <c r="G14" s="18" t="s">
        <v>77</v>
      </c>
      <c r="H14" s="12" t="s">
        <v>1553</v>
      </c>
      <c r="I14" s="12" t="s">
        <v>1550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,"DisplayName":"Strange New Worlds 8" </v>
      </c>
      <c r="L14" t="str">
        <f t="shared" si="1"/>
        <v xml:space="preserve">,"Description":"Annual short story writing competition" </v>
      </c>
      <c r="M14" t="str">
        <f t="shared" si="2"/>
        <v xml:space="preserve">,"Title":"Strange New Worlds 8" </v>
      </c>
      <c r="N14" t="str">
        <f t="shared" si="3"/>
        <v xml:space="preserve">,"Author":"ed. Dean Wesley Smith" </v>
      </c>
      <c r="O14" t="str">
        <f t="shared" si="4"/>
        <v xml:space="preserve">,"Publisher":"Pocket Books" </v>
      </c>
      <c r="P14" t="str">
        <f t="shared" si="5"/>
        <v xml:space="preserve">,"Year":2005 </v>
      </c>
      <c r="Q14" t="str">
        <f t="shared" si="6"/>
        <v>,"Month":0</v>
      </c>
      <c r="R14" t="str">
        <f t="shared" si="19"/>
        <v xml:space="preserve">,"Series":"SNW" </v>
      </c>
      <c r="S14" t="str">
        <f t="shared" si="7"/>
        <v xml:space="preserve">,"BookCode":"SNW8"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PublicKeyToken=null","DisplayName":"Strange New Worlds 8" ,"Description":"Annual short story writing competition" ,"Title":"Strange New Worlds 8" ,"Author":"ed. Dean Wesley Smith" ,"Publisher":"Pocket Books" ,"Year":2005 ,"Month":0,"Series":"SNW" ,"BookCode":"SNW8" ,"ISBN":"" ,"Edition":"" }</v>
      </c>
    </row>
    <row r="15" spans="1:39" ht="15.75" customHeight="1" x14ac:dyDescent="0.25">
      <c r="A15" s="12" t="s">
        <v>1570</v>
      </c>
      <c r="B15" s="15">
        <v>2006</v>
      </c>
      <c r="C15" s="17"/>
      <c r="D15" s="4"/>
      <c r="E15" s="139"/>
      <c r="F15" s="81" t="s">
        <v>1571</v>
      </c>
      <c r="G15" s="18" t="s">
        <v>77</v>
      </c>
      <c r="H15" s="12" t="s">
        <v>1553</v>
      </c>
      <c r="I15" s="12" t="s">
        <v>1550</v>
      </c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,"DisplayName":"Strange New Worlds 9" </v>
      </c>
      <c r="L15" t="str">
        <f t="shared" si="1"/>
        <v xml:space="preserve">,"Description":"Annual short story writing competition" </v>
      </c>
      <c r="M15" t="str">
        <f t="shared" si="2"/>
        <v xml:space="preserve">,"Title":"Strange New Worlds 9" </v>
      </c>
      <c r="N15" t="str">
        <f t="shared" si="3"/>
        <v xml:space="preserve">,"Author":"ed. Dean Wesley Smith" </v>
      </c>
      <c r="O15" t="str">
        <f t="shared" si="4"/>
        <v xml:space="preserve">,"Publisher":"Pocket Books" </v>
      </c>
      <c r="P15" t="str">
        <f t="shared" si="5"/>
        <v xml:space="preserve">,"Year":2006 </v>
      </c>
      <c r="Q15" t="str">
        <f t="shared" si="6"/>
        <v>,"Month":0</v>
      </c>
      <c r="R15" t="str">
        <f t="shared" si="19"/>
        <v xml:space="preserve">,"Series":"SNW" </v>
      </c>
      <c r="S15" t="str">
        <f t="shared" si="7"/>
        <v xml:space="preserve">,"BookCode":"SNW9"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/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}</v>
      </c>
      <c r="AC15" t="str">
        <f t="shared" si="17"/>
        <v>,{"CollectableType":"HomeCollector.Models.BookBase, HomeCollector, Version=1.0.0.0, Culture=neutral, PublicKeyToken=null","DisplayName":"Strange New Worlds 9" ,"Description":"Annual short story writing competition" ,"Title":"Strange New Worlds 9" ,"Author":"ed. Dean Wesley Smith" ,"Publisher":"Pocket Books" ,"Year":2006 ,"Month":0,"Series":"SNW" ,"BookCode":"SNW9" ,"ISBN":"" ,"Edition":"" }</v>
      </c>
    </row>
    <row r="16" spans="1:39" ht="15.75" customHeight="1" x14ac:dyDescent="0.25">
      <c r="A16" s="12" t="s">
        <v>1572</v>
      </c>
      <c r="B16" s="15">
        <v>2007</v>
      </c>
      <c r="C16" s="17"/>
      <c r="D16" s="4"/>
      <c r="E16" s="139"/>
      <c r="F16" s="81" t="s">
        <v>1573</v>
      </c>
      <c r="G16" s="18" t="s">
        <v>77</v>
      </c>
      <c r="H16" s="12" t="s">
        <v>1553</v>
      </c>
      <c r="I16" s="12" t="s">
        <v>1550</v>
      </c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,"DisplayName":"Strange New Worlds 10" </v>
      </c>
      <c r="L16" t="str">
        <f t="shared" si="1"/>
        <v xml:space="preserve">,"Description":"Annual short story writing competition" </v>
      </c>
      <c r="M16" t="str">
        <f t="shared" si="2"/>
        <v xml:space="preserve">,"Title":"Strange New Worlds 10" </v>
      </c>
      <c r="N16" t="str">
        <f t="shared" si="3"/>
        <v xml:space="preserve">,"Author":"ed. Dean Wesley Smith" </v>
      </c>
      <c r="O16" t="str">
        <f t="shared" si="4"/>
        <v xml:space="preserve">,"Publisher":"Pocket Books" </v>
      </c>
      <c r="P16" t="str">
        <f t="shared" si="5"/>
        <v xml:space="preserve">,"Year":2007 </v>
      </c>
      <c r="Q16" t="str">
        <f t="shared" si="6"/>
        <v>,"Month":0</v>
      </c>
      <c r="R16" t="str">
        <f t="shared" si="19"/>
        <v xml:space="preserve">,"Series":"SNW" </v>
      </c>
      <c r="S16" t="str">
        <f t="shared" si="7"/>
        <v xml:space="preserve">,"BookCode":"SNW10"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PublicKeyToken=null","DisplayName":"Strange New Worlds 10" ,"Description":"Annual short story writing competition" ,"Title":"Strange New Worlds 10" ,"Author":"ed. Dean Wesley Smith" ,"Publisher":"Pocket Books" ,"Year":2007 ,"Month":0,"Series":"SNW" ,"BookCode":"SNW10" ,"ISBN":"" ,"Edition":"" }</v>
      </c>
    </row>
    <row r="17" spans="1:9" ht="15.75" customHeight="1" x14ac:dyDescent="0.25">
      <c r="A17" s="12"/>
      <c r="B17" s="15"/>
      <c r="C17" s="3"/>
      <c r="D17" s="4"/>
      <c r="E17" s="85"/>
      <c r="F17" s="81"/>
      <c r="H17" s="12"/>
      <c r="I17" s="12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15"/>
      <c r="C25" s="3"/>
      <c r="D25" s="4"/>
      <c r="E25" s="85"/>
      <c r="F25" s="81"/>
      <c r="H25" s="12"/>
      <c r="I25" s="12"/>
    </row>
    <row r="26" spans="1:9" ht="13.8" x14ac:dyDescent="0.25">
      <c r="A26" s="12"/>
      <c r="B26" s="15"/>
      <c r="C26" s="3"/>
      <c r="D26" s="4"/>
      <c r="E26" s="85"/>
      <c r="F26" s="81"/>
      <c r="H26" s="12"/>
      <c r="I26" s="12"/>
    </row>
    <row r="27" spans="1:9" ht="13.8" x14ac:dyDescent="0.25">
      <c r="A27" s="12"/>
      <c r="B27" s="15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4"/>
    </row>
    <row r="33" spans="1:9" ht="13.8" x14ac:dyDescent="0.25">
      <c r="A33" s="12"/>
      <c r="B33" s="2"/>
      <c r="C33" s="3"/>
      <c r="D33" s="4"/>
      <c r="E33" s="85"/>
      <c r="F33" s="81"/>
      <c r="H33" s="12"/>
      <c r="I33" s="12"/>
    </row>
    <row r="34" spans="1:9" ht="13.8" x14ac:dyDescent="0.25">
      <c r="A34" s="12"/>
      <c r="B34" s="2"/>
      <c r="C34" s="3"/>
      <c r="D34" s="4"/>
      <c r="E34" s="85"/>
      <c r="F34" s="81"/>
      <c r="H34" s="12"/>
      <c r="I34" s="12"/>
    </row>
    <row r="35" spans="1:9" ht="13.8" x14ac:dyDescent="0.25">
      <c r="A35" s="12"/>
      <c r="B35" s="2"/>
      <c r="C35" s="3"/>
      <c r="D35" s="4"/>
      <c r="E35" s="85"/>
      <c r="F35" s="90"/>
      <c r="H35" s="12"/>
      <c r="I35" s="12"/>
    </row>
    <row r="36" spans="1:9" ht="13.8" x14ac:dyDescent="0.25">
      <c r="A36" s="12"/>
      <c r="B36" s="2"/>
      <c r="C36" s="3"/>
      <c r="D36" s="4"/>
      <c r="E36" s="85"/>
      <c r="F36" s="90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4"/>
    </row>
    <row r="39" spans="1:9" ht="13.8" x14ac:dyDescent="0.25">
      <c r="A39" s="12"/>
      <c r="B39" s="2"/>
      <c r="C39" s="3"/>
      <c r="D39" s="4"/>
      <c r="E39" s="85"/>
      <c r="F39" s="82"/>
      <c r="H39" s="12"/>
      <c r="I39" s="12"/>
    </row>
    <row r="40" spans="1:9" ht="13.8" x14ac:dyDescent="0.25">
      <c r="A40" s="12"/>
      <c r="B40" s="2"/>
      <c r="C40" s="3"/>
      <c r="D40" s="4"/>
      <c r="E40" s="85"/>
      <c r="F40" s="82"/>
      <c r="H40" s="12"/>
      <c r="I40" s="12"/>
    </row>
    <row r="41" spans="1:9" ht="13.8" x14ac:dyDescent="0.25">
      <c r="A41" s="12"/>
      <c r="B41" s="2"/>
      <c r="C41" s="3"/>
      <c r="D41" s="4"/>
      <c r="E41" s="85"/>
      <c r="F41" s="81"/>
      <c r="H41" s="12"/>
      <c r="I41" s="4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5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4"/>
    </row>
    <row r="50" spans="1:9" ht="13.2" x14ac:dyDescent="0.25">
      <c r="A50" s="12"/>
      <c r="B50" s="2"/>
      <c r="C50" s="3"/>
      <c r="D50" s="4"/>
      <c r="E50" s="85"/>
      <c r="F50" s="65"/>
      <c r="H50" s="12"/>
      <c r="I50" s="86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15"/>
      <c r="C53" s="3"/>
      <c r="D53" s="4"/>
      <c r="E53" s="85"/>
      <c r="F53" s="65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2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12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12"/>
      <c r="B86" s="2"/>
      <c r="C86" s="3"/>
      <c r="D86" s="4"/>
      <c r="E86" s="85"/>
      <c r="F86" s="65"/>
      <c r="H86" s="4"/>
      <c r="I86" s="4"/>
    </row>
    <row r="87" spans="1:9" ht="13.2" x14ac:dyDescent="0.25">
      <c r="A87" s="12"/>
      <c r="B87" s="2"/>
      <c r="C87" s="3"/>
      <c r="D87" s="4"/>
      <c r="E87" s="85"/>
      <c r="F87" s="65"/>
      <c r="H87" s="12"/>
      <c r="I87" s="4"/>
    </row>
    <row r="88" spans="1:9" ht="13.2" x14ac:dyDescent="0.25">
      <c r="A88" s="4"/>
      <c r="B88" s="2"/>
      <c r="C88" s="3"/>
      <c r="D88" s="4"/>
      <c r="E88" s="85"/>
      <c r="F88" s="68"/>
      <c r="H88" s="4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12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12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12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4"/>
      <c r="B117" s="2"/>
      <c r="C117" s="3"/>
      <c r="D117" s="4"/>
      <c r="E117" s="18"/>
      <c r="H117" s="4"/>
      <c r="I117" s="4"/>
    </row>
    <row r="118" spans="1:9" ht="13.8" x14ac:dyDescent="0.25">
      <c r="A118" s="88"/>
      <c r="B118" s="2"/>
      <c r="C118" s="3"/>
      <c r="D118" s="4"/>
      <c r="E118" s="26"/>
      <c r="H118" s="75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2"/>
      <c r="C120" s="3"/>
      <c r="D120" s="4"/>
      <c r="E120" s="26"/>
      <c r="H120" s="22"/>
      <c r="I120" s="12"/>
    </row>
    <row r="121" spans="1:9" ht="13.8" x14ac:dyDescent="0.25">
      <c r="A121" s="89"/>
      <c r="B121" s="15"/>
      <c r="C121" s="3"/>
      <c r="D121" s="4"/>
      <c r="E121" s="5"/>
      <c r="H121" s="22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88"/>
      <c r="B123" s="15"/>
      <c r="C123" s="3"/>
      <c r="D123" s="4"/>
      <c r="E123" s="5"/>
      <c r="H123" s="43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3.8" x14ac:dyDescent="0.25">
      <c r="A128" s="33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4.4" x14ac:dyDescent="0.3">
      <c r="A133" s="76"/>
      <c r="B133" s="2"/>
      <c r="C133" s="3"/>
      <c r="D133" s="4"/>
      <c r="E133" s="26"/>
      <c r="H133" s="12"/>
      <c r="I133" s="12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</sheetData>
  <conditionalFormatting sqref="C4:C16">
    <cfRule type="containsText" dxfId="23" priority="1" operator="containsText" text="Y">
      <formula>NOT(ISERROR(SEARCH(("Y"),(C4))))</formula>
    </cfRule>
  </conditionalFormatting>
  <conditionalFormatting sqref="C4:C16">
    <cfRule type="containsText" dxfId="22" priority="2" operator="containsText" text="?">
      <formula>NOT(ISERROR(SEARCH(("?"),(C4))))</formula>
    </cfRule>
  </conditionalFormatting>
  <conditionalFormatting sqref="C4:C16">
    <cfRule type="containsBlanks" dxfId="21" priority="3">
      <formula>LEN(TRIM(C4))=0</formula>
    </cfRule>
  </conditionalFormatting>
  <conditionalFormatting sqref="C4:C16">
    <cfRule type="containsText" dxfId="2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6.88671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1574</v>
      </c>
      <c r="B1" s="2" t="s">
        <v>295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TIT","CollectionType":"HomeCollector.Models.BookBase,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0" t="s">
        <v>6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2" t="s">
        <v>1575</v>
      </c>
      <c r="B4" s="123"/>
      <c r="C4" s="99" t="s">
        <v>15</v>
      </c>
      <c r="D4" s="108"/>
      <c r="E4" s="146">
        <v>4</v>
      </c>
      <c r="F4" s="124" t="s">
        <v>1576</v>
      </c>
      <c r="G4" s="109"/>
      <c r="H4" s="111" t="s">
        <v>1577</v>
      </c>
      <c r="I4" s="111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,"DisplayName":"Taking Wing"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,"Title":"Taking Wing" </v>
      </c>
      <c r="N4" t="str">
        <f>",""Author"":""" &amp; $H4 &amp; """ "</f>
        <v xml:space="preserve">,"Author":"Michael A. Martin &amp; Andy Mangels" </v>
      </c>
      <c r="O4" t="str">
        <f>",""Publisher"":""" &amp; $G4 &amp; """ "</f>
        <v xml:space="preserve">,"Publisher":"" </v>
      </c>
      <c r="P4" t="str">
        <f>",""Year"":" &amp; $B4 &amp; " "</f>
        <v xml:space="preserve">,"Year": </v>
      </c>
      <c r="Q4" t="str">
        <f>",""Month"":" &amp; IF($E4="",0,$E4)</f>
        <v>,"Month":4</v>
      </c>
      <c r="R4" t="str">
        <f>",""Series"":""" &amp; $B$1 &amp; """ "</f>
        <v xml:space="preserve">,"Series":"TIT" </v>
      </c>
      <c r="S4" t="str">
        <f>",""BookCode"":""" &amp; $F4 &amp; """ "</f>
        <v xml:space="preserve">,"BookCode":"TIT1"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PublicKeyToken=null","DisplayName":"Taking Wing" ,"Description":"" ,"Title":"Taking Wing" ,"Author":"Michael A. Martin &amp; Andy Mangels" ,"Publisher":"" ,"Year": ,"Month":4,"Series":"TIT" ,"BookCode":"TIT1"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2" t="s">
        <v>1578</v>
      </c>
      <c r="B5" s="123"/>
      <c r="C5" s="99" t="s">
        <v>15</v>
      </c>
      <c r="D5" s="108"/>
      <c r="E5" s="146">
        <v>10</v>
      </c>
      <c r="F5" s="124" t="s">
        <v>1579</v>
      </c>
      <c r="G5" s="109"/>
      <c r="H5" s="111" t="s">
        <v>1577</v>
      </c>
      <c r="I5" s="108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7" si="0">",""DisplayName"":""" &amp; $A5 &amp; """ "</f>
        <v xml:space="preserve">,"DisplayName":"The Red King" </v>
      </c>
      <c r="L5" t="str">
        <f t="shared" ref="L5:L17" si="1">",""Description"":""" &amp; $I5 &amp; """ "</f>
        <v xml:space="preserve">,"Description":"" </v>
      </c>
      <c r="M5" t="str">
        <f t="shared" ref="M5:M17" si="2">",""Title"":""" &amp; $A5 &amp; """ "</f>
        <v xml:space="preserve">,"Title":"The Red King" </v>
      </c>
      <c r="N5" t="str">
        <f t="shared" ref="N5:N17" si="3">",""Author"":""" &amp; $H5 &amp; """ "</f>
        <v xml:space="preserve">,"Author":"Michael A. Martin &amp; Andy Mangels" </v>
      </c>
      <c r="O5" t="str">
        <f t="shared" ref="O5:O17" si="4">",""Publisher"":""" &amp; $G5 &amp; """ "</f>
        <v xml:space="preserve">,"Publisher":"" </v>
      </c>
      <c r="P5" t="str">
        <f t="shared" ref="P5:P17" si="5">",""Year"":" &amp; $B5 &amp; " "</f>
        <v xml:space="preserve">,"Year": </v>
      </c>
      <c r="Q5" t="str">
        <f t="shared" ref="Q5:Q17" si="6">",""Month"":" &amp; IF($E5="",0,$E5)</f>
        <v>,"Month":10</v>
      </c>
      <c r="R5" t="str">
        <f>",""Series"":""" &amp; $B$1 &amp; """ "</f>
        <v xml:space="preserve">,"Series":"TIT" </v>
      </c>
      <c r="S5" t="str">
        <f t="shared" ref="S5:S17" si="7">",""BookCode"":""" &amp; $F5 &amp; """ "</f>
        <v xml:space="preserve">,"BookCode":"TIT2" </v>
      </c>
      <c r="T5" t="str">
        <f t="shared" ref="T5:T17" si="8">",""ISBN"":""" &amp; "" &amp; """ "</f>
        <v xml:space="preserve">,"ISBN":"" </v>
      </c>
      <c r="U5" t="str">
        <f t="shared" ref="U5:U17" si="9">",""Edition"":""" &amp; "" &amp; """ "</f>
        <v xml:space="preserve">,"Edition":"" </v>
      </c>
      <c r="V5" t="str">
        <f t="shared" ref="V5:V17" si="10" xml:space="preserve"> IF($C5="Y",",""ItemInstances"":[","")</f>
        <v>,"ItemInstances":[</v>
      </c>
      <c r="W5" t="str">
        <f t="shared" ref="W5:W1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7" si="12">",""ItemDetails"":""" &amp; "Copies=" &amp; $D5 &amp; """ "</f>
        <v xml:space="preserve">,"ItemDetails":"Copies=" </v>
      </c>
      <c r="Y5" t="str">
        <f t="shared" ref="Y5:Y17" si="13">",""IsFavorite"":" &amp; "false" &amp; " "</f>
        <v xml:space="preserve">,"IsFavorite":false </v>
      </c>
      <c r="Z5" t="str">
        <f t="shared" ref="Z5:Z17" si="14">",""EstimatedValue"":" &amp; 0 &amp; " "</f>
        <v xml:space="preserve">,"EstimatedValue":0 </v>
      </c>
      <c r="AA5" t="str">
        <f t="shared" ref="AA5:AA17" si="15">",""Condition"":" &amp; """UNDEFINED""" &amp; " "</f>
        <v xml:space="preserve">,"Condition":"UNDEFINED" </v>
      </c>
      <c r="AB5" t="str">
        <f t="shared" ref="AB5:AB1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7" si="17">CONCATENATE($J5,$K5, $L5, $M5, $N5,$O5,$P5,$Q5,$R5,$S5,$T5,$U5) &amp; $AB5</f>
        <v>,{"CollectableType":"HomeCollector.Models.BookBase, HomeCollector, Version=1.0.0.0, Culture=neutral, PublicKeyToken=null","DisplayName":"The Red King" ,"Description":"" ,"Title":"The Red King" ,"Author":"Michael A. Martin &amp; Andy Mangels" ,"Publisher":"" ,"Year": ,"Month":10,"Series":"TIT" ,"BookCode":"TIT2"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2" t="s">
        <v>1580</v>
      </c>
      <c r="B6" s="123"/>
      <c r="C6" s="99" t="s">
        <v>15</v>
      </c>
      <c r="D6" s="108"/>
      <c r="E6" s="146">
        <v>1</v>
      </c>
      <c r="F6" s="124" t="s">
        <v>1581</v>
      </c>
      <c r="G6" s="109"/>
      <c r="H6" s="111" t="s">
        <v>532</v>
      </c>
      <c r="I6" s="111"/>
      <c r="J6" t="str">
        <f t="shared" ref="J6:J1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,"DisplayName":"Orion's Hounds" </v>
      </c>
      <c r="L6" t="str">
        <f t="shared" si="1"/>
        <v xml:space="preserve">,"Description":"" </v>
      </c>
      <c r="M6" t="str">
        <f t="shared" si="2"/>
        <v xml:space="preserve">,"Title":"Orion's Hounds" </v>
      </c>
      <c r="N6" t="str">
        <f t="shared" si="3"/>
        <v xml:space="preserve">,"Author":"Christopher L. Bennett" </v>
      </c>
      <c r="O6" t="str">
        <f t="shared" si="4"/>
        <v xml:space="preserve">,"Publisher":"" </v>
      </c>
      <c r="P6" t="str">
        <f t="shared" si="5"/>
        <v xml:space="preserve">,"Year": </v>
      </c>
      <c r="Q6" t="str">
        <f t="shared" si="6"/>
        <v>,"Month":1</v>
      </c>
      <c r="R6" t="str">
        <f t="shared" ref="R6:R17" si="19">",""Series"":""" &amp; $B$1 &amp; """ "</f>
        <v xml:space="preserve">,"Series":"TIT" </v>
      </c>
      <c r="S6" t="str">
        <f t="shared" si="7"/>
        <v xml:space="preserve">,"BookCode":"TIT3"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PublicKeyToken=null","DisplayName":"Orion's Hounds" ,"Description":"" ,"Title":"Orion's Hounds" ,"Author":"Christopher L. Bennett" ,"Publisher":"" ,"Year": ,"Month":1,"Series":"TIT" ,"BookCode":"TIT3"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122" t="s">
        <v>1582</v>
      </c>
      <c r="B7" s="123"/>
      <c r="C7" s="99"/>
      <c r="D7" s="108"/>
      <c r="E7" s="146">
        <v>12</v>
      </c>
      <c r="F7" s="124" t="s">
        <v>1583</v>
      </c>
      <c r="G7" s="109"/>
      <c r="H7" s="111" t="s">
        <v>1584</v>
      </c>
      <c r="I7" s="108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,"DisplayName":"Sword of Damocles" </v>
      </c>
      <c r="L7" t="str">
        <f t="shared" si="1"/>
        <v xml:space="preserve">,"Description":"" </v>
      </c>
      <c r="M7" t="str">
        <f t="shared" si="2"/>
        <v xml:space="preserve">,"Title":"Sword of Damocles" </v>
      </c>
      <c r="N7" t="str">
        <f t="shared" si="3"/>
        <v xml:space="preserve">,"Author":"Geoffrey Thorne" </v>
      </c>
      <c r="O7" t="str">
        <f t="shared" si="4"/>
        <v xml:space="preserve">,"Publisher":"" </v>
      </c>
      <c r="P7" t="str">
        <f t="shared" si="5"/>
        <v xml:space="preserve">,"Year": </v>
      </c>
      <c r="Q7" t="str">
        <f t="shared" si="6"/>
        <v>,"Month":12</v>
      </c>
      <c r="R7" t="str">
        <f t="shared" si="19"/>
        <v xml:space="preserve">,"Series":"TIT" </v>
      </c>
      <c r="S7" t="str">
        <f t="shared" si="7"/>
        <v xml:space="preserve">,"BookCode":"TIT4"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PublicKeyToken=null","DisplayName":"Sword of Damocles" ,"Description":"" ,"Title":"Sword of Damocles" ,"Author":"Geoffrey Thorne" ,"Publisher":"" ,"Year": ,"Month":12,"Series":"TIT" ,"BookCode":"TIT4" ,"ISBN":"" ,"Edition":"" }</v>
      </c>
    </row>
    <row r="8" spans="1:39" ht="15.75" customHeight="1" x14ac:dyDescent="0.25">
      <c r="A8" s="97" t="str">
        <f>DST!A4</f>
        <v>Destiny: Gods of Night</v>
      </c>
      <c r="B8" s="101">
        <f>DST!B4</f>
        <v>2008</v>
      </c>
      <c r="C8" s="125" t="str">
        <f>DST!C4</f>
        <v>Y</v>
      </c>
      <c r="D8" s="97">
        <f>DST!D4</f>
        <v>0</v>
      </c>
      <c r="E8" s="147">
        <f>DST!E4</f>
        <v>9</v>
      </c>
      <c r="F8" s="97" t="str">
        <f>DST!F4</f>
        <v>DST1</v>
      </c>
      <c r="G8" s="97">
        <f>DST!G4</f>
        <v>0</v>
      </c>
      <c r="H8" s="97" t="str">
        <f>DST!H4</f>
        <v>David Mack</v>
      </c>
      <c r="I8" s="97" t="str">
        <f>DST!I4</f>
        <v>Destiny Book 1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,"DisplayName":"Destiny: Gods of Night" </v>
      </c>
      <c r="L8" t="str">
        <f t="shared" si="1"/>
        <v xml:space="preserve">,"Description":"Destiny Book 1" </v>
      </c>
      <c r="M8" t="str">
        <f t="shared" si="2"/>
        <v xml:space="preserve">,"Title":"Destiny: Gods of Night" </v>
      </c>
      <c r="N8" t="str">
        <f t="shared" si="3"/>
        <v xml:space="preserve">,"Author":"David Mack" </v>
      </c>
      <c r="O8" t="str">
        <f t="shared" si="4"/>
        <v xml:space="preserve">,"Publisher":"0" </v>
      </c>
      <c r="P8" t="str">
        <f t="shared" si="5"/>
        <v xml:space="preserve">,"Year":2008 </v>
      </c>
      <c r="Q8" t="str">
        <f t="shared" si="6"/>
        <v>,"Month":9</v>
      </c>
      <c r="R8" t="str">
        <f t="shared" si="19"/>
        <v xml:space="preserve">,"Series":"TIT" </v>
      </c>
      <c r="S8" t="str">
        <f t="shared" si="7"/>
        <v xml:space="preserve">,"BookCode":"DST1"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,"ItemDetails":"Copies=0"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PublicKeyToken=null","DisplayName":"Destiny: Gods of Night" ,"Description":"Destiny Book 1" ,"Title":"Destiny: Gods of Night" ,"Author":"David Mack" ,"Publisher":"0" ,"Year":2008 ,"Month":9,"Series":"TIT" ,"BookCode":"DST1"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9" spans="1:39" ht="15.75" customHeight="1" x14ac:dyDescent="0.25">
      <c r="A9" s="97" t="str">
        <f>DST!A5</f>
        <v>Destiny: Mere Mortals</v>
      </c>
      <c r="B9" s="101">
        <f>DST!B5</f>
        <v>2008</v>
      </c>
      <c r="C9" s="125" t="str">
        <f>DST!C5</f>
        <v>Y</v>
      </c>
      <c r="D9" s="97">
        <f>DST!D5</f>
        <v>0</v>
      </c>
      <c r="E9" s="147">
        <f>DST!E5</f>
        <v>10</v>
      </c>
      <c r="F9" s="97" t="str">
        <f>DST!F5</f>
        <v>DST2</v>
      </c>
      <c r="G9" s="97">
        <f>DST!G5</f>
        <v>0</v>
      </c>
      <c r="H9" s="97" t="str">
        <f>DST!H5</f>
        <v>David Mack</v>
      </c>
      <c r="I9" s="97" t="str">
        <f>DST!I5</f>
        <v>Destiny Book 2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,"DisplayName":"Destiny: Mere Mortals" </v>
      </c>
      <c r="L9" t="str">
        <f t="shared" si="1"/>
        <v xml:space="preserve">,"Description":"Destiny Book 2" </v>
      </c>
      <c r="M9" t="str">
        <f t="shared" si="2"/>
        <v xml:space="preserve">,"Title":"Destiny: Mere Mortals" </v>
      </c>
      <c r="N9" t="str">
        <f t="shared" si="3"/>
        <v xml:space="preserve">,"Author":"David Mack" </v>
      </c>
      <c r="O9" t="str">
        <f t="shared" si="4"/>
        <v xml:space="preserve">,"Publisher":"0" </v>
      </c>
      <c r="P9" t="str">
        <f t="shared" si="5"/>
        <v xml:space="preserve">,"Year":2008 </v>
      </c>
      <c r="Q9" t="str">
        <f t="shared" si="6"/>
        <v>,"Month":10</v>
      </c>
      <c r="R9" t="str">
        <f t="shared" si="19"/>
        <v xml:space="preserve">,"Series":"TIT" </v>
      </c>
      <c r="S9" t="str">
        <f t="shared" si="7"/>
        <v xml:space="preserve">,"BookCode":"DST2"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,"ItemDetails":"Copies=0"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PublicKeyToken=null","DisplayName":"Destiny: Mere Mortals" ,"Description":"Destiny Book 2" ,"Title":"Destiny: Mere Mortals" ,"Author":"David Mack" ,"Publisher":"0" ,"Year":2008 ,"Month":10,"Series":"TIT" ,"BookCode":"DST2"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0" spans="1:39" ht="15.75" customHeight="1" x14ac:dyDescent="0.25">
      <c r="A10" s="97" t="str">
        <f>DST!A6</f>
        <v>Destiny: Lost Souls</v>
      </c>
      <c r="B10" s="101">
        <f>DST!B6</f>
        <v>2008</v>
      </c>
      <c r="C10" s="125" t="str">
        <f>DST!C6</f>
        <v>Y</v>
      </c>
      <c r="D10" s="97">
        <f>DST!D6</f>
        <v>0</v>
      </c>
      <c r="E10" s="147">
        <f>DST!E6</f>
        <v>11</v>
      </c>
      <c r="F10" s="97" t="str">
        <f>DST!F6</f>
        <v>DST3</v>
      </c>
      <c r="G10" s="97">
        <f>DST!G6</f>
        <v>0</v>
      </c>
      <c r="H10" s="97" t="str">
        <f>DST!H6</f>
        <v>David Mack</v>
      </c>
      <c r="I10" s="97" t="str">
        <f>DST!I6</f>
        <v>Destiny Book 3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,"DisplayName":"Destiny: Lost Souls" </v>
      </c>
      <c r="L10" t="str">
        <f t="shared" si="1"/>
        <v xml:space="preserve">,"Description":"Destiny Book 3" </v>
      </c>
      <c r="M10" t="str">
        <f t="shared" si="2"/>
        <v xml:space="preserve">,"Title":"Destiny: Lost Souls" </v>
      </c>
      <c r="N10" t="str">
        <f t="shared" si="3"/>
        <v xml:space="preserve">,"Author":"David Mack" </v>
      </c>
      <c r="O10" t="str">
        <f t="shared" si="4"/>
        <v xml:space="preserve">,"Publisher":"0" </v>
      </c>
      <c r="P10" t="str">
        <f t="shared" si="5"/>
        <v xml:space="preserve">,"Year":2008 </v>
      </c>
      <c r="Q10" t="str">
        <f t="shared" si="6"/>
        <v>,"Month":11</v>
      </c>
      <c r="R10" t="str">
        <f t="shared" si="19"/>
        <v xml:space="preserve">,"Series":"TIT" </v>
      </c>
      <c r="S10" t="str">
        <f t="shared" si="7"/>
        <v xml:space="preserve">,"BookCode":"DST3"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,"ItemDetails":"Copies=0"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PublicKeyToken=null","DisplayName":"Destiny: Lost Souls" ,"Description":"Destiny Book 3" ,"Title":"Destiny: Lost Souls" ,"Author":"David Mack" ,"Publisher":"0" ,"Year":2008 ,"Month":11,"Series":"TIT" ,"BookCode":"DST3"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1" spans="1:39" ht="15.75" customHeight="1" x14ac:dyDescent="0.25">
      <c r="A11" s="122" t="s">
        <v>1585</v>
      </c>
      <c r="B11" s="123"/>
      <c r="C11" s="99" t="s">
        <v>15</v>
      </c>
      <c r="D11" s="108"/>
      <c r="E11" s="146">
        <v>2</v>
      </c>
      <c r="F11" s="124" t="s">
        <v>1586</v>
      </c>
      <c r="G11" s="109"/>
      <c r="H11" s="111" t="s">
        <v>532</v>
      </c>
      <c r="I11" s="110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,"DisplayName":"Over a Torrent Sea" </v>
      </c>
      <c r="L11" t="str">
        <f t="shared" si="1"/>
        <v xml:space="preserve">,"Description":"" </v>
      </c>
      <c r="M11" t="str">
        <f t="shared" si="2"/>
        <v xml:space="preserve">,"Title":"Over a Torrent Sea" </v>
      </c>
      <c r="N11" t="str">
        <f t="shared" si="3"/>
        <v xml:space="preserve">,"Author":"Christopher L. Bennett" </v>
      </c>
      <c r="O11" t="str">
        <f t="shared" si="4"/>
        <v xml:space="preserve">,"Publisher":"" </v>
      </c>
      <c r="P11" t="str">
        <f t="shared" si="5"/>
        <v xml:space="preserve">,"Year": </v>
      </c>
      <c r="Q11" t="str">
        <f t="shared" si="6"/>
        <v>,"Month":2</v>
      </c>
      <c r="R11" t="str">
        <f t="shared" si="19"/>
        <v xml:space="preserve">,"Series":"TIT" </v>
      </c>
      <c r="S11" t="str">
        <f t="shared" si="7"/>
        <v xml:space="preserve">,"BookCode":"TIT5"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PublicKeyToken=null","DisplayName":"Over a Torrent Sea" ,"Description":"" ,"Title":"Over a Torrent Sea" ,"Author":"Christopher L. Bennett" ,"Publisher":"" ,"Year": ,"Month":2,"Series":"TIT" ,"BookCode":"TIT5"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5.75" customHeight="1" x14ac:dyDescent="0.25">
      <c r="A12" s="122" t="s">
        <v>1587</v>
      </c>
      <c r="B12" s="123"/>
      <c r="C12" s="99"/>
      <c r="D12" s="108"/>
      <c r="E12" s="146">
        <v>10</v>
      </c>
      <c r="F12" s="124" t="s">
        <v>1588</v>
      </c>
      <c r="G12" s="109"/>
      <c r="H12" s="111" t="s">
        <v>607</v>
      </c>
      <c r="I12" s="108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,"DisplayName":"Synthesis" </v>
      </c>
      <c r="L12" t="str">
        <f t="shared" si="1"/>
        <v xml:space="preserve">,"Description":"" </v>
      </c>
      <c r="M12" t="str">
        <f t="shared" si="2"/>
        <v xml:space="preserve">,"Title":"Synthesis" </v>
      </c>
      <c r="N12" t="str">
        <f t="shared" si="3"/>
        <v xml:space="preserve">,"Author":"James Swallow" </v>
      </c>
      <c r="O12" t="str">
        <f t="shared" si="4"/>
        <v xml:space="preserve">,"Publisher":"" </v>
      </c>
      <c r="P12" t="str">
        <f t="shared" si="5"/>
        <v xml:space="preserve">,"Year": </v>
      </c>
      <c r="Q12" t="str">
        <f t="shared" si="6"/>
        <v>,"Month":10</v>
      </c>
      <c r="R12" t="str">
        <f t="shared" si="19"/>
        <v xml:space="preserve">,"Series":"TIT" </v>
      </c>
      <c r="S12" t="str">
        <f t="shared" si="7"/>
        <v xml:space="preserve">,"BookCode":"TIT6"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PublicKeyToken=null","DisplayName":"Synthesis" ,"Description":"" ,"Title":"Synthesis" ,"Author":"James Swallow" ,"Publisher":"" ,"Year": ,"Month":10,"Series":"TIT" ,"BookCode":"TIT6" ,"ISBN":"" ,"Edition":"" }</v>
      </c>
    </row>
    <row r="13" spans="1:39" ht="15.75" customHeight="1" x14ac:dyDescent="0.25">
      <c r="A13" s="122" t="s">
        <v>1589</v>
      </c>
      <c r="B13" s="123"/>
      <c r="C13" s="99" t="s">
        <v>15</v>
      </c>
      <c r="D13" s="108"/>
      <c r="E13" s="146">
        <v>11</v>
      </c>
      <c r="F13" s="124" t="s">
        <v>1590</v>
      </c>
      <c r="G13" s="109"/>
      <c r="H13" s="111" t="s">
        <v>646</v>
      </c>
      <c r="I13" s="108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,"DisplayName":"Typhon Pact Book 2: Seize the Fire" </v>
      </c>
      <c r="L13" t="str">
        <f t="shared" si="1"/>
        <v xml:space="preserve">,"Description":"" </v>
      </c>
      <c r="M13" t="str">
        <f t="shared" si="2"/>
        <v xml:space="preserve">,"Title":"Typhon Pact Book 2: Seize the Fire" </v>
      </c>
      <c r="N13" t="str">
        <f t="shared" si="3"/>
        <v xml:space="preserve">,"Author":"Michael A. Martin" </v>
      </c>
      <c r="O13" t="str">
        <f t="shared" si="4"/>
        <v xml:space="preserve">,"Publisher":"" </v>
      </c>
      <c r="P13" t="str">
        <f t="shared" si="5"/>
        <v xml:space="preserve">,"Year": </v>
      </c>
      <c r="Q13" t="str">
        <f t="shared" si="6"/>
        <v>,"Month":11</v>
      </c>
      <c r="R13" t="str">
        <f t="shared" si="19"/>
        <v xml:space="preserve">,"Series":"TIT" </v>
      </c>
      <c r="S13" t="str">
        <f t="shared" si="7"/>
        <v xml:space="preserve">,"BookCode":"TIT7"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PublicKeyToken=null","DisplayName":"Typhon Pact Book 2: Seize the Fire" ,"Description":"" ,"Title":"Typhon Pact Book 2: Seize the Fire" ,"Author":"Michael A. Martin" ,"Publisher":"" ,"Year": ,"Month":11,"Series":"TIT" ,"BookCode":"TIT7"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5.75" customHeight="1" x14ac:dyDescent="0.25">
      <c r="A14" s="122" t="s">
        <v>1591</v>
      </c>
      <c r="B14" s="123"/>
      <c r="C14" s="99" t="s">
        <v>15</v>
      </c>
      <c r="D14" s="108"/>
      <c r="E14" s="146">
        <v>7</v>
      </c>
      <c r="F14" s="124" t="s">
        <v>1592</v>
      </c>
      <c r="G14" s="109"/>
      <c r="H14" s="111" t="s">
        <v>646</v>
      </c>
      <c r="I14" s="108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,"DisplayName":"Fallen Gods" </v>
      </c>
      <c r="L14" t="str">
        <f t="shared" si="1"/>
        <v xml:space="preserve">,"Description":"" </v>
      </c>
      <c r="M14" t="str">
        <f t="shared" si="2"/>
        <v xml:space="preserve">,"Title":"Fallen Gods" </v>
      </c>
      <c r="N14" t="str">
        <f t="shared" si="3"/>
        <v xml:space="preserve">,"Author":"Michael A. Martin" </v>
      </c>
      <c r="O14" t="str">
        <f t="shared" si="4"/>
        <v xml:space="preserve">,"Publisher":"" </v>
      </c>
      <c r="P14" t="str">
        <f t="shared" si="5"/>
        <v xml:space="preserve">,"Year": </v>
      </c>
      <c r="Q14" t="str">
        <f t="shared" si="6"/>
        <v>,"Month":7</v>
      </c>
      <c r="R14" t="str">
        <f t="shared" si="19"/>
        <v xml:space="preserve">,"Series":"TIT" </v>
      </c>
      <c r="S14" t="str">
        <f t="shared" si="7"/>
        <v xml:space="preserve">,"BookCode":"TIT8"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PublicKeyToken=null","DisplayName":"Fallen Gods" ,"Description":"" ,"Title":"Fallen Gods" ,"Author":"Michael A. Martin" ,"Publisher":"" ,"Year": ,"Month":7,"Series":"TIT" ,"BookCode":"TIT8"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126" t="str">
        <f>FAL!A7</f>
        <v>The Fall - The Poisoned Chalice</v>
      </c>
      <c r="B15" s="127">
        <f>FAL!B7</f>
        <v>2013</v>
      </c>
      <c r="C15" s="99" t="str">
        <f>FAL!C7</f>
        <v>Y</v>
      </c>
      <c r="D15" s="128">
        <f>FAL!D7</f>
        <v>0</v>
      </c>
      <c r="E15" s="127">
        <f>FAL!E7</f>
        <v>11</v>
      </c>
      <c r="F15" s="128" t="str">
        <f>FAL!F7</f>
        <v>FALL4</v>
      </c>
      <c r="G15" s="128">
        <f>FAL!G7</f>
        <v>0</v>
      </c>
      <c r="H15" s="128" t="str">
        <f>FAL!H7</f>
        <v>James Swallow</v>
      </c>
      <c r="I15" s="128" t="str">
        <f>FAL!I7</f>
        <v>Titan #9</v>
      </c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,"DisplayName":"The Fall - The Poisoned Chalice" </v>
      </c>
      <c r="L15" t="str">
        <f t="shared" si="1"/>
        <v xml:space="preserve">,"Description":"Titan #9" </v>
      </c>
      <c r="M15" t="str">
        <f t="shared" si="2"/>
        <v xml:space="preserve">,"Title":"The Fall - The Poisoned Chalice" </v>
      </c>
      <c r="N15" t="str">
        <f t="shared" si="3"/>
        <v xml:space="preserve">,"Author":"James Swallow" </v>
      </c>
      <c r="O15" t="str">
        <f t="shared" si="4"/>
        <v xml:space="preserve">,"Publisher":"0" </v>
      </c>
      <c r="P15" t="str">
        <f t="shared" si="5"/>
        <v xml:space="preserve">,"Year":2013 </v>
      </c>
      <c r="Q15" t="str">
        <f t="shared" si="6"/>
        <v>,"Month":11</v>
      </c>
      <c r="R15" t="str">
        <f t="shared" si="19"/>
        <v xml:space="preserve">,"Series":"TIT" </v>
      </c>
      <c r="S15" t="str">
        <f t="shared" si="7"/>
        <v xml:space="preserve">,"BookCode":"FALL4"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,"ItemDetails":"Copies=0"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PublicKeyToken=null","DisplayName":"The Fall - The Poisoned Chalice" ,"Description":"Titan #9" ,"Title":"The Fall - The Poisoned Chalice" ,"Author":"James Swallow" ,"Publisher":"0" ,"Year":2013 ,"Month":11,"Series":"TIT" ,"BookCode":"FALL4"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6" spans="1:39" ht="15.75" customHeight="1" x14ac:dyDescent="0.25">
      <c r="A16" s="106" t="s">
        <v>1593</v>
      </c>
      <c r="B16" s="129"/>
      <c r="C16" s="99"/>
      <c r="D16" s="108"/>
      <c r="E16" s="146">
        <v>2</v>
      </c>
      <c r="F16" s="124" t="s">
        <v>1594</v>
      </c>
      <c r="G16" s="110"/>
      <c r="H16" s="111" t="s">
        <v>818</v>
      </c>
      <c r="I16" s="111" t="s">
        <v>648</v>
      </c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,"DisplayName":"Absent Enemies" </v>
      </c>
      <c r="L16" t="str">
        <f t="shared" si="1"/>
        <v xml:space="preserve">,"Description":"e-Book" </v>
      </c>
      <c r="M16" t="str">
        <f t="shared" si="2"/>
        <v xml:space="preserve">,"Title":"Absent Enemies" </v>
      </c>
      <c r="N16" t="str">
        <f t="shared" si="3"/>
        <v xml:space="preserve">,"Author":"John Jackson Miller" </v>
      </c>
      <c r="O16" t="str">
        <f t="shared" si="4"/>
        <v xml:space="preserve">,"Publisher":"" </v>
      </c>
      <c r="P16" t="str">
        <f t="shared" si="5"/>
        <v xml:space="preserve">,"Year": </v>
      </c>
      <c r="Q16" t="str">
        <f t="shared" si="6"/>
        <v>,"Month":2</v>
      </c>
      <c r="R16" t="str">
        <f t="shared" si="19"/>
        <v xml:space="preserve">,"Series":"TIT" </v>
      </c>
      <c r="S16" t="str">
        <f t="shared" si="7"/>
        <v xml:space="preserve">,"BookCode":"TIT10"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PublicKeyToken=null","DisplayName":"Absent Enemies" ,"Description":"e-Book" ,"Title":"Absent Enemies" ,"Author":"John Jackson Miller" ,"Publisher":"" ,"Year": ,"Month":2,"Series":"TIT" ,"BookCode":"TIT10" ,"ISBN":"" ,"Edition":"" }</v>
      </c>
    </row>
    <row r="17" spans="1:29" ht="15.75" customHeight="1" x14ac:dyDescent="0.25">
      <c r="A17" s="106" t="s">
        <v>1595</v>
      </c>
      <c r="B17" s="130">
        <v>2015</v>
      </c>
      <c r="C17" s="99" t="s">
        <v>15</v>
      </c>
      <c r="D17" s="108"/>
      <c r="E17" s="146">
        <v>9</v>
      </c>
      <c r="F17" s="124" t="s">
        <v>1596</v>
      </c>
      <c r="G17" s="110"/>
      <c r="H17" s="111" t="s">
        <v>607</v>
      </c>
      <c r="I17" s="108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,"DisplayName":"Sight Unseen" </v>
      </c>
      <c r="L17" t="str">
        <f t="shared" si="1"/>
        <v xml:space="preserve">,"Description":"" </v>
      </c>
      <c r="M17" t="str">
        <f t="shared" si="2"/>
        <v xml:space="preserve">,"Title":"Sight Unseen" </v>
      </c>
      <c r="N17" t="str">
        <f t="shared" si="3"/>
        <v xml:space="preserve">,"Author":"James Swallow" </v>
      </c>
      <c r="O17" t="str">
        <f t="shared" si="4"/>
        <v xml:space="preserve">,"Publisher":"" </v>
      </c>
      <c r="P17" t="str">
        <f t="shared" si="5"/>
        <v xml:space="preserve">,"Year":2015 </v>
      </c>
      <c r="Q17" t="str">
        <f t="shared" si="6"/>
        <v>,"Month":9</v>
      </c>
      <c r="R17" t="str">
        <f t="shared" si="19"/>
        <v xml:space="preserve">,"Series":"TIT" </v>
      </c>
      <c r="S17" t="str">
        <f t="shared" si="7"/>
        <v xml:space="preserve">,"BookCode":"TIT11"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PublicKeyToken=null","DisplayName":"Sight Unseen" ,"Description":"" ,"Title":"Sight Unseen" ,"Author":"James Swallow" ,"Publisher":"" ,"Year":2015 ,"Month":9,"Series":"TIT" ,"BookCode":"TIT11"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29" ht="15.75" customHeight="1" x14ac:dyDescent="0.25">
      <c r="A19" s="12"/>
      <c r="B19" s="2"/>
      <c r="C19" s="3"/>
      <c r="D19" s="4"/>
      <c r="E19" s="85"/>
      <c r="F19" s="81"/>
      <c r="H19" s="12"/>
    </row>
    <row r="20" spans="1:2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2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2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2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2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29" ht="13.8" x14ac:dyDescent="0.25">
      <c r="A25" s="12"/>
      <c r="B25" s="2"/>
      <c r="C25" s="3"/>
      <c r="D25" s="4"/>
      <c r="E25" s="85"/>
      <c r="F25" s="81"/>
      <c r="H25" s="12"/>
      <c r="I25" s="4"/>
    </row>
    <row r="26" spans="1:29" ht="13.8" x14ac:dyDescent="0.25">
      <c r="A26" s="12"/>
      <c r="B26" s="2"/>
      <c r="C26" s="3"/>
      <c r="D26" s="4"/>
      <c r="E26" s="85"/>
      <c r="F26" s="81"/>
      <c r="H26" s="12"/>
    </row>
    <row r="27" spans="1:29" ht="13.8" x14ac:dyDescent="0.25">
      <c r="A27" s="12"/>
      <c r="B27" s="2"/>
      <c r="C27" s="3"/>
      <c r="D27" s="4"/>
      <c r="E27" s="85"/>
      <c r="F27" s="81"/>
      <c r="H27" s="12"/>
      <c r="I27" s="12"/>
    </row>
    <row r="28" spans="1:29" ht="13.8" x14ac:dyDescent="0.25">
      <c r="A28" s="12"/>
      <c r="B28" s="2"/>
      <c r="C28" s="3"/>
      <c r="D28" s="4"/>
      <c r="E28" s="85"/>
      <c r="F28" s="81"/>
      <c r="H28" s="12"/>
      <c r="I28" s="4"/>
    </row>
    <row r="29" spans="1:29" ht="13.8" x14ac:dyDescent="0.25">
      <c r="A29" s="12"/>
      <c r="B29" s="2"/>
      <c r="C29" s="3"/>
      <c r="D29" s="4"/>
      <c r="E29" s="85"/>
      <c r="F29" s="81"/>
      <c r="H29" s="12"/>
      <c r="I29" s="12"/>
    </row>
    <row r="30" spans="1:29" ht="13.8" x14ac:dyDescent="0.25">
      <c r="A30" s="12"/>
      <c r="B30" s="2"/>
      <c r="C30" s="3"/>
      <c r="D30" s="4"/>
      <c r="E30" s="85"/>
      <c r="F30" s="81"/>
      <c r="H30" s="12"/>
      <c r="I30" s="4"/>
    </row>
    <row r="31" spans="1:29" ht="13.8" x14ac:dyDescent="0.25">
      <c r="A31" s="12"/>
      <c r="B31" s="2"/>
      <c r="C31" s="3"/>
      <c r="D31" s="4"/>
      <c r="E31" s="85"/>
      <c r="F31" s="81"/>
      <c r="H31" s="12"/>
      <c r="I31" s="12"/>
    </row>
    <row r="32" spans="1:2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7 C11:C17">
    <cfRule type="containsText" dxfId="19" priority="1" operator="containsText" text="Y">
      <formula>NOT(ISERROR(SEARCH(("Y"),(C4))))</formula>
    </cfRule>
  </conditionalFormatting>
  <conditionalFormatting sqref="C4:C7 C11:C17">
    <cfRule type="containsText" dxfId="18" priority="2" operator="containsText" text="?">
      <formula>NOT(ISERROR(SEARCH(("?"),(C4))))</formula>
    </cfRule>
  </conditionalFormatting>
  <conditionalFormatting sqref="C4:C7 C11:C17">
    <cfRule type="containsBlanks" dxfId="17" priority="3">
      <formula>LEN(TRIM(C4))=0</formula>
    </cfRule>
  </conditionalFormatting>
  <conditionalFormatting sqref="C4:C7 C11:C17">
    <cfRule type="containsText" dxfId="1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2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1597</v>
      </c>
      <c r="B1" s="2" t="s">
        <v>1764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TLE","CollectionType":"HomeCollector.Models.BookBase,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1598</v>
      </c>
      <c r="B4" s="131">
        <f t="shared" ref="B4:B11" si="0">YEAR(E4)</f>
        <v>1900</v>
      </c>
      <c r="C4" s="17" t="s">
        <v>15</v>
      </c>
      <c r="D4" s="4"/>
      <c r="E4" s="139">
        <v>8</v>
      </c>
      <c r="F4" s="81" t="s">
        <v>1599</v>
      </c>
      <c r="G4" s="18"/>
      <c r="H4" s="12" t="s">
        <v>953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Lost Era - The Sundered"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,"Title":"The Lost Era - The Sundered" </v>
      </c>
      <c r="N4" t="str">
        <f>",""Author"":""" &amp; $H4 &amp; """ "</f>
        <v xml:space="preserve">,"Author":"Michael A. Martin and Andy Mangels" </v>
      </c>
      <c r="O4" t="str">
        <f>",""Publisher"":""" &amp; $G4 &amp; """ "</f>
        <v xml:space="preserve">,"Publisher":"" </v>
      </c>
      <c r="P4" t="str">
        <f>",""Year"":" &amp; $B4 &amp; " "</f>
        <v xml:space="preserve">,"Year":1900 </v>
      </c>
      <c r="Q4" t="str">
        <f>",""Month"":" &amp; IF($E4="",0,$E4)</f>
        <v>,"Month":8</v>
      </c>
      <c r="R4" t="str">
        <f>",""Series"":""" &amp; $B$1 &amp; """ "</f>
        <v xml:space="preserve">,"Series":"TLE" </v>
      </c>
      <c r="S4" t="str">
        <f>",""BookCode"":""" &amp; $F4 &amp; """ "</f>
        <v xml:space="preserve">,"BookCode":"TLE1"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Lost Era - The Sundered" ,"Description":"" ,"Title":"The Lost Era - The Sundered" ,"Author":"Michael A. Martin and Andy Mangels" ,"Publisher":"" ,"Year":1900 ,"Month":8,"Series":"TLE" ,"BookCode":"TLE1"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1600</v>
      </c>
      <c r="B5" s="131">
        <f t="shared" si="0"/>
        <v>1900</v>
      </c>
      <c r="C5" s="17" t="s">
        <v>15</v>
      </c>
      <c r="D5" s="4"/>
      <c r="E5" s="139">
        <v>9</v>
      </c>
      <c r="F5" s="81" t="s">
        <v>1601</v>
      </c>
      <c r="G5" s="18"/>
      <c r="H5" s="12" t="s">
        <v>554</v>
      </c>
      <c r="I5" s="12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1">",""DisplayName"":""" &amp; $A5 &amp; """ "</f>
        <v xml:space="preserve">,"DisplayName":"The Lost Era - Serpents Among the Ruins" </v>
      </c>
      <c r="L5" t="str">
        <f t="shared" ref="L5:L11" si="2">",""Description"":""" &amp; $I5 &amp; """ "</f>
        <v xml:space="preserve">,"Description":"" </v>
      </c>
      <c r="M5" t="str">
        <f t="shared" ref="M5:M11" si="3">",""Title"":""" &amp; $A5 &amp; """ "</f>
        <v xml:space="preserve">,"Title":"The Lost Era - Serpents Among the Ruins" </v>
      </c>
      <c r="N5" t="str">
        <f t="shared" ref="N5:N11" si="4">",""Author"":""" &amp; $H5 &amp; """ "</f>
        <v xml:space="preserve">,"Author":"David R. George III" </v>
      </c>
      <c r="O5" t="str">
        <f t="shared" ref="O5:O11" si="5">",""Publisher"":""" &amp; $G5 &amp; """ "</f>
        <v xml:space="preserve">,"Publisher":"" </v>
      </c>
      <c r="P5" t="str">
        <f t="shared" ref="P5:P11" si="6">",""Year"":" &amp; $B5 &amp; " "</f>
        <v xml:space="preserve">,"Year":1900 </v>
      </c>
      <c r="Q5" t="str">
        <f t="shared" ref="Q5:Q11" si="7">",""Month"":" &amp; IF($E5="",0,$E5)</f>
        <v>,"Month":9</v>
      </c>
      <c r="R5" t="str">
        <f>",""Series"":""" &amp; $B$1 &amp; """ "</f>
        <v xml:space="preserve">,"Series":"TLE" </v>
      </c>
      <c r="S5" t="str">
        <f t="shared" ref="S5:S11" si="8">",""BookCode"":""" &amp; $F5 &amp; """ "</f>
        <v xml:space="preserve">,"BookCode":"TLE2" </v>
      </c>
      <c r="T5" t="str">
        <f t="shared" ref="T5:T11" si="9">",""ISBN"":""" &amp; "" &amp; """ "</f>
        <v xml:space="preserve">,"ISBN":"" </v>
      </c>
      <c r="U5" t="str">
        <f t="shared" ref="U5:U11" si="10">",""Edition"":""" &amp; "" &amp; """ "</f>
        <v xml:space="preserve">,"Edition":"" </v>
      </c>
      <c r="V5" t="str">
        <f t="shared" ref="V5:V11" si="11" xml:space="preserve"> IF($C5="Y",",""ItemInstances"":[","")</f>
        <v>,"ItemInstances":[</v>
      </c>
      <c r="W5" t="str">
        <f t="shared" ref="W5:W11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3">",""ItemDetails"":""" &amp; "Copies=" &amp; $D5 &amp; """ "</f>
        <v xml:space="preserve">,"ItemDetails":"Copies=" </v>
      </c>
      <c r="Y5" t="str">
        <f t="shared" ref="Y5:Y11" si="14">",""IsFavorite"":" &amp; "false" &amp; " "</f>
        <v xml:space="preserve">,"IsFavorite":false </v>
      </c>
      <c r="Z5" t="str">
        <f t="shared" ref="Z5:Z11" si="15">",""EstimatedValue"":" &amp; 0 &amp; " "</f>
        <v xml:space="preserve">,"EstimatedValue":0 </v>
      </c>
      <c r="AA5" t="str">
        <f t="shared" ref="AA5:AA11" si="16">",""Condition"":" &amp; """UNDEFINED""" &amp; " "</f>
        <v xml:space="preserve">,"Condition":"UNDEFINED" </v>
      </c>
      <c r="AB5" t="str">
        <f t="shared" ref="AB5:AB11" si="17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1" si="18">CONCATENATE($J5,$K5, $L5, $M5, $N5,$O5,$P5,$Q5,$R5,$S5,$T5,$U5) &amp; $AB5</f>
        <v>,{"CollectableType":"HomeCollector.Models.BookBase, HomeCollector, Version=1.0.0.0, Culture=neutral, PublicKeyToken=null","DisplayName":"The Lost Era - Serpents Among the Ruins" ,"Description":"" ,"Title":"The Lost Era - Serpents Among the Ruins" ,"Author":"David R. George III" ,"Publisher":"" ,"Year":1900 ,"Month":9,"Series":"TLE" ,"BookCode":"TLE2"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27" x14ac:dyDescent="0.3">
      <c r="A6" s="14" t="s">
        <v>1602</v>
      </c>
      <c r="B6" s="131">
        <f t="shared" si="0"/>
        <v>1900</v>
      </c>
      <c r="C6" s="17" t="s">
        <v>15</v>
      </c>
      <c r="D6" s="4"/>
      <c r="E6" s="139">
        <v>10</v>
      </c>
      <c r="F6" s="81" t="s">
        <v>1603</v>
      </c>
      <c r="G6" s="18"/>
      <c r="H6" s="12" t="s">
        <v>761</v>
      </c>
      <c r="I6" s="18"/>
      <c r="J6" t="str">
        <f t="shared" ref="J6:J11" si="19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1"/>
        <v xml:space="preserve">,"DisplayName":"The Lost Era - The Art of the Impossible" </v>
      </c>
      <c r="L6" t="str">
        <f t="shared" si="2"/>
        <v xml:space="preserve">,"Description":"" </v>
      </c>
      <c r="M6" t="str">
        <f t="shared" si="3"/>
        <v xml:space="preserve">,"Title":"The Lost Era - The Art of the Impossible" </v>
      </c>
      <c r="N6" t="str">
        <f t="shared" si="4"/>
        <v xml:space="preserve">,"Author":"Keith R. A. DeCandido" </v>
      </c>
      <c r="O6" t="str">
        <f t="shared" si="5"/>
        <v xml:space="preserve">,"Publisher":"" </v>
      </c>
      <c r="P6" t="str">
        <f t="shared" si="6"/>
        <v xml:space="preserve">,"Year":1900 </v>
      </c>
      <c r="Q6" t="str">
        <f t="shared" si="7"/>
        <v>,"Month":10</v>
      </c>
      <c r="R6" t="str">
        <f t="shared" ref="R6:R11" si="20">",""Series"":""" &amp; $B$1 &amp; """ "</f>
        <v xml:space="preserve">,"Series":"TLE" </v>
      </c>
      <c r="S6" t="str">
        <f t="shared" si="8"/>
        <v xml:space="preserve">,"BookCode":"TLE3" </v>
      </c>
      <c r="T6" t="str">
        <f t="shared" si="9"/>
        <v xml:space="preserve">,"ISBN":"" </v>
      </c>
      <c r="U6" t="str">
        <f t="shared" si="10"/>
        <v xml:space="preserve">,"Edition":"" </v>
      </c>
      <c r="V6" t="str">
        <f t="shared" si="11"/>
        <v>,"ItemInstances":[</v>
      </c>
      <c r="W6" t="str">
        <f t="shared" si="12"/>
        <v>{"CollectableType":"HomeCollector.Models.BookBase, HomeCollector, Version=1.0.0.0, Culture=neutral, PublicKeyToken=null"</v>
      </c>
      <c r="X6" t="str">
        <f t="shared" si="13"/>
        <v xml:space="preserve">,"ItemDetails":"Copies=" </v>
      </c>
      <c r="Y6" t="str">
        <f t="shared" si="14"/>
        <v xml:space="preserve">,"IsFavorite":false </v>
      </c>
      <c r="Z6" t="str">
        <f t="shared" si="15"/>
        <v xml:space="preserve">,"EstimatedValue":0 </v>
      </c>
      <c r="AA6" t="str">
        <f t="shared" si="16"/>
        <v xml:space="preserve">,"Condition":"UNDEFINED" </v>
      </c>
      <c r="AB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8"/>
        <v>,{"CollectableType":"HomeCollector.Models.BookBase, HomeCollector, Version=1.0.0.0, Culture=neutral, PublicKeyToken=null","DisplayName":"The Lost Era - The Art of the Impossible" ,"Description":"" ,"Title":"The Lost Era - The Art of the Impossible" ,"Author":"Keith R. A. DeCandido" ,"Publisher":"" ,"Year":1900 ,"Month":10,"Series":"TLE" ,"BookCode":"TLE3"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1604</v>
      </c>
      <c r="B7" s="131">
        <f t="shared" si="0"/>
        <v>1900</v>
      </c>
      <c r="C7" s="17" t="s">
        <v>15</v>
      </c>
      <c r="D7" s="4"/>
      <c r="E7" s="139">
        <v>11</v>
      </c>
      <c r="F7" s="81" t="s">
        <v>1605</v>
      </c>
      <c r="G7" s="18"/>
      <c r="H7" s="12" t="s">
        <v>1504</v>
      </c>
      <c r="I7" s="18"/>
      <c r="J7" t="str">
        <f t="shared" si="19"/>
        <v>,{"CollectableType":"HomeCollector.Models.BookBase, HomeCollector, Version=1.0.0.0, Culture=neutral, PublicKeyToken=null"</v>
      </c>
      <c r="K7" t="str">
        <f t="shared" si="1"/>
        <v xml:space="preserve">,"DisplayName":"The Lost Era - Well of Souls" </v>
      </c>
      <c r="L7" t="str">
        <f t="shared" si="2"/>
        <v xml:space="preserve">,"Description":"" </v>
      </c>
      <c r="M7" t="str">
        <f t="shared" si="3"/>
        <v xml:space="preserve">,"Title":"The Lost Era - Well of Souls" </v>
      </c>
      <c r="N7" t="str">
        <f t="shared" si="4"/>
        <v xml:space="preserve">,"Author":"Ilsa J. Bick" </v>
      </c>
      <c r="O7" t="str">
        <f t="shared" si="5"/>
        <v xml:space="preserve">,"Publisher":"" </v>
      </c>
      <c r="P7" t="str">
        <f t="shared" si="6"/>
        <v xml:space="preserve">,"Year":1900 </v>
      </c>
      <c r="Q7" t="str">
        <f t="shared" si="7"/>
        <v>,"Month":11</v>
      </c>
      <c r="R7" t="str">
        <f t="shared" si="20"/>
        <v xml:space="preserve">,"Series":"TLE" </v>
      </c>
      <c r="S7" t="str">
        <f t="shared" si="8"/>
        <v xml:space="preserve">,"BookCode":"TLE4" </v>
      </c>
      <c r="T7" t="str">
        <f t="shared" si="9"/>
        <v xml:space="preserve">,"ISBN":"" </v>
      </c>
      <c r="U7" t="str">
        <f t="shared" si="10"/>
        <v xml:space="preserve">,"Edition":"" </v>
      </c>
      <c r="V7" t="str">
        <f t="shared" si="11"/>
        <v>,"ItemInstances":[</v>
      </c>
      <c r="W7" t="str">
        <f t="shared" si="12"/>
        <v>{"CollectableType":"HomeCollector.Models.BookBase, HomeCollector, Version=1.0.0.0, Culture=neutral, PublicKeyToken=null"</v>
      </c>
      <c r="X7" t="str">
        <f t="shared" si="13"/>
        <v xml:space="preserve">,"ItemDetails":"Copies=" </v>
      </c>
      <c r="Y7" t="str">
        <f t="shared" si="14"/>
        <v xml:space="preserve">,"IsFavorite":false </v>
      </c>
      <c r="Z7" t="str">
        <f t="shared" si="15"/>
        <v xml:space="preserve">,"EstimatedValue":0 </v>
      </c>
      <c r="AA7" t="str">
        <f t="shared" si="16"/>
        <v xml:space="preserve">,"Condition":"UNDEFINED" </v>
      </c>
      <c r="AB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8"/>
        <v>,{"CollectableType":"HomeCollector.Models.BookBase, HomeCollector, Version=1.0.0.0, Culture=neutral, PublicKeyToken=null","DisplayName":"The Lost Era - Well of Souls" ,"Description":"" ,"Title":"The Lost Era - Well of Souls" ,"Author":"Ilsa J. Bick" ,"Publisher":"" ,"Year":1900 ,"Month":11,"Series":"TLE" ,"BookCode":"TLE4"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1606</v>
      </c>
      <c r="B8" s="131">
        <f t="shared" si="0"/>
        <v>1900</v>
      </c>
      <c r="C8" s="17" t="s">
        <v>15</v>
      </c>
      <c r="D8" s="4"/>
      <c r="E8" s="139">
        <v>12</v>
      </c>
      <c r="F8" s="81" t="s">
        <v>1607</v>
      </c>
      <c r="G8" s="18"/>
      <c r="H8" s="12" t="s">
        <v>632</v>
      </c>
      <c r="I8" s="18"/>
      <c r="J8" t="str">
        <f t="shared" si="19"/>
        <v>,{"CollectableType":"HomeCollector.Models.BookBase, HomeCollector, Version=1.0.0.0, Culture=neutral, PublicKeyToken=null"</v>
      </c>
      <c r="K8" t="str">
        <f t="shared" si="1"/>
        <v xml:space="preserve">,"DisplayName":"The Lost Era - Deny Thy Father" </v>
      </c>
      <c r="L8" t="str">
        <f t="shared" si="2"/>
        <v xml:space="preserve">,"Description":"" </v>
      </c>
      <c r="M8" t="str">
        <f t="shared" si="3"/>
        <v xml:space="preserve">,"Title":"The Lost Era - Deny Thy Father" </v>
      </c>
      <c r="N8" t="str">
        <f t="shared" si="4"/>
        <v xml:space="preserve">,"Author":"Jeff Mariotte" </v>
      </c>
      <c r="O8" t="str">
        <f t="shared" si="5"/>
        <v xml:space="preserve">,"Publisher":"" </v>
      </c>
      <c r="P8" t="str">
        <f t="shared" si="6"/>
        <v xml:space="preserve">,"Year":1900 </v>
      </c>
      <c r="Q8" t="str">
        <f t="shared" si="7"/>
        <v>,"Month":12</v>
      </c>
      <c r="R8" t="str">
        <f t="shared" si="20"/>
        <v xml:space="preserve">,"Series":"TLE" </v>
      </c>
      <c r="S8" t="str">
        <f t="shared" si="8"/>
        <v xml:space="preserve">,"BookCode":"TLE5" </v>
      </c>
      <c r="T8" t="str">
        <f t="shared" si="9"/>
        <v xml:space="preserve">,"ISBN":"" </v>
      </c>
      <c r="U8" t="str">
        <f t="shared" si="10"/>
        <v xml:space="preserve">,"Edition":"" </v>
      </c>
      <c r="V8" t="str">
        <f t="shared" si="11"/>
        <v>,"ItemInstances":[</v>
      </c>
      <c r="W8" t="str">
        <f t="shared" si="12"/>
        <v>{"CollectableType":"HomeCollector.Models.BookBase, HomeCollector, Version=1.0.0.0, Culture=neutral, PublicKeyToken=null"</v>
      </c>
      <c r="X8" t="str">
        <f t="shared" si="13"/>
        <v xml:space="preserve">,"ItemDetails":"Copies=" </v>
      </c>
      <c r="Y8" t="str">
        <f t="shared" si="14"/>
        <v xml:space="preserve">,"IsFavorite":false </v>
      </c>
      <c r="Z8" t="str">
        <f t="shared" si="15"/>
        <v xml:space="preserve">,"EstimatedValue":0 </v>
      </c>
      <c r="AA8" t="str">
        <f t="shared" si="16"/>
        <v xml:space="preserve">,"Condition":"UNDEFINED" </v>
      </c>
      <c r="AB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8"/>
        <v>,{"CollectableType":"HomeCollector.Models.BookBase, HomeCollector, Version=1.0.0.0, Culture=neutral, PublicKeyToken=null","DisplayName":"The Lost Era - Deny Thy Father" ,"Description":"" ,"Title":"The Lost Era - Deny Thy Father" ,"Author":"Jeff Mariotte" ,"Publisher":"" ,"Year":1900 ,"Month":12,"Series":"TLE" ,"BookCode":"TLE5"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27" x14ac:dyDescent="0.3">
      <c r="A9" s="14" t="s">
        <v>1608</v>
      </c>
      <c r="B9" s="131">
        <f t="shared" si="0"/>
        <v>1900</v>
      </c>
      <c r="C9" s="17" t="s">
        <v>15</v>
      </c>
      <c r="D9" s="4"/>
      <c r="E9" s="139">
        <v>1</v>
      </c>
      <c r="F9" s="81" t="s">
        <v>1609</v>
      </c>
      <c r="G9" s="18"/>
      <c r="H9" s="12" t="s">
        <v>212</v>
      </c>
      <c r="I9" s="18"/>
      <c r="J9" t="str">
        <f t="shared" si="19"/>
        <v>,{"CollectableType":"HomeCollector.Models.BookBase, HomeCollector, Version=1.0.0.0, Culture=neutral, PublicKeyToken=null"</v>
      </c>
      <c r="K9" t="str">
        <f t="shared" si="1"/>
        <v xml:space="preserve">,"DisplayName":"The Lost Era - Catalyst of Sorrows" </v>
      </c>
      <c r="L9" t="str">
        <f t="shared" si="2"/>
        <v xml:space="preserve">,"Description":"" </v>
      </c>
      <c r="M9" t="str">
        <f t="shared" si="3"/>
        <v xml:space="preserve">,"Title":"The Lost Era - Catalyst of Sorrows" </v>
      </c>
      <c r="N9" t="str">
        <f t="shared" si="4"/>
        <v xml:space="preserve">,"Author":"Margaret Wander Bonanno" </v>
      </c>
      <c r="O9" t="str">
        <f t="shared" si="5"/>
        <v xml:space="preserve">,"Publisher":"" </v>
      </c>
      <c r="P9" t="str">
        <f t="shared" si="6"/>
        <v xml:space="preserve">,"Year":1900 </v>
      </c>
      <c r="Q9" t="str">
        <f t="shared" si="7"/>
        <v>,"Month":1</v>
      </c>
      <c r="R9" t="str">
        <f t="shared" si="20"/>
        <v xml:space="preserve">,"Series":"TLE" </v>
      </c>
      <c r="S9" t="str">
        <f t="shared" si="8"/>
        <v xml:space="preserve">,"BookCode":"TLE6" </v>
      </c>
      <c r="T9" t="str">
        <f t="shared" si="9"/>
        <v xml:space="preserve">,"ISBN":"" </v>
      </c>
      <c r="U9" t="str">
        <f t="shared" si="10"/>
        <v xml:space="preserve">,"Edition":"" </v>
      </c>
      <c r="V9" t="str">
        <f t="shared" si="11"/>
        <v>,"ItemInstances":[</v>
      </c>
      <c r="W9" t="str">
        <f t="shared" si="12"/>
        <v>{"CollectableType":"HomeCollector.Models.BookBase, HomeCollector, Version=1.0.0.0, Culture=neutral, PublicKeyToken=null"</v>
      </c>
      <c r="X9" t="str">
        <f t="shared" si="13"/>
        <v xml:space="preserve">,"ItemDetails":"Copies=" </v>
      </c>
      <c r="Y9" t="str">
        <f t="shared" si="14"/>
        <v xml:space="preserve">,"IsFavorite":false </v>
      </c>
      <c r="Z9" t="str">
        <f t="shared" si="15"/>
        <v xml:space="preserve">,"EstimatedValue":0 </v>
      </c>
      <c r="AA9" t="str">
        <f t="shared" si="16"/>
        <v xml:space="preserve">,"Condition":"UNDEFINED" </v>
      </c>
      <c r="AB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8"/>
        <v>,{"CollectableType":"HomeCollector.Models.BookBase, HomeCollector, Version=1.0.0.0, Culture=neutral, PublicKeyToken=null","DisplayName":"The Lost Era - Catalyst of Sorrows" ,"Description":"" ,"Title":"The Lost Era - Catalyst of Sorrows" ,"Author":"Margaret Wander Bonanno" ,"Publisher":"" ,"Year":1900 ,"Month":1,"Series":"TLE" ,"BookCode":"TLE6"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1610</v>
      </c>
      <c r="B10" s="131">
        <f t="shared" si="0"/>
        <v>1900</v>
      </c>
      <c r="C10" s="17" t="s">
        <v>15</v>
      </c>
      <c r="D10" s="4"/>
      <c r="E10" s="139">
        <v>6</v>
      </c>
      <c r="F10" s="81" t="s">
        <v>1611</v>
      </c>
      <c r="G10" s="18"/>
      <c r="H10" s="12" t="s">
        <v>532</v>
      </c>
      <c r="I10" s="22"/>
      <c r="J10" t="str">
        <f t="shared" si="19"/>
        <v>,{"CollectableType":"HomeCollector.Models.BookBase, HomeCollector, Version=1.0.0.0, Culture=neutral, PublicKeyToken=null"</v>
      </c>
      <c r="K10" t="str">
        <f t="shared" si="1"/>
        <v xml:space="preserve">,"DisplayName":"The Lost Era - The Buried Age" </v>
      </c>
      <c r="L10" t="str">
        <f t="shared" si="2"/>
        <v xml:space="preserve">,"Description":"" </v>
      </c>
      <c r="M10" t="str">
        <f t="shared" si="3"/>
        <v xml:space="preserve">,"Title":"The Lost Era - The Buried Age" </v>
      </c>
      <c r="N10" t="str">
        <f t="shared" si="4"/>
        <v xml:space="preserve">,"Author":"Christopher L. Bennett" </v>
      </c>
      <c r="O10" t="str">
        <f t="shared" si="5"/>
        <v xml:space="preserve">,"Publisher":"" </v>
      </c>
      <c r="P10" t="str">
        <f t="shared" si="6"/>
        <v xml:space="preserve">,"Year":1900 </v>
      </c>
      <c r="Q10" t="str">
        <f t="shared" si="7"/>
        <v>,"Month":6</v>
      </c>
      <c r="R10" t="str">
        <f t="shared" si="20"/>
        <v xml:space="preserve">,"Series":"TLE" </v>
      </c>
      <c r="S10" t="str">
        <f t="shared" si="8"/>
        <v xml:space="preserve">,"BookCode":"TLE7" </v>
      </c>
      <c r="T10" t="str">
        <f t="shared" si="9"/>
        <v xml:space="preserve">,"ISBN":"" </v>
      </c>
      <c r="U10" t="str">
        <f t="shared" si="10"/>
        <v xml:space="preserve">,"Edition":"" </v>
      </c>
      <c r="V10" t="str">
        <f t="shared" si="11"/>
        <v>,"ItemInstances":[</v>
      </c>
      <c r="W10" t="str">
        <f t="shared" si="12"/>
        <v>{"CollectableType":"HomeCollector.Models.BookBase, HomeCollector, Version=1.0.0.0, Culture=neutral, PublicKeyToken=null"</v>
      </c>
      <c r="X10" t="str">
        <f t="shared" si="13"/>
        <v xml:space="preserve">,"ItemDetails":"Copies=" </v>
      </c>
      <c r="Y10" t="str">
        <f t="shared" si="14"/>
        <v xml:space="preserve">,"IsFavorite":false </v>
      </c>
      <c r="Z10" t="str">
        <f t="shared" si="15"/>
        <v xml:space="preserve">,"EstimatedValue":0 </v>
      </c>
      <c r="AA10" t="str">
        <f t="shared" si="16"/>
        <v xml:space="preserve">,"Condition":"UNDEFINED" </v>
      </c>
      <c r="AB1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8"/>
        <v>,{"CollectableType":"HomeCollector.Models.BookBase, HomeCollector, Version=1.0.0.0, Culture=neutral, PublicKeyToken=null","DisplayName":"The Lost Era - The Buried Age" ,"Description":"" ,"Title":"The Lost Era - The Buried Age" ,"Author":"Christopher L. Bennett" ,"Publisher":"" ,"Year":1900 ,"Month":6,"Series":"TLE" ,"BookCode":"TLE7"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1612</v>
      </c>
      <c r="B11" s="131">
        <f t="shared" si="0"/>
        <v>1900</v>
      </c>
      <c r="C11" s="17" t="s">
        <v>15</v>
      </c>
      <c r="D11" s="4"/>
      <c r="E11" s="139">
        <v>5</v>
      </c>
      <c r="F11" s="81" t="s">
        <v>1613</v>
      </c>
      <c r="G11" s="18"/>
      <c r="H11" s="12" t="s">
        <v>554</v>
      </c>
      <c r="I11" s="12"/>
      <c r="J11" t="str">
        <f t="shared" si="19"/>
        <v>,{"CollectableType":"HomeCollector.Models.BookBase, HomeCollector, Version=1.0.0.0, Culture=neutral, PublicKeyToken=null"</v>
      </c>
      <c r="K11" t="str">
        <f t="shared" si="1"/>
        <v xml:space="preserve">,"DisplayName":"The Lost Era - One Constant Star" </v>
      </c>
      <c r="L11" t="str">
        <f t="shared" si="2"/>
        <v xml:space="preserve">,"Description":"" </v>
      </c>
      <c r="M11" t="str">
        <f t="shared" si="3"/>
        <v xml:space="preserve">,"Title":"The Lost Era - One Constant Star" </v>
      </c>
      <c r="N11" t="str">
        <f t="shared" si="4"/>
        <v xml:space="preserve">,"Author":"David R. George III" </v>
      </c>
      <c r="O11" t="str">
        <f t="shared" si="5"/>
        <v xml:space="preserve">,"Publisher":"" </v>
      </c>
      <c r="P11" t="str">
        <f t="shared" si="6"/>
        <v xml:space="preserve">,"Year":1900 </v>
      </c>
      <c r="Q11" t="str">
        <f t="shared" si="7"/>
        <v>,"Month":5</v>
      </c>
      <c r="R11" t="str">
        <f t="shared" si="20"/>
        <v xml:space="preserve">,"Series":"TLE" </v>
      </c>
      <c r="S11" t="str">
        <f t="shared" si="8"/>
        <v xml:space="preserve">,"BookCode":"TLE8" </v>
      </c>
      <c r="T11" t="str">
        <f t="shared" si="9"/>
        <v xml:space="preserve">,"ISBN":"" </v>
      </c>
      <c r="U11" t="str">
        <f t="shared" si="10"/>
        <v xml:space="preserve">,"Edition":"" </v>
      </c>
      <c r="V11" t="str">
        <f t="shared" si="11"/>
        <v>,"ItemInstances":[</v>
      </c>
      <c r="W11" t="str">
        <f t="shared" si="12"/>
        <v>{"CollectableType":"HomeCollector.Models.BookBase, HomeCollector, Version=1.0.0.0, Culture=neutral, PublicKeyToken=null"</v>
      </c>
      <c r="X11" t="str">
        <f t="shared" si="13"/>
        <v xml:space="preserve">,"ItemDetails":"Copies=" </v>
      </c>
      <c r="Y11" t="str">
        <f t="shared" si="14"/>
        <v xml:space="preserve">,"IsFavorite":false </v>
      </c>
      <c r="Z11" t="str">
        <f t="shared" si="15"/>
        <v xml:space="preserve">,"EstimatedValue":0 </v>
      </c>
      <c r="AA11" t="str">
        <f t="shared" si="16"/>
        <v xml:space="preserve">,"Condition":"UNDEFINED" </v>
      </c>
      <c r="AB1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8"/>
        <v>,{"CollectableType":"HomeCollector.Models.BookBase, HomeCollector, Version=1.0.0.0, Culture=neutral, PublicKeyToken=null","DisplayName":"The Lost Era - One Constant Star" ,"Description":"" ,"Title":"The Lost Era - One Constant Star" ,"Author":"David R. George III" ,"Publisher":"" ,"Year":1900 ,"Month":5,"Series":"TLE" ,"BookCode":"TLE8"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5.75" customHeight="1" x14ac:dyDescent="0.25">
      <c r="A12" s="12"/>
      <c r="B12" s="2"/>
      <c r="C12" s="3"/>
      <c r="D12" s="4"/>
      <c r="E12" s="85"/>
      <c r="F12" s="81"/>
      <c r="I12" s="12"/>
    </row>
    <row r="13" spans="1:39" ht="15.75" customHeight="1" x14ac:dyDescent="0.25">
      <c r="A13" s="12"/>
      <c r="B13" s="2"/>
      <c r="C13" s="3"/>
      <c r="D13" s="4"/>
      <c r="E13" s="85"/>
      <c r="F13" s="81"/>
      <c r="I13" s="12"/>
    </row>
    <row r="14" spans="1:39" ht="15.75" customHeight="1" x14ac:dyDescent="0.25">
      <c r="A14" s="12"/>
      <c r="B14" s="2"/>
      <c r="C14" s="3"/>
      <c r="D14" s="4"/>
      <c r="E14" s="85"/>
      <c r="F14" s="81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4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4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12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  <c r="I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4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90"/>
      <c r="H30" s="12"/>
      <c r="I30" s="12"/>
    </row>
    <row r="31" spans="1:9" ht="13.8" x14ac:dyDescent="0.25">
      <c r="A31" s="12"/>
      <c r="B31" s="2"/>
      <c r="C31" s="3"/>
      <c r="D31" s="4"/>
      <c r="E31" s="85"/>
      <c r="F31" s="90"/>
      <c r="H31" s="12"/>
      <c r="I31" s="12"/>
    </row>
    <row r="32" spans="1:9" ht="13.8" x14ac:dyDescent="0.25">
      <c r="A32" s="12"/>
      <c r="B32" s="2"/>
      <c r="C32" s="3"/>
      <c r="D32" s="4"/>
      <c r="E32" s="85"/>
      <c r="F32" s="82"/>
      <c r="H32" s="12"/>
      <c r="I32" s="12"/>
    </row>
    <row r="33" spans="1:9" ht="13.8" x14ac:dyDescent="0.25">
      <c r="A33" s="12"/>
      <c r="B33" s="2"/>
      <c r="C33" s="3"/>
      <c r="D33" s="4"/>
      <c r="E33" s="85"/>
      <c r="F33" s="82"/>
      <c r="H33" s="12"/>
      <c r="I33" s="4"/>
    </row>
    <row r="34" spans="1:9" ht="13.8" x14ac:dyDescent="0.25">
      <c r="A34" s="12"/>
      <c r="B34" s="2"/>
      <c r="C34" s="3"/>
      <c r="D34" s="4"/>
      <c r="E34" s="85"/>
      <c r="F34" s="82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1"/>
      <c r="H36" s="12"/>
      <c r="I36" s="4"/>
    </row>
    <row r="37" spans="1:9" ht="13.2" x14ac:dyDescent="0.25">
      <c r="A37" s="12"/>
      <c r="B37" s="2"/>
      <c r="C37" s="3"/>
      <c r="D37" s="4"/>
      <c r="E37" s="85"/>
      <c r="F37" s="62"/>
      <c r="H37" s="12"/>
      <c r="I37" s="4"/>
    </row>
    <row r="38" spans="1:9" ht="13.2" x14ac:dyDescent="0.25">
      <c r="A38" s="12"/>
      <c r="B38" s="2"/>
      <c r="C38" s="3"/>
      <c r="D38" s="4"/>
      <c r="E38" s="85"/>
      <c r="F38" s="62"/>
      <c r="H38" s="12"/>
      <c r="I38" s="4"/>
    </row>
    <row r="39" spans="1:9" ht="13.2" x14ac:dyDescent="0.25">
      <c r="A39" s="12"/>
      <c r="B39" s="2"/>
      <c r="C39" s="3"/>
      <c r="D39" s="4"/>
      <c r="E39" s="85"/>
      <c r="F39" s="65"/>
      <c r="H39" s="12"/>
      <c r="I39" s="12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12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86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15"/>
      <c r="C48" s="3"/>
      <c r="D48" s="4"/>
      <c r="E48" s="85"/>
      <c r="F48" s="65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4"/>
    </row>
    <row r="56" spans="1:9" ht="13.2" x14ac:dyDescent="0.25">
      <c r="A56" s="12"/>
      <c r="B56" s="2"/>
      <c r="C56" s="3"/>
      <c r="D56" s="4"/>
      <c r="E56" s="85"/>
      <c r="F56" s="65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4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12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4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4"/>
      <c r="B83" s="2"/>
      <c r="C83" s="3"/>
      <c r="D83" s="4"/>
      <c r="E83" s="85"/>
      <c r="F83" s="68"/>
      <c r="H83" s="4"/>
      <c r="I83" s="4"/>
    </row>
    <row r="84" spans="1:9" ht="13.2" x14ac:dyDescent="0.25">
      <c r="A84" s="12"/>
      <c r="B84" s="2"/>
      <c r="C84" s="3"/>
      <c r="D84" s="4"/>
      <c r="E84" s="73"/>
      <c r="F84" s="68"/>
      <c r="H84" s="12"/>
      <c r="I84" s="12"/>
    </row>
    <row r="85" spans="1:9" ht="13.2" x14ac:dyDescent="0.25">
      <c r="A85" s="12"/>
      <c r="B85" s="2"/>
      <c r="C85" s="3"/>
      <c r="D85" s="4"/>
      <c r="E85" s="73"/>
      <c r="F85" s="68"/>
      <c r="H85" s="12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12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12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4"/>
      <c r="B112" s="2"/>
      <c r="C112" s="3"/>
      <c r="D112" s="4"/>
      <c r="E112" s="18"/>
      <c r="H112" s="4"/>
      <c r="I112" s="4"/>
    </row>
    <row r="113" spans="1:9" ht="13.8" x14ac:dyDescent="0.25">
      <c r="A113" s="88"/>
      <c r="B113" s="2"/>
      <c r="C113" s="3"/>
      <c r="D113" s="4"/>
      <c r="E113" s="26"/>
      <c r="H113" s="75"/>
      <c r="I113" s="12"/>
    </row>
    <row r="114" spans="1:9" ht="13.8" x14ac:dyDescent="0.25">
      <c r="A114" s="89"/>
      <c r="B114" s="2"/>
      <c r="C114" s="3"/>
      <c r="D114" s="4"/>
      <c r="E114" s="26"/>
      <c r="H114" s="22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15"/>
      <c r="C116" s="3"/>
      <c r="D116" s="4"/>
      <c r="E116" s="5"/>
      <c r="H116" s="22"/>
      <c r="I116" s="12"/>
    </row>
    <row r="117" spans="1:9" ht="13.8" x14ac:dyDescent="0.25">
      <c r="A117" s="88"/>
      <c r="B117" s="15"/>
      <c r="C117" s="3"/>
      <c r="D117" s="4"/>
      <c r="E117" s="5"/>
      <c r="H117" s="43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33"/>
      <c r="B119" s="2"/>
      <c r="C119" s="3"/>
      <c r="D119" s="4"/>
      <c r="E119" s="26"/>
      <c r="H119" s="12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4.4" x14ac:dyDescent="0.3">
      <c r="A124" s="76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</sheetData>
  <conditionalFormatting sqref="C4:C11">
    <cfRule type="containsText" dxfId="15" priority="1" operator="containsText" text="Y">
      <formula>NOT(ISERROR(SEARCH(("Y"),(C4))))</formula>
    </cfRule>
  </conditionalFormatting>
  <conditionalFormatting sqref="C4:C11">
    <cfRule type="containsText" dxfId="14" priority="2" operator="containsText" text="?">
      <formula>NOT(ISERROR(SEARCH(("?"),(C4))))</formula>
    </cfRule>
  </conditionalFormatting>
  <conditionalFormatting sqref="C4:C11">
    <cfRule type="containsBlanks" dxfId="13" priority="3">
      <formula>LEN(TRIM(C4))=0</formula>
    </cfRule>
  </conditionalFormatting>
  <conditionalFormatting sqref="C4:C11">
    <cfRule type="containsText" dxfId="1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7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1614</v>
      </c>
      <c r="B1" s="2" t="s">
        <v>1765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TYP","CollectionType":"HomeCollector.Models.BookBase,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1615</v>
      </c>
      <c r="B4" s="15">
        <v>2010</v>
      </c>
      <c r="C4" s="17" t="s">
        <v>15</v>
      </c>
      <c r="D4" s="4"/>
      <c r="E4" s="139">
        <v>10</v>
      </c>
      <c r="F4" s="81" t="s">
        <v>1616</v>
      </c>
      <c r="G4" s="18"/>
      <c r="H4" s="12" t="s">
        <v>709</v>
      </c>
      <c r="I4" s="12" t="s">
        <v>57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,"DisplayName":"Typhon Pact - Zero Sum Game" </v>
      </c>
      <c r="L4" t="str">
        <f>",""Description"":""" &amp; $I4 &amp; """ "</f>
        <v xml:space="preserve">,"Description":"DS9" </v>
      </c>
      <c r="M4" t="str">
        <f>",""Title"":""" &amp; $A4 &amp; """ "</f>
        <v xml:space="preserve">,"Title":"Typhon Pact - Zero Sum Game"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,"Year":2010 </v>
      </c>
      <c r="Q4" t="str">
        <f>",""Month"":" &amp; IF($E4="",0,$E4)</f>
        <v>,"Month":10</v>
      </c>
      <c r="R4" t="str">
        <f>",""Series"":""" &amp; $B$1 &amp; """ "</f>
        <v xml:space="preserve">,"Series":"TYP" </v>
      </c>
      <c r="S4" t="str">
        <f>",""BookCode"":""" &amp; $F4 &amp; """ "</f>
        <v xml:space="preserve">,"BookCode":"TYP1"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PublicKeyToken=null","DisplayName":"Typhon Pact - Zero Sum Game" ,"Description":"DS9" ,"Title":"Typhon Pact - Zero Sum Game" ,"Author":"David Mack" ,"Publisher":"" ,"Year":2010 ,"Month":10,"Series":"TYP" ,"BookCode":"TYP1"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1617</v>
      </c>
      <c r="B5" s="15">
        <v>2010</v>
      </c>
      <c r="C5" s="17" t="s">
        <v>15</v>
      </c>
      <c r="D5" s="4"/>
      <c r="E5" s="139">
        <v>11</v>
      </c>
      <c r="F5" s="81" t="s">
        <v>1618</v>
      </c>
      <c r="G5" s="18"/>
      <c r="H5" s="12" t="s">
        <v>646</v>
      </c>
      <c r="I5" s="12" t="s">
        <v>1619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0">",""DisplayName"":""" &amp; $A5 &amp; """ "</f>
        <v xml:space="preserve">,"DisplayName":"Typhon Pact - Seize the Fire" </v>
      </c>
      <c r="L5" t="str">
        <f t="shared" ref="L5:L11" si="1">",""Description"":""" &amp; $I5 &amp; """ "</f>
        <v xml:space="preserve">,"Description":"Titan" </v>
      </c>
      <c r="M5" t="str">
        <f t="shared" ref="M5:M11" si="2">",""Title"":""" &amp; $A5 &amp; """ "</f>
        <v xml:space="preserve">,"Title":"Typhon Pact - Seize the Fire" </v>
      </c>
      <c r="N5" t="str">
        <f t="shared" ref="N5:N11" si="3">",""Author"":""" &amp; $H5 &amp; """ "</f>
        <v xml:space="preserve">,"Author":"Michael A. Martin" </v>
      </c>
      <c r="O5" t="str">
        <f t="shared" ref="O5:O11" si="4">",""Publisher"":""" &amp; $G5 &amp; """ "</f>
        <v xml:space="preserve">,"Publisher":"" </v>
      </c>
      <c r="P5" t="str">
        <f t="shared" ref="P5:P11" si="5">",""Year"":" &amp; $B5 &amp; " "</f>
        <v xml:space="preserve">,"Year":2010 </v>
      </c>
      <c r="Q5" t="str">
        <f t="shared" ref="Q5:Q11" si="6">",""Month"":" &amp; IF($E5="",0,$E5)</f>
        <v>,"Month":11</v>
      </c>
      <c r="R5" t="str">
        <f>",""Series"":""" &amp; $B$1 &amp; """ "</f>
        <v xml:space="preserve">,"Series":"TYP" </v>
      </c>
      <c r="S5" t="str">
        <f t="shared" ref="S5:S11" si="7">",""BookCode"":""" &amp; $F5 &amp; """ "</f>
        <v xml:space="preserve">,"BookCode":"TYP2" </v>
      </c>
      <c r="T5" t="str">
        <f t="shared" ref="T5:T11" si="8">",""ISBN"":""" &amp; "" &amp; """ "</f>
        <v xml:space="preserve">,"ISBN":"" </v>
      </c>
      <c r="U5" t="str">
        <f t="shared" ref="U5:U11" si="9">",""Edition"":""" &amp; "" &amp; """ "</f>
        <v xml:space="preserve">,"Edition":"" </v>
      </c>
      <c r="V5" t="str">
        <f t="shared" ref="V5:V11" si="10" xml:space="preserve"> IF($C5="Y",",""ItemInstances"":[","")</f>
        <v>,"ItemInstances":[</v>
      </c>
      <c r="W5" t="str">
        <f t="shared" ref="W5:W11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2">",""ItemDetails"":""" &amp; "Copies=" &amp; $D5 &amp; """ "</f>
        <v xml:space="preserve">,"ItemDetails":"Copies=" </v>
      </c>
      <c r="Y5" t="str">
        <f t="shared" ref="Y5:Y11" si="13">",""IsFavorite"":" &amp; "false" &amp; " "</f>
        <v xml:space="preserve">,"IsFavorite":false </v>
      </c>
      <c r="Z5" t="str">
        <f t="shared" ref="Z5:Z11" si="14">",""EstimatedValue"":" &amp; 0 &amp; " "</f>
        <v xml:space="preserve">,"EstimatedValue":0 </v>
      </c>
      <c r="AA5" t="str">
        <f t="shared" ref="AA5:AA11" si="15">",""Condition"":" &amp; """UNDEFINED""" &amp; " "</f>
        <v xml:space="preserve">,"Condition":"UNDEFINED" </v>
      </c>
      <c r="AB5" t="str">
        <f t="shared" ref="AB5:AB11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1" si="17">CONCATENATE($J5,$K5, $L5, $M5, $N5,$O5,$P5,$Q5,$R5,$S5,$T5,$U5) &amp; $AB5</f>
        <v>,{"CollectableType":"HomeCollector.Models.BookBase, HomeCollector, Version=1.0.0.0, Culture=neutral, PublicKeyToken=null","DisplayName":"Typhon Pact - Seize the Fire" ,"Description":"Titan" ,"Title":"Typhon Pact - Seize the Fire" ,"Author":"Michael A. Martin" ,"Publisher":"" ,"Year":2010 ,"Month":11,"Series":"TYP" ,"BookCode":"TYP2"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1620</v>
      </c>
      <c r="B6" s="15">
        <v>2010</v>
      </c>
      <c r="C6" s="17" t="s">
        <v>15</v>
      </c>
      <c r="D6" s="4"/>
      <c r="E6" s="139">
        <v>12</v>
      </c>
      <c r="F6" s="81" t="s">
        <v>1621</v>
      </c>
      <c r="G6" s="18"/>
      <c r="H6" s="12" t="s">
        <v>554</v>
      </c>
      <c r="I6" s="12" t="s">
        <v>57</v>
      </c>
      <c r="J6" t="str">
        <f t="shared" ref="J6:J11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,"DisplayName":"Typhon Pact - Rough Beasts of Empire" </v>
      </c>
      <c r="L6" t="str">
        <f t="shared" si="1"/>
        <v xml:space="preserve">,"Description":"DS9" </v>
      </c>
      <c r="M6" t="str">
        <f t="shared" si="2"/>
        <v xml:space="preserve">,"Title":"Typhon Pact - Rough Beasts of Empire" </v>
      </c>
      <c r="N6" t="str">
        <f t="shared" si="3"/>
        <v xml:space="preserve">,"Author":"David R. George III" </v>
      </c>
      <c r="O6" t="str">
        <f t="shared" si="4"/>
        <v xml:space="preserve">,"Publisher":"" </v>
      </c>
      <c r="P6" t="str">
        <f t="shared" si="5"/>
        <v xml:space="preserve">,"Year":2010 </v>
      </c>
      <c r="Q6" t="str">
        <f t="shared" si="6"/>
        <v>,"Month":12</v>
      </c>
      <c r="R6" t="str">
        <f t="shared" ref="R6:R11" si="19">",""Series"":""" &amp; $B$1 &amp; """ "</f>
        <v xml:space="preserve">,"Series":"TYP" </v>
      </c>
      <c r="S6" t="str">
        <f t="shared" si="7"/>
        <v xml:space="preserve">,"BookCode":"TYP3"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PublicKeyToken=null","DisplayName":"Typhon Pact - Rough Beasts of Empire" ,"Description":"DS9" ,"Title":"Typhon Pact - Rough Beasts of Empire" ,"Author":"David R. George III" ,"Publisher":"" ,"Year":2010 ,"Month":12,"Series":"TYP" ,"BookCode":"TYP3"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34" t="s">
        <v>1622</v>
      </c>
      <c r="B7" s="15">
        <v>2011</v>
      </c>
      <c r="C7" s="17" t="s">
        <v>15</v>
      </c>
      <c r="D7" s="4"/>
      <c r="E7" s="139">
        <v>1</v>
      </c>
      <c r="F7" s="81" t="s">
        <v>1623</v>
      </c>
      <c r="G7" s="18"/>
      <c r="H7" s="12" t="s">
        <v>463</v>
      </c>
      <c r="I7" s="12" t="s">
        <v>317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,"DisplayName":"Typhon Pact - Paths of Disharmony" </v>
      </c>
      <c r="L7" t="str">
        <f t="shared" si="1"/>
        <v xml:space="preserve">,"Description":"TNG" </v>
      </c>
      <c r="M7" t="str">
        <f t="shared" si="2"/>
        <v xml:space="preserve">,"Title":"Typhon Pact - Paths of Disharmony" </v>
      </c>
      <c r="N7" t="str">
        <f t="shared" si="3"/>
        <v xml:space="preserve">,"Author":"Dayton Ward" </v>
      </c>
      <c r="O7" t="str">
        <f t="shared" si="4"/>
        <v xml:space="preserve">,"Publisher":"" </v>
      </c>
      <c r="P7" t="str">
        <f t="shared" si="5"/>
        <v xml:space="preserve">,"Year":2011 </v>
      </c>
      <c r="Q7" t="str">
        <f t="shared" si="6"/>
        <v>,"Month":1</v>
      </c>
      <c r="R7" t="str">
        <f t="shared" si="19"/>
        <v xml:space="preserve">,"Series":"TYP" </v>
      </c>
      <c r="S7" t="str">
        <f t="shared" si="7"/>
        <v xml:space="preserve">,"BookCode":"TYP4"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PublicKeyToken=null","DisplayName":"Typhon Pact - Paths of Disharmony" ,"Description":"TNG" ,"Title":"Typhon Pact - Paths of Disharmony" ,"Author":"Dayton Ward" ,"Publisher":"" ,"Year":2011 ,"Month":1,"Series":"TYP" ,"BookCode":"TYP4"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808</v>
      </c>
      <c r="B8" s="15">
        <v>2011</v>
      </c>
      <c r="C8" s="17"/>
      <c r="D8" s="4"/>
      <c r="E8" s="139">
        <v>10</v>
      </c>
      <c r="F8" s="81" t="s">
        <v>1624</v>
      </c>
      <c r="G8" s="18"/>
      <c r="H8" s="12" t="s">
        <v>532</v>
      </c>
      <c r="I8" s="18" t="s">
        <v>1625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,"DisplayName":"Typhon Pact - The Struggle Within" </v>
      </c>
      <c r="L8" t="str">
        <f t="shared" si="1"/>
        <v xml:space="preserve">,"Description":"TNG, e-Book" </v>
      </c>
      <c r="M8" t="str">
        <f t="shared" si="2"/>
        <v xml:space="preserve">,"Title":"Typhon Pact - The Struggle Within" </v>
      </c>
      <c r="N8" t="str">
        <f t="shared" si="3"/>
        <v xml:space="preserve">,"Author":"Christopher L. Bennett" </v>
      </c>
      <c r="O8" t="str">
        <f t="shared" si="4"/>
        <v xml:space="preserve">,"Publisher":"" </v>
      </c>
      <c r="P8" t="str">
        <f t="shared" si="5"/>
        <v xml:space="preserve">,"Year":2011 </v>
      </c>
      <c r="Q8" t="str">
        <f t="shared" si="6"/>
        <v>,"Month":10</v>
      </c>
      <c r="R8" t="str">
        <f t="shared" si="19"/>
        <v xml:space="preserve">,"Series":"TYP" </v>
      </c>
      <c r="S8" t="str">
        <f t="shared" si="7"/>
        <v xml:space="preserve">,"BookCode":"TYP5"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PublicKeyToken=null","DisplayName":"Typhon Pact - The Struggle Within" ,"Description":"TNG, e-Book" ,"Title":"Typhon Pact - The Struggle Within" ,"Author":"Christopher L. Bennett" ,"Publisher":"" ,"Year":2011 ,"Month":10,"Series":"TYP" ,"BookCode":"TYP5" ,"ISBN":"" ,"Edition":"" }</v>
      </c>
    </row>
    <row r="9" spans="1:39" ht="14.4" x14ac:dyDescent="0.3">
      <c r="A9" s="14" t="s">
        <v>1626</v>
      </c>
      <c r="B9" s="15">
        <v>2012</v>
      </c>
      <c r="C9" s="17" t="s">
        <v>15</v>
      </c>
      <c r="D9" s="4"/>
      <c r="E9" s="139">
        <v>5</v>
      </c>
      <c r="F9" s="81" t="s">
        <v>1627</v>
      </c>
      <c r="G9" s="18"/>
      <c r="H9" s="12" t="s">
        <v>554</v>
      </c>
      <c r="I9" s="18" t="s">
        <v>1628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,"DisplayName":"Typhon Pact - Plagues of Night" </v>
      </c>
      <c r="L9" t="str">
        <f t="shared" si="1"/>
        <v xml:space="preserve">,"Description":"TNG/DS9" </v>
      </c>
      <c r="M9" t="str">
        <f t="shared" si="2"/>
        <v xml:space="preserve">,"Title":"Typhon Pact - Plagues of Night" </v>
      </c>
      <c r="N9" t="str">
        <f t="shared" si="3"/>
        <v xml:space="preserve">,"Author":"David R. George III" </v>
      </c>
      <c r="O9" t="str">
        <f t="shared" si="4"/>
        <v xml:space="preserve">,"Publisher":"" </v>
      </c>
      <c r="P9" t="str">
        <f t="shared" si="5"/>
        <v xml:space="preserve">,"Year":2012 </v>
      </c>
      <c r="Q9" t="str">
        <f t="shared" si="6"/>
        <v>,"Month":5</v>
      </c>
      <c r="R9" t="str">
        <f t="shared" si="19"/>
        <v xml:space="preserve">,"Series":"TYP" </v>
      </c>
      <c r="S9" t="str">
        <f t="shared" si="7"/>
        <v xml:space="preserve">,"BookCode":"TYP6"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PublicKeyToken=null","DisplayName":"Typhon Pact - Plagues of Night" ,"Description":"TNG/DS9" ,"Title":"Typhon Pact - Plagues of Night" ,"Author":"David R. George III" ,"Publisher":"" ,"Year":2012 ,"Month":5,"Series":"TYP" ,"BookCode":"TYP6"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1629</v>
      </c>
      <c r="B10" s="15">
        <v>2012</v>
      </c>
      <c r="C10" s="17" t="s">
        <v>15</v>
      </c>
      <c r="D10" s="4"/>
      <c r="E10" s="139">
        <v>6</v>
      </c>
      <c r="F10" s="81" t="s">
        <v>1630</v>
      </c>
      <c r="G10" s="18"/>
      <c r="H10" s="12" t="s">
        <v>554</v>
      </c>
      <c r="I10" s="18" t="s">
        <v>1628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,"DisplayName":"Typhon Pact - Raise the Dawn" </v>
      </c>
      <c r="L10" t="str">
        <f t="shared" si="1"/>
        <v xml:space="preserve">,"Description":"TNG/DS9" </v>
      </c>
      <c r="M10" t="str">
        <f t="shared" si="2"/>
        <v xml:space="preserve">,"Title":"Typhon Pact - Raise the Dawn" </v>
      </c>
      <c r="N10" t="str">
        <f t="shared" si="3"/>
        <v xml:space="preserve">,"Author":"David R. George III" </v>
      </c>
      <c r="O10" t="str">
        <f t="shared" si="4"/>
        <v xml:space="preserve">,"Publisher":"" </v>
      </c>
      <c r="P10" t="str">
        <f t="shared" si="5"/>
        <v xml:space="preserve">,"Year":2012 </v>
      </c>
      <c r="Q10" t="str">
        <f t="shared" si="6"/>
        <v>,"Month":6</v>
      </c>
      <c r="R10" t="str">
        <f t="shared" si="19"/>
        <v xml:space="preserve">,"Series":"TYP" </v>
      </c>
      <c r="S10" t="str">
        <f t="shared" si="7"/>
        <v xml:space="preserve">,"BookCode":"TYP7"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PublicKeyToken=null","DisplayName":"Typhon Pact - Raise the Dawn" ,"Description":"TNG/DS9" ,"Title":"Typhon Pact - Raise the Dawn" ,"Author":"David R. George III" ,"Publisher":"" ,"Year":2012 ,"Month":6,"Series":"TYP" ,"BookCode":"TYP7"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1631</v>
      </c>
      <c r="B11" s="15">
        <v>2012</v>
      </c>
      <c r="C11" s="17" t="s">
        <v>15</v>
      </c>
      <c r="D11" s="4"/>
      <c r="E11" s="139">
        <v>9</v>
      </c>
      <c r="F11" s="81" t="s">
        <v>1632</v>
      </c>
      <c r="G11" s="18"/>
      <c r="H11" s="12" t="s">
        <v>976</v>
      </c>
      <c r="I11" s="18" t="s">
        <v>1628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,"DisplayName":"Typhon Pact - Brinksmanship" </v>
      </c>
      <c r="L11" t="str">
        <f t="shared" si="1"/>
        <v xml:space="preserve">,"Description":"TNG/DS9" </v>
      </c>
      <c r="M11" t="str">
        <f t="shared" si="2"/>
        <v xml:space="preserve">,"Title":"Typhon Pact - Brinksmanship" </v>
      </c>
      <c r="N11" t="str">
        <f t="shared" si="3"/>
        <v xml:space="preserve">,"Author":"Una McCormack" </v>
      </c>
      <c r="O11" t="str">
        <f t="shared" si="4"/>
        <v xml:space="preserve">,"Publisher":"" </v>
      </c>
      <c r="P11" t="str">
        <f t="shared" si="5"/>
        <v xml:space="preserve">,"Year":2012 </v>
      </c>
      <c r="Q11" t="str">
        <f t="shared" si="6"/>
        <v>,"Month":9</v>
      </c>
      <c r="R11" t="str">
        <f t="shared" si="19"/>
        <v xml:space="preserve">,"Series":"TYP" </v>
      </c>
      <c r="S11" t="str">
        <f t="shared" si="7"/>
        <v xml:space="preserve">,"BookCode":"TYP8"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PublicKeyToken=null","DisplayName":"Typhon Pact - Brinksmanship" ,"Description":"TNG/DS9" ,"Title":"Typhon Pact - Brinksmanship" ,"Author":"Una McCormack" ,"Publisher":"" ,"Year":2012 ,"Month":9,"Series":"TYP" ,"BookCode":"TYP8"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17" ht="13.8" x14ac:dyDescent="0.25">
      <c r="A33" s="12"/>
      <c r="B33" s="2"/>
      <c r="C33" s="3"/>
      <c r="D33" s="4"/>
      <c r="E33" s="85"/>
      <c r="F33" s="90"/>
      <c r="H33" s="12"/>
      <c r="I33" s="12"/>
    </row>
    <row r="34" spans="1:17" ht="13.8" x14ac:dyDescent="0.25">
      <c r="A34" s="12"/>
      <c r="B34" s="2"/>
      <c r="C34" s="3"/>
      <c r="D34" s="4"/>
      <c r="E34" s="85"/>
      <c r="F34" s="90"/>
      <c r="H34" s="12"/>
      <c r="I34" s="12"/>
    </row>
    <row r="35" spans="1:17" ht="13.8" x14ac:dyDescent="0.25">
      <c r="A35" s="12"/>
      <c r="B35" s="2"/>
      <c r="C35" s="3"/>
      <c r="D35" s="4"/>
      <c r="E35" s="85"/>
      <c r="F35" s="82"/>
      <c r="H35" s="12"/>
      <c r="I35" s="12"/>
    </row>
    <row r="36" spans="1:17" ht="13.8" x14ac:dyDescent="0.25">
      <c r="A36" s="12"/>
      <c r="B36" s="2"/>
      <c r="C36" s="3"/>
      <c r="D36" s="4"/>
      <c r="E36" s="85"/>
      <c r="F36" s="82"/>
      <c r="H36" s="12"/>
      <c r="I36" s="4"/>
    </row>
    <row r="37" spans="1:17" ht="13.8" x14ac:dyDescent="0.25">
      <c r="A37" s="12"/>
      <c r="B37" s="2"/>
      <c r="C37" s="3"/>
      <c r="D37" s="4"/>
      <c r="E37" s="85"/>
      <c r="F37" s="82"/>
      <c r="H37" s="12"/>
      <c r="I37" s="12"/>
    </row>
    <row r="38" spans="1:17" ht="13.8" x14ac:dyDescent="0.25">
      <c r="A38" s="12"/>
      <c r="B38" s="2"/>
      <c r="C38" s="3"/>
      <c r="D38" s="4"/>
      <c r="E38" s="85"/>
      <c r="F38" s="82"/>
      <c r="H38" s="12"/>
      <c r="I38" s="12"/>
    </row>
    <row r="39" spans="1:17" ht="13.8" x14ac:dyDescent="0.25">
      <c r="A39" s="12"/>
      <c r="B39" s="2"/>
      <c r="C39" s="3"/>
      <c r="D39" s="4"/>
      <c r="E39" s="85"/>
      <c r="F39" s="81"/>
      <c r="H39" s="12"/>
      <c r="I39" s="4"/>
    </row>
    <row r="40" spans="1:17" ht="13.2" x14ac:dyDescent="0.25">
      <c r="A40" s="12"/>
      <c r="B40" s="2"/>
      <c r="C40" s="3"/>
      <c r="D40" s="4"/>
      <c r="E40" s="85"/>
      <c r="F40" s="62"/>
      <c r="H40" s="12"/>
      <c r="I40" s="4"/>
    </row>
    <row r="41" spans="1:17" ht="13.2" x14ac:dyDescent="0.25">
      <c r="A41" s="12"/>
      <c r="B41" s="2"/>
      <c r="C41" s="3"/>
      <c r="D41" s="4"/>
      <c r="E41" s="85"/>
      <c r="F41" s="62"/>
      <c r="H41" s="12"/>
      <c r="I41" s="4"/>
    </row>
    <row r="42" spans="1:17" ht="13.2" x14ac:dyDescent="0.25">
      <c r="A42" s="12"/>
      <c r="B42" s="2"/>
      <c r="C42" s="3"/>
      <c r="D42" s="4"/>
      <c r="E42" s="85"/>
      <c r="F42" s="65"/>
      <c r="H42" s="12"/>
      <c r="I42" s="12"/>
    </row>
    <row r="43" spans="1:17" ht="13.2" x14ac:dyDescent="0.25">
      <c r="A43" s="12"/>
      <c r="B43" s="2"/>
      <c r="C43" s="3"/>
      <c r="D43" s="4"/>
      <c r="E43" s="85"/>
      <c r="F43" s="62"/>
      <c r="H43" s="12"/>
      <c r="I43" s="4"/>
    </row>
    <row r="44" spans="1:17" ht="13.2" x14ac:dyDescent="0.25">
      <c r="A44" s="12"/>
      <c r="B44" s="2"/>
      <c r="C44" s="3"/>
      <c r="D44" s="4"/>
      <c r="E44" s="85"/>
      <c r="F44" s="62"/>
      <c r="H44" s="12"/>
      <c r="I44" s="12"/>
    </row>
    <row r="45" spans="1:17" ht="13.2" x14ac:dyDescent="0.25">
      <c r="A45" s="12"/>
      <c r="B45" s="2"/>
      <c r="C45" s="3"/>
      <c r="D45" s="4"/>
      <c r="E45" s="85"/>
      <c r="F45" s="62"/>
      <c r="H45" s="12"/>
      <c r="I45" s="12"/>
    </row>
    <row r="46" spans="1:17" ht="13.2" x14ac:dyDescent="0.25">
      <c r="A46" s="12"/>
      <c r="B46" s="2"/>
      <c r="C46" s="3"/>
      <c r="D46" s="4"/>
      <c r="E46" s="85"/>
      <c r="F46" s="65"/>
      <c r="H46" s="12"/>
      <c r="I46" s="12"/>
      <c r="J46" s="2"/>
      <c r="K46" s="4"/>
      <c r="L46" s="4"/>
      <c r="M46" s="85"/>
      <c r="N46" s="65"/>
      <c r="P46" s="12"/>
      <c r="Q46" s="12"/>
    </row>
    <row r="47" spans="1:17" ht="13.2" x14ac:dyDescent="0.25">
      <c r="A47" s="12"/>
      <c r="B47" s="2"/>
      <c r="C47" s="3"/>
      <c r="D47" s="4"/>
      <c r="E47" s="85"/>
      <c r="F47" s="65"/>
      <c r="H47" s="12"/>
      <c r="I47" s="12"/>
    </row>
    <row r="48" spans="1:17" ht="13.2" x14ac:dyDescent="0.25">
      <c r="A48" s="12"/>
      <c r="B48" s="2"/>
      <c r="C48" s="3"/>
      <c r="D48" s="4"/>
      <c r="E48" s="85"/>
      <c r="F48" s="62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4"/>
    </row>
    <row r="50" spans="1:9" ht="13.2" x14ac:dyDescent="0.25">
      <c r="A50" s="12"/>
      <c r="B50" s="2"/>
      <c r="C50" s="3"/>
      <c r="D50" s="4"/>
      <c r="E50" s="85"/>
      <c r="F50" s="65"/>
      <c r="H50" s="12"/>
      <c r="I50" s="86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15"/>
      <c r="C53" s="3"/>
      <c r="D53" s="4"/>
      <c r="E53" s="85"/>
      <c r="F53" s="65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2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12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12"/>
      <c r="B86" s="2"/>
      <c r="C86" s="3"/>
      <c r="D86" s="4"/>
      <c r="E86" s="85"/>
      <c r="F86" s="65"/>
      <c r="H86" s="4"/>
      <c r="I86" s="4"/>
    </row>
    <row r="87" spans="1:9" ht="13.2" x14ac:dyDescent="0.25">
      <c r="A87" s="12"/>
      <c r="B87" s="2"/>
      <c r="C87" s="3"/>
      <c r="D87" s="4"/>
      <c r="E87" s="85"/>
      <c r="F87" s="65"/>
      <c r="H87" s="12"/>
      <c r="I87" s="4"/>
    </row>
    <row r="88" spans="1:9" ht="13.2" x14ac:dyDescent="0.25">
      <c r="A88" s="4"/>
      <c r="B88" s="2"/>
      <c r="C88" s="3"/>
      <c r="D88" s="4"/>
      <c r="E88" s="85"/>
      <c r="F88" s="68"/>
      <c r="H88" s="4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12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12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12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4"/>
      <c r="B117" s="2"/>
      <c r="C117" s="3"/>
      <c r="D117" s="4"/>
      <c r="E117" s="18"/>
      <c r="H117" s="4"/>
      <c r="I117" s="4"/>
    </row>
    <row r="118" spans="1:9" ht="13.8" x14ac:dyDescent="0.25">
      <c r="A118" s="88"/>
      <c r="B118" s="2"/>
      <c r="C118" s="3"/>
      <c r="D118" s="4"/>
      <c r="E118" s="26"/>
      <c r="H118" s="75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2"/>
      <c r="C120" s="3"/>
      <c r="D120" s="4"/>
      <c r="E120" s="26"/>
      <c r="H120" s="22"/>
      <c r="I120" s="12"/>
    </row>
    <row r="121" spans="1:9" ht="13.8" x14ac:dyDescent="0.25">
      <c r="A121" s="89"/>
      <c r="B121" s="15"/>
      <c r="C121" s="3"/>
      <c r="D121" s="4"/>
      <c r="E121" s="5"/>
      <c r="H121" s="22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88"/>
      <c r="B123" s="15"/>
      <c r="C123" s="3"/>
      <c r="D123" s="4"/>
      <c r="E123" s="5"/>
      <c r="H123" s="43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3.8" x14ac:dyDescent="0.25">
      <c r="A128" s="33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4.4" x14ac:dyDescent="0.3">
      <c r="A133" s="76"/>
      <c r="B133" s="2"/>
      <c r="C133" s="3"/>
      <c r="D133" s="4"/>
      <c r="E133" s="26"/>
      <c r="H133" s="12"/>
      <c r="I133" s="12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</sheetData>
  <conditionalFormatting sqref="C4:C11">
    <cfRule type="containsText" dxfId="11" priority="1" operator="containsText" text="Y">
      <formula>NOT(ISERROR(SEARCH(("Y"),(C4))))</formula>
    </cfRule>
  </conditionalFormatting>
  <conditionalFormatting sqref="C4:C11">
    <cfRule type="containsText" dxfId="10" priority="2" operator="containsText" text="?">
      <formula>NOT(ISERROR(SEARCH(("?"),(C4))))</formula>
    </cfRule>
  </conditionalFormatting>
  <conditionalFormatting sqref="C4:C11">
    <cfRule type="containsBlanks" dxfId="9" priority="3">
      <formula>LEN(TRIM(C4))=0</formula>
    </cfRule>
  </conditionalFormatting>
  <conditionalFormatting sqref="C4:C11">
    <cfRule type="containsText" dxfId="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1633</v>
      </c>
      <c r="B1" s="2" t="s">
        <v>769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VAN","CollectionType":"HomeCollector.Models.BookBase,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1634</v>
      </c>
      <c r="B4" s="15">
        <v>2005</v>
      </c>
      <c r="C4" s="17" t="s">
        <v>15</v>
      </c>
      <c r="D4" s="4"/>
      <c r="E4" s="139">
        <v>8</v>
      </c>
      <c r="F4" s="81" t="s">
        <v>1635</v>
      </c>
      <c r="G4" s="18"/>
      <c r="H4" s="12" t="s">
        <v>709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,"DisplayName":"Harbinger"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,"Title":"Harbinger"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,"Year":2005 </v>
      </c>
      <c r="Q4" t="str">
        <f>",""Month"":" &amp; IF($E4="",0,$E4)</f>
        <v>,"Month":8</v>
      </c>
      <c r="R4" t="str">
        <f>",""Series"":""" &amp; $B$1 &amp; """ "</f>
        <v xml:space="preserve">,"Series":"VAN" </v>
      </c>
      <c r="S4" t="str">
        <f>",""BookCode"":""" &amp; $F4 &amp; """ "</f>
        <v xml:space="preserve">,"BookCode":"VAN1"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PublicKeyToken=null","DisplayName":"Harbinger" ,"Description":"" ,"Title":"Harbinger" ,"Author":"David Mack" ,"Publisher":"" ,"Year":2005 ,"Month":8,"Series":"VAN" ,"BookCode":"VAN1"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40.200000000000003" x14ac:dyDescent="0.3">
      <c r="A5" s="14" t="s">
        <v>1636</v>
      </c>
      <c r="B5" s="15">
        <v>2006</v>
      </c>
      <c r="C5" s="17" t="s">
        <v>15</v>
      </c>
      <c r="D5" s="4"/>
      <c r="E5" s="139">
        <v>6</v>
      </c>
      <c r="F5" s="81" t="s">
        <v>1637</v>
      </c>
      <c r="G5" s="18"/>
      <c r="H5" s="12" t="s">
        <v>788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2" si="0">",""DisplayName"":""" &amp; $A5 &amp; """ "</f>
        <v xml:space="preserve">,"DisplayName":"Summon the Thunder" </v>
      </c>
      <c r="L5" t="str">
        <f t="shared" ref="L5:L12" si="1">",""Description"":""" &amp; $I5 &amp; """ "</f>
        <v xml:space="preserve">,"Description":"" </v>
      </c>
      <c r="M5" t="str">
        <f t="shared" ref="M5:M12" si="2">",""Title"":""" &amp; $A5 &amp; """ "</f>
        <v xml:space="preserve">,"Title":"Summon the Thunder" </v>
      </c>
      <c r="N5" t="str">
        <f t="shared" ref="N5:N12" si="3">",""Author"":""" &amp; $H5 &amp; """ "</f>
        <v xml:space="preserve">,"Author":"Dayton Ward and Kevin Dilmore" </v>
      </c>
      <c r="O5" t="str">
        <f t="shared" ref="O5:O12" si="4">",""Publisher"":""" &amp; $G5 &amp; """ "</f>
        <v xml:space="preserve">,"Publisher":"" </v>
      </c>
      <c r="P5" t="str">
        <f t="shared" ref="P5:P12" si="5">",""Year"":" &amp; $B5 &amp; " "</f>
        <v xml:space="preserve">,"Year":2006 </v>
      </c>
      <c r="Q5" t="str">
        <f t="shared" ref="Q5:Q12" si="6">",""Month"":" &amp; IF($E5="",0,$E5)</f>
        <v>,"Month":6</v>
      </c>
      <c r="R5" t="str">
        <f>",""Series"":""" &amp; $B$1 &amp; """ "</f>
        <v xml:space="preserve">,"Series":"VAN" </v>
      </c>
      <c r="S5" t="str">
        <f t="shared" ref="S5:S12" si="7">",""BookCode"":""" &amp; $F5 &amp; """ "</f>
        <v xml:space="preserve">,"BookCode":"VAN2" </v>
      </c>
      <c r="T5" t="str">
        <f t="shared" ref="T5:T12" si="8">",""ISBN"":""" &amp; "" &amp; """ "</f>
        <v xml:space="preserve">,"ISBN":"" </v>
      </c>
      <c r="U5" t="str">
        <f t="shared" ref="U5:U12" si="9">",""Edition"":""" &amp; "" &amp; """ "</f>
        <v xml:space="preserve">,"Edition":"" </v>
      </c>
      <c r="V5" t="str">
        <f t="shared" ref="V5:V12" si="10" xml:space="preserve"> IF($C5="Y",",""ItemInstances"":[","")</f>
        <v>,"ItemInstances":[</v>
      </c>
      <c r="W5" t="str">
        <f t="shared" ref="W5:W12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2" si="12">",""ItemDetails"":""" &amp; "Copies=" &amp; $D5 &amp; """ "</f>
        <v xml:space="preserve">,"ItemDetails":"Copies=" </v>
      </c>
      <c r="Y5" t="str">
        <f t="shared" ref="Y5:Y12" si="13">",""IsFavorite"":" &amp; "false" &amp; " "</f>
        <v xml:space="preserve">,"IsFavorite":false </v>
      </c>
      <c r="Z5" t="str">
        <f t="shared" ref="Z5:Z12" si="14">",""EstimatedValue"":" &amp; 0 &amp; " "</f>
        <v xml:space="preserve">,"EstimatedValue":0 </v>
      </c>
      <c r="AA5" t="str">
        <f t="shared" ref="AA5:AA12" si="15">",""Condition"":" &amp; """UNDEFINED""" &amp; " "</f>
        <v xml:space="preserve">,"Condition":"UNDEFINED" </v>
      </c>
      <c r="AB5" t="str">
        <f t="shared" ref="AB5:AB12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2" si="17">CONCATENATE($J5,$K5, $L5, $M5, $N5,$O5,$P5,$Q5,$R5,$S5,$T5,$U5) &amp; $AB5</f>
        <v>,{"CollectableType":"HomeCollector.Models.BookBase, HomeCollector, Version=1.0.0.0, Culture=neutral, PublicKeyToken=null","DisplayName":"Summon the Thunder" ,"Description":"" ,"Title":"Summon the Thunder" ,"Author":"Dayton Ward and Kevin Dilmore" ,"Publisher":"" ,"Year":2006 ,"Month":6,"Series":"VAN" ,"BookCode":"VAN2"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1638</v>
      </c>
      <c r="B6" s="15">
        <v>2007</v>
      </c>
      <c r="C6" s="17" t="s">
        <v>15</v>
      </c>
      <c r="D6" s="4"/>
      <c r="E6" s="139">
        <v>5</v>
      </c>
      <c r="F6" s="81" t="s">
        <v>1639</v>
      </c>
      <c r="G6" s="18"/>
      <c r="H6" s="12" t="s">
        <v>709</v>
      </c>
      <c r="I6" s="12"/>
      <c r="J6" t="str">
        <f t="shared" ref="J6:J12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,"DisplayName":"Reap the Whirlwind" </v>
      </c>
      <c r="L6" t="str">
        <f t="shared" si="1"/>
        <v xml:space="preserve">,"Description":"" </v>
      </c>
      <c r="M6" t="str">
        <f t="shared" si="2"/>
        <v xml:space="preserve">,"Title":"Reap the Whirlwind" </v>
      </c>
      <c r="N6" t="str">
        <f t="shared" si="3"/>
        <v xml:space="preserve">,"Author":"David Mack" </v>
      </c>
      <c r="O6" t="str">
        <f t="shared" si="4"/>
        <v xml:space="preserve">,"Publisher":"" </v>
      </c>
      <c r="P6" t="str">
        <f t="shared" si="5"/>
        <v xml:space="preserve">,"Year":2007 </v>
      </c>
      <c r="Q6" t="str">
        <f t="shared" si="6"/>
        <v>,"Month":5</v>
      </c>
      <c r="R6" t="str">
        <f t="shared" ref="R6:R12" si="19">",""Series"":""" &amp; $B$1 &amp; """ "</f>
        <v xml:space="preserve">,"Series":"VAN" </v>
      </c>
      <c r="S6" t="str">
        <f t="shared" si="7"/>
        <v xml:space="preserve">,"BookCode":"VAN3"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PublicKeyToken=null","DisplayName":"Reap the Whirlwind" ,"Description":"" ,"Title":"Reap the Whirlwind" ,"Author":"David Mack" ,"Publisher":"" ,"Year":2007 ,"Month":5,"Series":"VAN" ,"BookCode":"VAN3"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1640</v>
      </c>
      <c r="B7" s="15">
        <v>2009</v>
      </c>
      <c r="C7" s="17" t="s">
        <v>15</v>
      </c>
      <c r="D7" s="4"/>
      <c r="E7" s="139">
        <v>4</v>
      </c>
      <c r="F7" s="81" t="s">
        <v>1641</v>
      </c>
      <c r="G7" s="18"/>
      <c r="H7" s="12" t="s">
        <v>463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,"DisplayName":"Open Secrets" </v>
      </c>
      <c r="L7" t="str">
        <f t="shared" si="1"/>
        <v xml:space="preserve">,"Description":"" </v>
      </c>
      <c r="M7" t="str">
        <f t="shared" si="2"/>
        <v xml:space="preserve">,"Title":"Open Secrets" </v>
      </c>
      <c r="N7" t="str">
        <f t="shared" si="3"/>
        <v xml:space="preserve">,"Author":"Dayton Ward" </v>
      </c>
      <c r="O7" t="str">
        <f t="shared" si="4"/>
        <v xml:space="preserve">,"Publisher":"" </v>
      </c>
      <c r="P7" t="str">
        <f t="shared" si="5"/>
        <v xml:space="preserve">,"Year":2009 </v>
      </c>
      <c r="Q7" t="str">
        <f t="shared" si="6"/>
        <v>,"Month":4</v>
      </c>
      <c r="R7" t="str">
        <f t="shared" si="19"/>
        <v xml:space="preserve">,"Series":"VAN" </v>
      </c>
      <c r="S7" t="str">
        <f t="shared" si="7"/>
        <v xml:space="preserve">,"BookCode":"VAN4"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PublicKeyToken=null","DisplayName":"Open Secrets" ,"Description":"" ,"Title":"Open Secrets" ,"Author":"Dayton Ward" ,"Publisher":"" ,"Year":2009 ,"Month":4,"Series":"VAN" ,"BookCode":"VAN4"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1642</v>
      </c>
      <c r="B8" s="15">
        <v>2009</v>
      </c>
      <c r="C8" s="17" t="s">
        <v>15</v>
      </c>
      <c r="D8" s="4"/>
      <c r="E8" s="139">
        <v>11</v>
      </c>
      <c r="F8" s="81" t="s">
        <v>1643</v>
      </c>
      <c r="G8" s="18"/>
      <c r="H8" s="12" t="s">
        <v>709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,"DisplayName":"Precipice" </v>
      </c>
      <c r="L8" t="str">
        <f t="shared" si="1"/>
        <v xml:space="preserve">,"Description":"" </v>
      </c>
      <c r="M8" t="str">
        <f t="shared" si="2"/>
        <v xml:space="preserve">,"Title":"Precipice" </v>
      </c>
      <c r="N8" t="str">
        <f t="shared" si="3"/>
        <v xml:space="preserve">,"Author":"David Mack" </v>
      </c>
      <c r="O8" t="str">
        <f t="shared" si="4"/>
        <v xml:space="preserve">,"Publisher":"" </v>
      </c>
      <c r="P8" t="str">
        <f t="shared" si="5"/>
        <v xml:space="preserve">,"Year":2009 </v>
      </c>
      <c r="Q8" t="str">
        <f t="shared" si="6"/>
        <v>,"Month":11</v>
      </c>
      <c r="R8" t="str">
        <f t="shared" si="19"/>
        <v xml:space="preserve">,"Series":"VAN" </v>
      </c>
      <c r="S8" t="str">
        <f t="shared" si="7"/>
        <v xml:space="preserve">,"BookCode":"VAN5"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PublicKeyToken=null","DisplayName":"Precipice" ,"Description":"" ,"Title":"Precipice" ,"Author":"David Mack" ,"Publisher":"" ,"Year":2009 ,"Month":11,"Series":"VAN" ,"BookCode":"VAN5"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27" x14ac:dyDescent="0.3">
      <c r="A9" s="14" t="s">
        <v>1644</v>
      </c>
      <c r="B9" s="15">
        <v>2011</v>
      </c>
      <c r="C9" s="17" t="s">
        <v>15</v>
      </c>
      <c r="D9" s="4"/>
      <c r="E9" s="139">
        <v>6</v>
      </c>
      <c r="F9" s="81" t="s">
        <v>1645</v>
      </c>
      <c r="G9" s="18"/>
      <c r="H9" s="12" t="s">
        <v>1646</v>
      </c>
      <c r="I9" s="12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,"DisplayName":"Declassified" </v>
      </c>
      <c r="L9" t="str">
        <f t="shared" si="1"/>
        <v xml:space="preserve">,"Description":"" </v>
      </c>
      <c r="M9" t="str">
        <f t="shared" si="2"/>
        <v xml:space="preserve">,"Title":"Declassified" </v>
      </c>
      <c r="N9" t="str">
        <f t="shared" si="3"/>
        <v xml:space="preserve">,"Author":"various (novella collection)" </v>
      </c>
      <c r="O9" t="str">
        <f t="shared" si="4"/>
        <v xml:space="preserve">,"Publisher":"" </v>
      </c>
      <c r="P9" t="str">
        <f t="shared" si="5"/>
        <v xml:space="preserve">,"Year":2011 </v>
      </c>
      <c r="Q9" t="str">
        <f t="shared" si="6"/>
        <v>,"Month":6</v>
      </c>
      <c r="R9" t="str">
        <f t="shared" si="19"/>
        <v xml:space="preserve">,"Series":"VAN" </v>
      </c>
      <c r="S9" t="str">
        <f t="shared" si="7"/>
        <v xml:space="preserve">,"BookCode":"VAN6"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PublicKeyToken=null","DisplayName":"Declassified" ,"Description":"" ,"Title":"Declassified" ,"Author":"various (novella collection)" ,"Publisher":"" ,"Year":2011 ,"Month":6,"Series":"VAN" ,"BookCode":"VAN6"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40.200000000000003" x14ac:dyDescent="0.3">
      <c r="A10" s="14" t="s">
        <v>1647</v>
      </c>
      <c r="B10" s="15">
        <v>2011</v>
      </c>
      <c r="C10" s="17"/>
      <c r="D10" s="4"/>
      <c r="E10" s="139">
        <v>9</v>
      </c>
      <c r="F10" s="81" t="s">
        <v>1648</v>
      </c>
      <c r="G10" s="18"/>
      <c r="H10" s="12" t="s">
        <v>788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,"DisplayName":"What Judgments Come" </v>
      </c>
      <c r="L10" t="str">
        <f t="shared" si="1"/>
        <v xml:space="preserve">,"Description":"" </v>
      </c>
      <c r="M10" t="str">
        <f t="shared" si="2"/>
        <v xml:space="preserve">,"Title":"What Judgments Come" </v>
      </c>
      <c r="N10" t="str">
        <f t="shared" si="3"/>
        <v xml:space="preserve">,"Author":"Dayton Ward and Kevin Dilmore" </v>
      </c>
      <c r="O10" t="str">
        <f t="shared" si="4"/>
        <v xml:space="preserve">,"Publisher":"" </v>
      </c>
      <c r="P10" t="str">
        <f t="shared" si="5"/>
        <v xml:space="preserve">,"Year":2011 </v>
      </c>
      <c r="Q10" t="str">
        <f t="shared" si="6"/>
        <v>,"Month":9</v>
      </c>
      <c r="R10" t="str">
        <f t="shared" si="19"/>
        <v xml:space="preserve">,"Series":"VAN" </v>
      </c>
      <c r="S10" t="str">
        <f t="shared" si="7"/>
        <v xml:space="preserve">,"BookCode":"VAN7"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/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}</v>
      </c>
      <c r="AC10" t="str">
        <f t="shared" si="17"/>
        <v>,{"CollectableType":"HomeCollector.Models.BookBase, HomeCollector, Version=1.0.0.0, Culture=neutral, PublicKeyToken=null","DisplayName":"What Judgments Come" ,"Description":"" ,"Title":"What Judgments Come" ,"Author":"Dayton Ward and Kevin Dilmore" ,"Publisher":"" ,"Year":2011 ,"Month":9,"Series":"VAN" ,"BookCode":"VAN7" ,"ISBN":"" ,"Edition":"" }</v>
      </c>
    </row>
    <row r="11" spans="1:39" ht="14.4" x14ac:dyDescent="0.3">
      <c r="A11" s="14" t="s">
        <v>1649</v>
      </c>
      <c r="B11" s="15">
        <v>2012</v>
      </c>
      <c r="C11" s="17" t="s">
        <v>40</v>
      </c>
      <c r="D11" s="4"/>
      <c r="E11" s="139">
        <v>3</v>
      </c>
      <c r="F11" s="81" t="s">
        <v>1650</v>
      </c>
      <c r="G11" s="18"/>
      <c r="H11" s="12" t="s">
        <v>709</v>
      </c>
      <c r="I11" s="18" t="s">
        <v>1651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,"DisplayName":"Storming Heaven" </v>
      </c>
      <c r="L11" t="str">
        <f t="shared" si="1"/>
        <v xml:space="preserve">,"Description":"WATER DAMAGED" </v>
      </c>
      <c r="M11" t="str">
        <f t="shared" si="2"/>
        <v xml:space="preserve">,"Title":"Storming Heaven" </v>
      </c>
      <c r="N11" t="str">
        <f t="shared" si="3"/>
        <v xml:space="preserve">,"Author":"David Mack" </v>
      </c>
      <c r="O11" t="str">
        <f t="shared" si="4"/>
        <v xml:space="preserve">,"Publisher":"" </v>
      </c>
      <c r="P11" t="str">
        <f t="shared" si="5"/>
        <v xml:space="preserve">,"Year":2012 </v>
      </c>
      <c r="Q11" t="str">
        <f t="shared" si="6"/>
        <v>,"Month":3</v>
      </c>
      <c r="R11" t="str">
        <f t="shared" si="19"/>
        <v xml:space="preserve">,"Series":"VAN" </v>
      </c>
      <c r="S11" t="str">
        <f t="shared" si="7"/>
        <v xml:space="preserve">,"BookCode":"VAN8"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PublicKeyToken=null","DisplayName":"Storming Heaven" ,"Description":"WATER DAMAGED" ,"Title":"Storming Heaven" ,"Author":"David Mack" ,"Publisher":"" ,"Year":2012 ,"Month":3,"Series":"VAN" ,"BookCode":"VAN8" ,"ISBN":"" ,"Edition":"" }</v>
      </c>
    </row>
    <row r="12" spans="1:39" ht="14.4" x14ac:dyDescent="0.3">
      <c r="A12" s="14" t="s">
        <v>1652</v>
      </c>
      <c r="B12" s="15">
        <v>2012</v>
      </c>
      <c r="C12" s="17"/>
      <c r="D12" s="4"/>
      <c r="E12" s="139">
        <v>10</v>
      </c>
      <c r="F12" s="81" t="s">
        <v>1653</v>
      </c>
      <c r="G12" s="18"/>
      <c r="H12" s="12" t="s">
        <v>463</v>
      </c>
      <c r="I12" s="12" t="s">
        <v>648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,"DisplayName":"In Tempest's Wake" </v>
      </c>
      <c r="L12" t="str">
        <f t="shared" si="1"/>
        <v xml:space="preserve">,"Description":"e-Book" </v>
      </c>
      <c r="M12" t="str">
        <f t="shared" si="2"/>
        <v xml:space="preserve">,"Title":"In Tempest's Wake" </v>
      </c>
      <c r="N12" t="str">
        <f t="shared" si="3"/>
        <v xml:space="preserve">,"Author":"Dayton Ward" </v>
      </c>
      <c r="O12" t="str">
        <f t="shared" si="4"/>
        <v xml:space="preserve">,"Publisher":"" </v>
      </c>
      <c r="P12" t="str">
        <f t="shared" si="5"/>
        <v xml:space="preserve">,"Year":2012 </v>
      </c>
      <c r="Q12" t="str">
        <f t="shared" si="6"/>
        <v>,"Month":10</v>
      </c>
      <c r="R12" t="str">
        <f t="shared" si="19"/>
        <v xml:space="preserve">,"Series":"VAN" </v>
      </c>
      <c r="S12" t="str">
        <f t="shared" si="7"/>
        <v xml:space="preserve">,"BookCode":"VAN9"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PublicKeyToken=null","DisplayName":"In Tempest's Wake" ,"Description":"e-Book" ,"Title":"In Tempest's Wake" ,"Author":"Dayton Ward" ,"Publisher":"" ,"Year":2012 ,"Month":10,"Series":"VAN" ,"BookCode":"VAN9" ,"ISBN":"" ,"Edition":"" }</v>
      </c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12">
    <cfRule type="containsText" dxfId="7" priority="1" operator="containsText" text="Y">
      <formula>NOT(ISERROR(SEARCH(("Y"),(C4))))</formula>
    </cfRule>
  </conditionalFormatting>
  <conditionalFormatting sqref="C4:C12">
    <cfRule type="containsText" dxfId="6" priority="2" operator="containsText" text="?">
      <formula>NOT(ISERROR(SEARCH(("?"),(C4))))</formula>
    </cfRule>
  </conditionalFormatting>
  <conditionalFormatting sqref="C4:C12">
    <cfRule type="containsBlanks" dxfId="5" priority="3">
      <formula>LEN(TRIM(C4))=0</formula>
    </cfRule>
  </conditionalFormatting>
  <conditionalFormatting sqref="C4:C12">
    <cfRule type="containsText" dxfId="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33203125" customWidth="1"/>
    <col min="4" max="4" width="10.109375" customWidth="1"/>
    <col min="5" max="5" width="11.5546875" customWidth="1"/>
    <col min="6" max="6" width="10.55468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1654</v>
      </c>
      <c r="B1" s="2" t="s">
        <v>809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YTH","CollectionType":"HomeCollector.Models.BookBase,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1745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1743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1655</v>
      </c>
      <c r="B4" s="15">
        <v>1993</v>
      </c>
      <c r="C4" s="17" t="s">
        <v>15</v>
      </c>
      <c r="D4" s="4"/>
      <c r="E4" s="141"/>
      <c r="F4" s="81" t="s">
        <v>1656</v>
      </c>
      <c r="G4" s="18"/>
      <c r="H4" s="86" t="s">
        <v>329</v>
      </c>
      <c r="I4" s="12" t="s">
        <v>1657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,"DisplayName":"Worf's First Adventure" </v>
      </c>
      <c r="L4" t="str">
        <f>",""Description"":""" &amp; $I4 &amp; """ "</f>
        <v xml:space="preserve">,"Description":"TNG Starfleet Academy" </v>
      </c>
      <c r="M4" t="str">
        <f>",""Title"":""" &amp; $A4 &amp; """ "</f>
        <v xml:space="preserve">,"Title":"Worf's First Adventure" </v>
      </c>
      <c r="N4" t="str">
        <f>",""Author"":""" &amp; $H4 &amp; """ "</f>
        <v xml:space="preserve">,"Author":"Peter David"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,"Year":1993 </v>
      </c>
      <c r="Q4" t="str">
        <f>",""Month"":" &amp; IF($E4="",0,$E4)</f>
        <v>,"Month":0</v>
      </c>
      <c r="R4" t="str">
        <f>",""Series"":""" &amp; $B$1 &amp; """ "</f>
        <v xml:space="preserve">,"Series":"YTH" </v>
      </c>
      <c r="S4" t="str">
        <f>",""BookCode"":""" &amp; $F4 &amp; """ "</f>
        <v xml:space="preserve">,"BookCode":"ACD1"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PublicKeyToken=null","DisplayName":"Worf's First Adventure" ,"Description":"TNG Starfleet Academy" ,"Title":"Worf's First Adventure" ,"Author":"Peter David" ,"Publisher":"" ,"Year":1993 ,"Month":0,"Series":"YTH" ,"BookCode":"ACD1"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" t="s">
        <v>1658</v>
      </c>
      <c r="B5" s="15">
        <v>1993</v>
      </c>
      <c r="C5" s="17" t="s">
        <v>15</v>
      </c>
      <c r="D5" s="4"/>
      <c r="E5" s="141"/>
      <c r="F5" s="81" t="s">
        <v>1659</v>
      </c>
      <c r="G5" s="18"/>
      <c r="H5" s="86" t="s">
        <v>329</v>
      </c>
      <c r="I5" s="12" t="s">
        <v>1657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39" si="0">",""DisplayName"":""" &amp; $A5 &amp; """ "</f>
        <v xml:space="preserve">,"DisplayName":"Line of Fire" </v>
      </c>
      <c r="L5" t="str">
        <f t="shared" ref="L5:L39" si="1">",""Description"":""" &amp; $I5 &amp; """ "</f>
        <v xml:space="preserve">,"Description":"TNG Starfleet Academy" </v>
      </c>
      <c r="M5" t="str">
        <f t="shared" ref="M5:M39" si="2">",""Title"":""" &amp; $A5 &amp; """ "</f>
        <v xml:space="preserve">,"Title":"Line of Fire" </v>
      </c>
      <c r="N5" t="str">
        <f t="shared" ref="N5:N39" si="3">",""Author"":""" &amp; $H5 &amp; """ "</f>
        <v xml:space="preserve">,"Author":"Peter David" </v>
      </c>
      <c r="O5" t="str">
        <f t="shared" ref="O5:O39" si="4">",""Publisher"":""" &amp; $G5 &amp; """ "</f>
        <v xml:space="preserve">,"Publisher":"" </v>
      </c>
      <c r="P5" t="str">
        <f t="shared" ref="P5:P39" si="5">",""Year"":" &amp; $B5 &amp; " "</f>
        <v xml:space="preserve">,"Year":1993 </v>
      </c>
      <c r="Q5" t="str">
        <f t="shared" ref="Q5:Q39" si="6">",""Month"":" &amp; IF($E5="",0,$E5)</f>
        <v>,"Month":0</v>
      </c>
      <c r="R5" t="str">
        <f>",""Series"":""" &amp; $B$1 &amp; """ "</f>
        <v xml:space="preserve">,"Series":"YTH" </v>
      </c>
      <c r="S5" t="str">
        <f t="shared" ref="S5:S39" si="7">",""BookCode"":""" &amp; $F5 &amp; """ "</f>
        <v xml:space="preserve">,"BookCode":"ACD2" </v>
      </c>
      <c r="T5" t="str">
        <f t="shared" ref="T5:T39" si="8">",""ISBN"":""" &amp; "" &amp; """ "</f>
        <v xml:space="preserve">,"ISBN":"" </v>
      </c>
      <c r="U5" t="str">
        <f t="shared" ref="U5:U39" si="9">",""Edition"":""" &amp; "" &amp; """ "</f>
        <v xml:space="preserve">,"Edition":"" </v>
      </c>
      <c r="V5" t="str">
        <f t="shared" ref="V5:V39" si="10" xml:space="preserve"> IF($C5="Y",",""ItemInstances"":[","")</f>
        <v>,"ItemInstances":[</v>
      </c>
      <c r="W5" t="str">
        <f t="shared" ref="W5:W39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39" si="12">",""ItemDetails"":""" &amp; "Copies=" &amp; $D5 &amp; """ "</f>
        <v xml:space="preserve">,"ItemDetails":"Copies=" </v>
      </c>
      <c r="Y5" t="str">
        <f t="shared" ref="Y5:Y39" si="13">",""IsFavorite"":" &amp; "false" &amp; " "</f>
        <v xml:space="preserve">,"IsFavorite":false </v>
      </c>
      <c r="Z5" t="str">
        <f t="shared" ref="Z5:Z39" si="14">",""EstimatedValue"":" &amp; 0 &amp; " "</f>
        <v xml:space="preserve">,"EstimatedValue":0 </v>
      </c>
      <c r="AA5" t="str">
        <f t="shared" ref="AA5:AA39" si="15">",""Condition"":" &amp; """UNDEFINED""" &amp; " "</f>
        <v xml:space="preserve">,"Condition":"UNDEFINED" </v>
      </c>
      <c r="AB5" t="str">
        <f t="shared" ref="AB5:AB39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39" si="17">CONCATENATE($J5,$K5, $L5, $M5, $N5,$O5,$P5,$Q5,$R5,$S5,$T5,$U5) &amp; $AB5</f>
        <v>,{"CollectableType":"HomeCollector.Models.BookBase, HomeCollector, Version=1.0.0.0, Culture=neutral, PublicKeyToken=null","DisplayName":"Line of Fire" ,"Description":"TNG Starfleet Academy" ,"Title":"Line of Fire" ,"Author":"Peter David" ,"Publisher":"" ,"Year":1993 ,"Month":0,"Series":"YTH" ,"BookCode":"ACD2"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" t="s">
        <v>1660</v>
      </c>
      <c r="B6" s="15">
        <v>1993</v>
      </c>
      <c r="C6" s="17" t="s">
        <v>15</v>
      </c>
      <c r="D6" s="4"/>
      <c r="E6" s="141"/>
      <c r="F6" s="81" t="s">
        <v>1661</v>
      </c>
      <c r="G6" s="18"/>
      <c r="H6" s="86" t="s">
        <v>329</v>
      </c>
      <c r="I6" s="12" t="s">
        <v>1657</v>
      </c>
      <c r="J6" t="str">
        <f t="shared" ref="J6:J3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,"DisplayName":"Survival" </v>
      </c>
      <c r="L6" t="str">
        <f t="shared" si="1"/>
        <v xml:space="preserve">,"Description":"TNG Starfleet Academy" </v>
      </c>
      <c r="M6" t="str">
        <f t="shared" si="2"/>
        <v xml:space="preserve">,"Title":"Survival" </v>
      </c>
      <c r="N6" t="str">
        <f t="shared" si="3"/>
        <v xml:space="preserve">,"Author":"Peter David" </v>
      </c>
      <c r="O6" t="str">
        <f t="shared" si="4"/>
        <v xml:space="preserve">,"Publisher":"" </v>
      </c>
      <c r="P6" t="str">
        <f t="shared" si="5"/>
        <v xml:space="preserve">,"Year":1993 </v>
      </c>
      <c r="Q6" t="str">
        <f t="shared" si="6"/>
        <v>,"Month":0</v>
      </c>
      <c r="R6" t="str">
        <f t="shared" ref="R6:R39" si="19">",""Series"":""" &amp; $B$1 &amp; """ "</f>
        <v xml:space="preserve">,"Series":"YTH" </v>
      </c>
      <c r="S6" t="str">
        <f t="shared" si="7"/>
        <v xml:space="preserve">,"BookCode":"ACD3"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PublicKeyToken=null","DisplayName":"Survival" ,"Description":"TNG Starfleet Academy" ,"Title":"Survival" ,"Author":"Peter David" ,"Publisher":"" ,"Year":1993 ,"Month":0,"Series":"YTH" ,"BookCode":"ACD3"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12" t="s">
        <v>1662</v>
      </c>
      <c r="B7" s="15">
        <v>1994</v>
      </c>
      <c r="C7" s="17" t="s">
        <v>15</v>
      </c>
      <c r="D7" s="4"/>
      <c r="E7" s="139"/>
      <c r="F7" s="81" t="s">
        <v>1663</v>
      </c>
      <c r="G7" s="18"/>
      <c r="H7" s="45" t="s">
        <v>343</v>
      </c>
      <c r="I7" s="12" t="s">
        <v>1657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,"DisplayName":"Capture the Flag" </v>
      </c>
      <c r="L7" t="str">
        <f t="shared" si="1"/>
        <v xml:space="preserve">,"Description":"TNG Starfleet Academy" </v>
      </c>
      <c r="M7" t="str">
        <f t="shared" si="2"/>
        <v xml:space="preserve">,"Title":"Capture the Flag" </v>
      </c>
      <c r="N7" t="str">
        <f t="shared" si="3"/>
        <v xml:space="preserve">,"Author":"John Vornholt" </v>
      </c>
      <c r="O7" t="str">
        <f t="shared" si="4"/>
        <v xml:space="preserve">,"Publisher":"" </v>
      </c>
      <c r="P7" t="str">
        <f t="shared" si="5"/>
        <v xml:space="preserve">,"Year":1994 </v>
      </c>
      <c r="Q7" t="str">
        <f t="shared" si="6"/>
        <v>,"Month":0</v>
      </c>
      <c r="R7" t="str">
        <f t="shared" si="19"/>
        <v xml:space="preserve">,"Series":"YTH" </v>
      </c>
      <c r="S7" t="str">
        <f t="shared" si="7"/>
        <v xml:space="preserve">,"BookCode":"ACD4"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PublicKeyToken=null","DisplayName":"Capture the Flag" ,"Description":"TNG Starfleet Academy" ,"Title":"Capture the Flag" ,"Author":"John Vornholt" ,"Publisher":"" ,"Year":1994 ,"Month":0,"Series":"YTH" ,"BookCode":"ACD4"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12" t="s">
        <v>1664</v>
      </c>
      <c r="B8" s="15">
        <v>1994</v>
      </c>
      <c r="C8" s="17" t="s">
        <v>15</v>
      </c>
      <c r="D8" s="4"/>
      <c r="E8" s="139"/>
      <c r="F8" s="81" t="s">
        <v>1665</v>
      </c>
      <c r="G8" s="18"/>
      <c r="H8" s="45" t="s">
        <v>312</v>
      </c>
      <c r="I8" s="12" t="s">
        <v>1657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,"DisplayName":"Atlantis Station" </v>
      </c>
      <c r="L8" t="str">
        <f t="shared" si="1"/>
        <v xml:space="preserve">,"Description":"TNG Starfleet Academy" </v>
      </c>
      <c r="M8" t="str">
        <f t="shared" si="2"/>
        <v xml:space="preserve">,"Title":"Atlantis Station" </v>
      </c>
      <c r="N8" t="str">
        <f t="shared" si="3"/>
        <v xml:space="preserve">,"Author":"V.E. Mitchell" </v>
      </c>
      <c r="O8" t="str">
        <f t="shared" si="4"/>
        <v xml:space="preserve">,"Publisher":"" </v>
      </c>
      <c r="P8" t="str">
        <f t="shared" si="5"/>
        <v xml:space="preserve">,"Year":1994 </v>
      </c>
      <c r="Q8" t="str">
        <f t="shared" si="6"/>
        <v>,"Month":0</v>
      </c>
      <c r="R8" t="str">
        <f t="shared" si="19"/>
        <v xml:space="preserve">,"Series":"YTH" </v>
      </c>
      <c r="S8" t="str">
        <f t="shared" si="7"/>
        <v xml:space="preserve">,"BookCode":"ACD5"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PublicKeyToken=null","DisplayName":"Atlantis Station" ,"Description":"TNG Starfleet Academy" ,"Title":"Atlantis Station" ,"Author":"V.E. Mitchell" ,"Publisher":"" ,"Year":1994 ,"Month":0,"Series":"YTH" ,"BookCode":"ACD5"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5.75" customHeight="1" x14ac:dyDescent="0.25">
      <c r="A9" s="12" t="s">
        <v>1666</v>
      </c>
      <c r="B9" s="15">
        <v>1995</v>
      </c>
      <c r="C9" s="17" t="s">
        <v>15</v>
      </c>
      <c r="D9" s="4"/>
      <c r="E9" s="139"/>
      <c r="F9" s="81" t="s">
        <v>1667</v>
      </c>
      <c r="G9" s="18"/>
      <c r="H9" s="45" t="s">
        <v>286</v>
      </c>
      <c r="I9" s="12" t="s">
        <v>1657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,"DisplayName":"Mystery of the Missing Crew" </v>
      </c>
      <c r="L9" t="str">
        <f t="shared" si="1"/>
        <v xml:space="preserve">,"Description":"TNG Starfleet Academy" </v>
      </c>
      <c r="M9" t="str">
        <f t="shared" si="2"/>
        <v xml:space="preserve">,"Title":"Mystery of the Missing Crew" </v>
      </c>
      <c r="N9" t="str">
        <f t="shared" si="3"/>
        <v xml:space="preserve">,"Author":"Michael Jan Friedman" </v>
      </c>
      <c r="O9" t="str">
        <f t="shared" si="4"/>
        <v xml:space="preserve">,"Publisher":"" </v>
      </c>
      <c r="P9" t="str">
        <f t="shared" si="5"/>
        <v xml:space="preserve">,"Year":1995 </v>
      </c>
      <c r="Q9" t="str">
        <f t="shared" si="6"/>
        <v>,"Month":0</v>
      </c>
      <c r="R9" t="str">
        <f t="shared" si="19"/>
        <v xml:space="preserve">,"Series":"YTH" </v>
      </c>
      <c r="S9" t="str">
        <f t="shared" si="7"/>
        <v xml:space="preserve">,"BookCode":"ACD6"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PublicKeyToken=null","DisplayName":"Mystery of the Missing Crew" ,"Description":"TNG Starfleet Academy" ,"Title":"Mystery of the Missing Crew" ,"Author":"Michael Jan Friedman" ,"Publisher":"" ,"Year":1995 ,"Month":0,"Series":"YTH" ,"BookCode":"ACD6"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5.75" customHeight="1" x14ac:dyDescent="0.25">
      <c r="A10" s="12" t="s">
        <v>1668</v>
      </c>
      <c r="B10" s="15">
        <v>1995</v>
      </c>
      <c r="C10" s="17" t="s">
        <v>15</v>
      </c>
      <c r="D10" s="4"/>
      <c r="E10" s="139"/>
      <c r="F10" s="81" t="s">
        <v>1669</v>
      </c>
      <c r="G10" s="18"/>
      <c r="H10" s="45" t="s">
        <v>286</v>
      </c>
      <c r="I10" s="12" t="s">
        <v>1657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,"DisplayName":"Secret of the Lizard People" </v>
      </c>
      <c r="L10" t="str">
        <f t="shared" si="1"/>
        <v xml:space="preserve">,"Description":"TNG Starfleet Academy" </v>
      </c>
      <c r="M10" t="str">
        <f t="shared" si="2"/>
        <v xml:space="preserve">,"Title":"Secret of the Lizard People" </v>
      </c>
      <c r="N10" t="str">
        <f t="shared" si="3"/>
        <v xml:space="preserve">,"Author":"Michael Jan Friedman" </v>
      </c>
      <c r="O10" t="str">
        <f t="shared" si="4"/>
        <v xml:space="preserve">,"Publisher":"" </v>
      </c>
      <c r="P10" t="str">
        <f t="shared" si="5"/>
        <v xml:space="preserve">,"Year":1995 </v>
      </c>
      <c r="Q10" t="str">
        <f t="shared" si="6"/>
        <v>,"Month":0</v>
      </c>
      <c r="R10" t="str">
        <f t="shared" si="19"/>
        <v xml:space="preserve">,"Series":"YTH" </v>
      </c>
      <c r="S10" t="str">
        <f t="shared" si="7"/>
        <v xml:space="preserve">,"BookCode":"ACD7"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PublicKeyToken=null","DisplayName":"Secret of the Lizard People" ,"Description":"TNG Starfleet Academy" ,"Title":"Secret of the Lizard People" ,"Author":"Michael Jan Friedman" ,"Publisher":"" ,"Year":1995 ,"Month":0,"Series":"YTH" ,"BookCode":"ACD7"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5.75" customHeight="1" x14ac:dyDescent="0.25">
      <c r="A11" s="12" t="s">
        <v>1670</v>
      </c>
      <c r="B11" s="15">
        <v>1995</v>
      </c>
      <c r="C11" s="17" t="s">
        <v>15</v>
      </c>
      <c r="D11" s="4"/>
      <c r="E11" s="139"/>
      <c r="F11" s="81" t="s">
        <v>1671</v>
      </c>
      <c r="G11" s="18"/>
      <c r="H11" s="45" t="s">
        <v>1672</v>
      </c>
      <c r="I11" s="12" t="s">
        <v>1657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,"DisplayName":"Starfall" </v>
      </c>
      <c r="L11" t="str">
        <f t="shared" si="1"/>
        <v xml:space="preserve">,"Description":"TNG Starfleet Academy" </v>
      </c>
      <c r="M11" t="str">
        <f t="shared" si="2"/>
        <v xml:space="preserve">,"Title":"Starfall" </v>
      </c>
      <c r="N11" t="str">
        <f t="shared" si="3"/>
        <v xml:space="preserve">,"Author":"Brad Strickland and Barbara Strickland" </v>
      </c>
      <c r="O11" t="str">
        <f t="shared" si="4"/>
        <v xml:space="preserve">,"Publisher":"" </v>
      </c>
      <c r="P11" t="str">
        <f t="shared" si="5"/>
        <v xml:space="preserve">,"Year":1995 </v>
      </c>
      <c r="Q11" t="str">
        <f t="shared" si="6"/>
        <v>,"Month":0</v>
      </c>
      <c r="R11" t="str">
        <f t="shared" si="19"/>
        <v xml:space="preserve">,"Series":"YTH" </v>
      </c>
      <c r="S11" t="str">
        <f t="shared" si="7"/>
        <v xml:space="preserve">,"BookCode":"ACD8"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PublicKeyToken=null","DisplayName":"Starfall" ,"Description":"TNG Starfleet Academy" ,"Title":"Starfall" ,"Author":"Brad Strickland and Barbara Strickland" ,"Publisher":"" ,"Year":1995 ,"Month":0,"Series":"YTH" ,"BookCode":"ACD8"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5.75" customHeight="1" x14ac:dyDescent="0.25">
      <c r="A12" s="12" t="s">
        <v>1673</v>
      </c>
      <c r="B12" s="15">
        <v>1995</v>
      </c>
      <c r="C12" s="17"/>
      <c r="D12" s="4"/>
      <c r="E12" s="139"/>
      <c r="F12" s="81" t="s">
        <v>1674</v>
      </c>
      <c r="G12" s="18"/>
      <c r="H12" s="45" t="s">
        <v>1672</v>
      </c>
      <c r="I12" s="12" t="s">
        <v>1657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,"DisplayName":"Nova Command" </v>
      </c>
      <c r="L12" t="str">
        <f t="shared" si="1"/>
        <v xml:space="preserve">,"Description":"TNG Starfleet Academy" </v>
      </c>
      <c r="M12" t="str">
        <f t="shared" si="2"/>
        <v xml:space="preserve">,"Title":"Nova Command" </v>
      </c>
      <c r="N12" t="str">
        <f t="shared" si="3"/>
        <v xml:space="preserve">,"Author":"Brad Strickland and Barbara Strickland" </v>
      </c>
      <c r="O12" t="str">
        <f t="shared" si="4"/>
        <v xml:space="preserve">,"Publisher":"" </v>
      </c>
      <c r="P12" t="str">
        <f t="shared" si="5"/>
        <v xml:space="preserve">,"Year":1995 </v>
      </c>
      <c r="Q12" t="str">
        <f t="shared" si="6"/>
        <v>,"Month":0</v>
      </c>
      <c r="R12" t="str">
        <f t="shared" si="19"/>
        <v xml:space="preserve">,"Series":"YTH" </v>
      </c>
      <c r="S12" t="str">
        <f t="shared" si="7"/>
        <v xml:space="preserve">,"BookCode":"ACD9"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/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}</v>
      </c>
      <c r="AC12" t="str">
        <f t="shared" si="17"/>
        <v>,{"CollectableType":"HomeCollector.Models.BookBase, HomeCollector, Version=1.0.0.0, Culture=neutral, PublicKeyToken=null","DisplayName":"Nova Command" ,"Description":"TNG Starfleet Academy" ,"Title":"Nova Command" ,"Author":"Brad Strickland and Barbara Strickland" ,"Publisher":"" ,"Year":1995 ,"Month":0,"Series":"YTH" ,"BookCode":"ACD9" ,"ISBN":"" ,"Edition":"" }</v>
      </c>
    </row>
    <row r="13" spans="1:39" ht="15.75" customHeight="1" x14ac:dyDescent="0.25">
      <c r="A13" s="12" t="s">
        <v>1675</v>
      </c>
      <c r="B13" s="15">
        <v>1996</v>
      </c>
      <c r="C13" s="17"/>
      <c r="D13" s="4"/>
      <c r="E13" s="139"/>
      <c r="F13" s="81" t="s">
        <v>1676</v>
      </c>
      <c r="G13" s="18"/>
      <c r="H13" s="86" t="s">
        <v>1677</v>
      </c>
      <c r="I13" s="12" t="s">
        <v>1657</v>
      </c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,"DisplayName":"Loyalties" </v>
      </c>
      <c r="L13" t="str">
        <f t="shared" si="1"/>
        <v xml:space="preserve">,"Description":"TNG Starfleet Academy" </v>
      </c>
      <c r="M13" t="str">
        <f t="shared" si="2"/>
        <v xml:space="preserve">,"Title":"Loyalties" </v>
      </c>
      <c r="N13" t="str">
        <f t="shared" si="3"/>
        <v xml:space="preserve">,"Author":"Patricia Barnes-Svarney" </v>
      </c>
      <c r="O13" t="str">
        <f t="shared" si="4"/>
        <v xml:space="preserve">,"Publisher":"" </v>
      </c>
      <c r="P13" t="str">
        <f t="shared" si="5"/>
        <v xml:space="preserve">,"Year":1996 </v>
      </c>
      <c r="Q13" t="str">
        <f t="shared" si="6"/>
        <v>,"Month":0</v>
      </c>
      <c r="R13" t="str">
        <f t="shared" si="19"/>
        <v xml:space="preserve">,"Series":"YTH" </v>
      </c>
      <c r="S13" t="str">
        <f t="shared" si="7"/>
        <v xml:space="preserve">,"BookCode":"ACD10"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/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}</v>
      </c>
      <c r="AC13" t="str">
        <f t="shared" si="17"/>
        <v>,{"CollectableType":"HomeCollector.Models.BookBase, HomeCollector, Version=1.0.0.0, Culture=neutral, PublicKeyToken=null","DisplayName":"Loyalties" ,"Description":"TNG Starfleet Academy" ,"Title":"Loyalties" ,"Author":"Patricia Barnes-Svarney" ,"Publisher":"" ,"Year":1996 ,"Month":0,"Series":"YTH" ,"BookCode":"ACD10" ,"ISBN":"" ,"Edition":"" }</v>
      </c>
    </row>
    <row r="14" spans="1:39" ht="15.75" customHeight="1" x14ac:dyDescent="0.25">
      <c r="A14" s="12" t="s">
        <v>1678</v>
      </c>
      <c r="B14" s="15">
        <v>1996</v>
      </c>
      <c r="C14" s="17" t="s">
        <v>15</v>
      </c>
      <c r="D14" s="4"/>
      <c r="E14" s="139"/>
      <c r="F14" s="81" t="s">
        <v>1679</v>
      </c>
      <c r="H14" s="45" t="s">
        <v>343</v>
      </c>
      <c r="I14" s="12" t="s">
        <v>1657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,"DisplayName":"Crossfire" </v>
      </c>
      <c r="L14" t="str">
        <f t="shared" si="1"/>
        <v xml:space="preserve">,"Description":"TNG Starfleet Academy" </v>
      </c>
      <c r="M14" t="str">
        <f t="shared" si="2"/>
        <v xml:space="preserve">,"Title":"Crossfire" </v>
      </c>
      <c r="N14" t="str">
        <f t="shared" si="3"/>
        <v xml:space="preserve">,"Author":"John Vornholt" </v>
      </c>
      <c r="O14" t="str">
        <f t="shared" si="4"/>
        <v xml:space="preserve">,"Publisher":"" </v>
      </c>
      <c r="P14" t="str">
        <f t="shared" si="5"/>
        <v xml:space="preserve">,"Year":1996 </v>
      </c>
      <c r="Q14" t="str">
        <f t="shared" si="6"/>
        <v>,"Month":0</v>
      </c>
      <c r="R14" t="str">
        <f t="shared" si="19"/>
        <v xml:space="preserve">,"Series":"YTH" </v>
      </c>
      <c r="S14" t="str">
        <f t="shared" si="7"/>
        <v xml:space="preserve">,"BookCode":"ACD11"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PublicKeyToken=null","DisplayName":"Crossfire" ,"Description":"TNG Starfleet Academy" ,"Title":"Crossfire" ,"Author":"John Vornholt" ,"Publisher":"" ,"Year":1996 ,"Month":0,"Series":"YTH" ,"BookCode":"ACD11"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12" t="s">
        <v>1680</v>
      </c>
      <c r="B15" s="15">
        <v>1997</v>
      </c>
      <c r="C15" s="17"/>
      <c r="D15" s="4"/>
      <c r="E15" s="139"/>
      <c r="F15" s="81" t="s">
        <v>1681</v>
      </c>
      <c r="H15" s="45" t="s">
        <v>1682</v>
      </c>
      <c r="I15" s="12" t="s">
        <v>1657</v>
      </c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,"DisplayName":"Breakaway" </v>
      </c>
      <c r="L15" t="str">
        <f t="shared" si="1"/>
        <v xml:space="preserve">,"Description":"TNG Starfleet Academy" </v>
      </c>
      <c r="M15" t="str">
        <f t="shared" si="2"/>
        <v xml:space="preserve">,"Title":"Breakaway" </v>
      </c>
      <c r="N15" t="str">
        <f t="shared" si="3"/>
        <v xml:space="preserve">,"Author":"Bobbi JG Weiss and David Cosy Weiss" </v>
      </c>
      <c r="O15" t="str">
        <f t="shared" si="4"/>
        <v xml:space="preserve">,"Publisher":"" </v>
      </c>
      <c r="P15" t="str">
        <f t="shared" si="5"/>
        <v xml:space="preserve">,"Year":1997 </v>
      </c>
      <c r="Q15" t="str">
        <f t="shared" si="6"/>
        <v>,"Month":0</v>
      </c>
      <c r="R15" t="str">
        <f t="shared" si="19"/>
        <v xml:space="preserve">,"Series":"YTH" </v>
      </c>
      <c r="S15" t="str">
        <f t="shared" si="7"/>
        <v xml:space="preserve">,"BookCode":"ACD12"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/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}</v>
      </c>
      <c r="AC15" t="str">
        <f t="shared" si="17"/>
        <v>,{"CollectableType":"HomeCollector.Models.BookBase, HomeCollector, Version=1.0.0.0, Culture=neutral, PublicKeyToken=null","DisplayName":"Breakaway" ,"Description":"TNG Starfleet Academy" ,"Title":"Breakaway" ,"Author":"Bobbi JG Weiss and David Cosy Weiss" ,"Publisher":"" ,"Year":1997 ,"Month":0,"Series":"YTH" ,"BookCode":"ACD12" ,"ISBN":"" ,"Edition":"" }</v>
      </c>
    </row>
    <row r="16" spans="1:39" ht="15.75" customHeight="1" x14ac:dyDescent="0.25">
      <c r="A16" s="12" t="s">
        <v>1683</v>
      </c>
      <c r="B16" s="15">
        <v>1997</v>
      </c>
      <c r="C16" s="17"/>
      <c r="D16" s="4"/>
      <c r="E16" s="139"/>
      <c r="F16" s="81" t="s">
        <v>1684</v>
      </c>
      <c r="H16" s="86" t="s">
        <v>222</v>
      </c>
      <c r="I16" s="12" t="s">
        <v>1657</v>
      </c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,"DisplayName":"The Haunted Starship" </v>
      </c>
      <c r="L16" t="str">
        <f t="shared" si="1"/>
        <v xml:space="preserve">,"Description":"TNG Starfleet Academy" </v>
      </c>
      <c r="M16" t="str">
        <f t="shared" si="2"/>
        <v xml:space="preserve">,"Title":"The Haunted Starship" </v>
      </c>
      <c r="N16" t="str">
        <f t="shared" si="3"/>
        <v xml:space="preserve">,"Author":"Brad Ferguson" </v>
      </c>
      <c r="O16" t="str">
        <f t="shared" si="4"/>
        <v xml:space="preserve">,"Publisher":"" </v>
      </c>
      <c r="P16" t="str">
        <f t="shared" si="5"/>
        <v xml:space="preserve">,"Year":1997 </v>
      </c>
      <c r="Q16" t="str">
        <f t="shared" si="6"/>
        <v>,"Month":0</v>
      </c>
      <c r="R16" t="str">
        <f t="shared" si="19"/>
        <v xml:space="preserve">,"Series":"YTH" </v>
      </c>
      <c r="S16" t="str">
        <f t="shared" si="7"/>
        <v xml:space="preserve">,"BookCode":"ACD13"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PublicKeyToken=null","DisplayName":"The Haunted Starship" ,"Description":"TNG Starfleet Academy" ,"Title":"The Haunted Starship" ,"Author":"Brad Ferguson" ,"Publisher":"" ,"Year":1997 ,"Month":0,"Series":"YTH" ,"BookCode":"ACD13" ,"ISBN":"" ,"Edition":"" }</v>
      </c>
    </row>
    <row r="17" spans="1:29" ht="15.75" customHeight="1" x14ac:dyDescent="0.25">
      <c r="A17" s="12" t="s">
        <v>1685</v>
      </c>
      <c r="B17" s="15">
        <v>1998</v>
      </c>
      <c r="C17" s="17" t="s">
        <v>15</v>
      </c>
      <c r="D17" s="4"/>
      <c r="E17" s="139"/>
      <c r="F17" s="81" t="s">
        <v>1686</v>
      </c>
      <c r="H17" s="45" t="s">
        <v>1682</v>
      </c>
      <c r="I17" s="12" t="s">
        <v>1657</v>
      </c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,"DisplayName":"Deceptions" </v>
      </c>
      <c r="L17" t="str">
        <f t="shared" si="1"/>
        <v xml:space="preserve">,"Description":"TNG Starfleet Academy" </v>
      </c>
      <c r="M17" t="str">
        <f t="shared" si="2"/>
        <v xml:space="preserve">,"Title":"Deceptions" </v>
      </c>
      <c r="N17" t="str">
        <f t="shared" si="3"/>
        <v xml:space="preserve">,"Author":"Bobbi JG Weiss and David Cosy Weiss" </v>
      </c>
      <c r="O17" t="str">
        <f t="shared" si="4"/>
        <v xml:space="preserve">,"Publisher":"" </v>
      </c>
      <c r="P17" t="str">
        <f t="shared" si="5"/>
        <v xml:space="preserve">,"Year":1998 </v>
      </c>
      <c r="Q17" t="str">
        <f t="shared" si="6"/>
        <v>,"Month":0</v>
      </c>
      <c r="R17" t="str">
        <f t="shared" si="19"/>
        <v xml:space="preserve">,"Series":"YTH" </v>
      </c>
      <c r="S17" t="str">
        <f t="shared" si="7"/>
        <v xml:space="preserve">,"BookCode":"ACD14"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PublicKeyToken=null","DisplayName":"Deceptions" ,"Description":"TNG Starfleet Academy" ,"Title":"Deceptions" ,"Author":"Bobbi JG Weiss and David Cosy Weiss" ,"Publisher":"" ,"Year":1998 ,"Month":0,"Series":"YTH" ,"BookCode":"ACD14"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12" t="s">
        <v>1687</v>
      </c>
      <c r="B18" s="15">
        <v>1994</v>
      </c>
      <c r="C18" s="17" t="s">
        <v>15</v>
      </c>
      <c r="D18" s="4"/>
      <c r="E18" s="139"/>
      <c r="F18" s="81" t="s">
        <v>1688</v>
      </c>
      <c r="H18" s="12" t="s">
        <v>1689</v>
      </c>
      <c r="I18" s="12" t="s">
        <v>1690</v>
      </c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Star Ghost" </v>
      </c>
      <c r="L18" t="str">
        <f t="shared" si="1"/>
        <v xml:space="preserve">,"Description":"DS9 Youth" </v>
      </c>
      <c r="M18" t="str">
        <f t="shared" si="2"/>
        <v xml:space="preserve">,"Title":"The Star Ghost" </v>
      </c>
      <c r="N18" t="str">
        <f t="shared" si="3"/>
        <v xml:space="preserve">,"Author":"Brad Strickland" </v>
      </c>
      <c r="O18" t="str">
        <f t="shared" si="4"/>
        <v xml:space="preserve">,"Publisher":"" </v>
      </c>
      <c r="P18" t="str">
        <f t="shared" si="5"/>
        <v xml:space="preserve">,"Year":1994 </v>
      </c>
      <c r="Q18" t="str">
        <f t="shared" si="6"/>
        <v>,"Month":0</v>
      </c>
      <c r="R18" t="str">
        <f t="shared" si="19"/>
        <v xml:space="preserve">,"Series":"YTH" </v>
      </c>
      <c r="S18" t="str">
        <f t="shared" si="7"/>
        <v xml:space="preserve">,"BookCode":"DS9Y1"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Star Ghost" ,"Description":"DS9 Youth" ,"Title":"The Star Ghost" ,"Author":"Brad Strickland" ,"Publisher":"" ,"Year":1994 ,"Month":0,"Series":"YTH" ,"BookCode":"DS9Y1"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12" t="s">
        <v>1691</v>
      </c>
      <c r="B19" s="15">
        <v>1994</v>
      </c>
      <c r="C19" s="17" t="s">
        <v>15</v>
      </c>
      <c r="D19" s="4"/>
      <c r="E19" s="139"/>
      <c r="F19" s="81" t="s">
        <v>1692</v>
      </c>
      <c r="H19" s="12" t="s">
        <v>1689</v>
      </c>
      <c r="I19" s="12" t="s">
        <v>1690</v>
      </c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,"DisplayName":"Stowaways" </v>
      </c>
      <c r="L19" t="str">
        <f t="shared" si="1"/>
        <v xml:space="preserve">,"Description":"DS9 Youth" </v>
      </c>
      <c r="M19" t="str">
        <f t="shared" si="2"/>
        <v xml:space="preserve">,"Title":"Stowaways" </v>
      </c>
      <c r="N19" t="str">
        <f t="shared" si="3"/>
        <v xml:space="preserve">,"Author":"Brad Strickland" </v>
      </c>
      <c r="O19" t="str">
        <f t="shared" si="4"/>
        <v xml:space="preserve">,"Publisher":"" </v>
      </c>
      <c r="P19" t="str">
        <f t="shared" si="5"/>
        <v xml:space="preserve">,"Year":1994 </v>
      </c>
      <c r="Q19" t="str">
        <f t="shared" si="6"/>
        <v>,"Month":0</v>
      </c>
      <c r="R19" t="str">
        <f t="shared" si="19"/>
        <v xml:space="preserve">,"Series":"YTH" </v>
      </c>
      <c r="S19" t="str">
        <f t="shared" si="7"/>
        <v xml:space="preserve">,"BookCode":"DS9Y2"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PublicKeyToken=null","DisplayName":"Stowaways" ,"Description":"DS9 Youth" ,"Title":"Stowaways" ,"Author":"Brad Strickland" ,"Publisher":"" ,"Year":1994 ,"Month":0,"Series":"YTH" ,"BookCode":"DS9Y2"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12" t="s">
        <v>1693</v>
      </c>
      <c r="B20" s="15">
        <v>1994</v>
      </c>
      <c r="C20" s="17" t="s">
        <v>15</v>
      </c>
      <c r="D20" s="4"/>
      <c r="E20" s="139"/>
      <c r="F20" s="81" t="s">
        <v>1694</v>
      </c>
      <c r="H20" s="12" t="s">
        <v>589</v>
      </c>
      <c r="I20" s="12" t="s">
        <v>1690</v>
      </c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,"DisplayName":"Prisoners of Peace" </v>
      </c>
      <c r="L20" t="str">
        <f t="shared" si="1"/>
        <v xml:space="preserve">,"Description":"DS9 Youth" </v>
      </c>
      <c r="M20" t="str">
        <f t="shared" si="2"/>
        <v xml:space="preserve">,"Title":"Prisoners of Peace" </v>
      </c>
      <c r="N20" t="str">
        <f t="shared" si="3"/>
        <v xml:space="preserve">,"Author":"John Peel" </v>
      </c>
      <c r="O20" t="str">
        <f t="shared" si="4"/>
        <v xml:space="preserve">,"Publisher":"" </v>
      </c>
      <c r="P20" t="str">
        <f t="shared" si="5"/>
        <v xml:space="preserve">,"Year":1994 </v>
      </c>
      <c r="Q20" t="str">
        <f t="shared" si="6"/>
        <v>,"Month":0</v>
      </c>
      <c r="R20" t="str">
        <f t="shared" si="19"/>
        <v xml:space="preserve">,"Series":"YTH" </v>
      </c>
      <c r="S20" t="str">
        <f t="shared" si="7"/>
        <v xml:space="preserve">,"BookCode":"DS9Y3"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PublicKeyToken=null","DisplayName":"Prisoners of Peace" ,"Description":"DS9 Youth" ,"Title":"Prisoners of Peace" ,"Author":"John Peel" ,"Publisher":"" ,"Year":1994 ,"Month":0,"Series":"YTH" ,"BookCode":"DS9Y3"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12" t="s">
        <v>1695</v>
      </c>
      <c r="B21" s="15">
        <v>1994</v>
      </c>
      <c r="C21" s="17" t="s">
        <v>15</v>
      </c>
      <c r="D21" s="4"/>
      <c r="E21" s="139"/>
      <c r="F21" s="81" t="s">
        <v>1696</v>
      </c>
      <c r="H21" s="12" t="s">
        <v>1697</v>
      </c>
      <c r="I21" s="12" t="s">
        <v>1690</v>
      </c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,"DisplayName":"The Pet" </v>
      </c>
      <c r="L21" t="str">
        <f t="shared" si="1"/>
        <v xml:space="preserve">,"Description":"DS9 Youth" </v>
      </c>
      <c r="M21" t="str">
        <f t="shared" si="2"/>
        <v xml:space="preserve">,"Title":"The Pet" </v>
      </c>
      <c r="N21" t="str">
        <f t="shared" si="3"/>
        <v xml:space="preserve">,"Author":"Mel Gilden and Ted Pedersen" </v>
      </c>
      <c r="O21" t="str">
        <f t="shared" si="4"/>
        <v xml:space="preserve">,"Publisher":"" </v>
      </c>
      <c r="P21" t="str">
        <f t="shared" si="5"/>
        <v xml:space="preserve">,"Year":1994 </v>
      </c>
      <c r="Q21" t="str">
        <f t="shared" si="6"/>
        <v>,"Month":0</v>
      </c>
      <c r="R21" t="str">
        <f t="shared" si="19"/>
        <v xml:space="preserve">,"Series":"YTH" </v>
      </c>
      <c r="S21" t="str">
        <f t="shared" si="7"/>
        <v xml:space="preserve">,"BookCode":"DS9Y4"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PublicKeyToken=null","DisplayName":"The Pet" ,"Description":"DS9 Youth" ,"Title":"The Pet" ,"Author":"Mel Gilden and Ted Pedersen" ,"Publisher":"" ,"Year":1994 ,"Month":0,"Series":"YTH" ,"BookCode":"DS9Y4"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5.75" customHeight="1" x14ac:dyDescent="0.25">
      <c r="A22" s="12" t="s">
        <v>1698</v>
      </c>
      <c r="B22" s="15">
        <v>1995</v>
      </c>
      <c r="C22" s="17" t="s">
        <v>15</v>
      </c>
      <c r="D22" s="4"/>
      <c r="E22" s="139"/>
      <c r="F22" s="81" t="s">
        <v>1699</v>
      </c>
      <c r="H22" s="12" t="s">
        <v>1700</v>
      </c>
      <c r="I22" s="12" t="s">
        <v>1690</v>
      </c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,"DisplayName":"Arcade" </v>
      </c>
      <c r="L22" t="str">
        <f t="shared" si="1"/>
        <v xml:space="preserve">,"Description":"DS9 Youth" </v>
      </c>
      <c r="M22" t="str">
        <f t="shared" si="2"/>
        <v xml:space="preserve">,"Title":"Arcade" </v>
      </c>
      <c r="N22" t="str">
        <f t="shared" si="3"/>
        <v xml:space="preserve">,"Author":"Diana G. Gallagher" </v>
      </c>
      <c r="O22" t="str">
        <f t="shared" si="4"/>
        <v xml:space="preserve">,"Publisher":"" </v>
      </c>
      <c r="P22" t="str">
        <f t="shared" si="5"/>
        <v xml:space="preserve">,"Year":1995 </v>
      </c>
      <c r="Q22" t="str">
        <f t="shared" si="6"/>
        <v>,"Month":0</v>
      </c>
      <c r="R22" t="str">
        <f t="shared" si="19"/>
        <v xml:space="preserve">,"Series":"YTH" </v>
      </c>
      <c r="S22" t="str">
        <f t="shared" si="7"/>
        <v xml:space="preserve">,"BookCode":"DS9Y5"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PublicKeyToken=null","DisplayName":"Arcade" ,"Description":"DS9 Youth" ,"Title":"Arcade" ,"Author":"Diana G. Gallagher" ,"Publisher":"" ,"Year":1995 ,"Month":0,"Series":"YTH" ,"BookCode":"DS9Y5"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12" t="s">
        <v>1701</v>
      </c>
      <c r="B23" s="15">
        <v>1995</v>
      </c>
      <c r="C23" s="17" t="s">
        <v>15</v>
      </c>
      <c r="D23" s="4"/>
      <c r="E23" s="139"/>
      <c r="F23" s="81" t="s">
        <v>1702</v>
      </c>
      <c r="H23" s="12" t="s">
        <v>589</v>
      </c>
      <c r="I23" s="12" t="s">
        <v>1690</v>
      </c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,"DisplayName":"Field Trip" </v>
      </c>
      <c r="L23" t="str">
        <f t="shared" si="1"/>
        <v xml:space="preserve">,"Description":"DS9 Youth" </v>
      </c>
      <c r="M23" t="str">
        <f t="shared" si="2"/>
        <v xml:space="preserve">,"Title":"Field Trip" </v>
      </c>
      <c r="N23" t="str">
        <f t="shared" si="3"/>
        <v xml:space="preserve">,"Author":"John Peel" </v>
      </c>
      <c r="O23" t="str">
        <f t="shared" si="4"/>
        <v xml:space="preserve">,"Publisher":"" </v>
      </c>
      <c r="P23" t="str">
        <f t="shared" si="5"/>
        <v xml:space="preserve">,"Year":1995 </v>
      </c>
      <c r="Q23" t="str">
        <f t="shared" si="6"/>
        <v>,"Month":0</v>
      </c>
      <c r="R23" t="str">
        <f t="shared" si="19"/>
        <v xml:space="preserve">,"Series":"YTH" </v>
      </c>
      <c r="S23" t="str">
        <f t="shared" si="7"/>
        <v xml:space="preserve">,"BookCode":"DS9Y6"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PublicKeyToken=null","DisplayName":"Field Trip" ,"Description":"DS9 Youth" ,"Title":"Field Trip" ,"Author":"John Peel" ,"Publisher":"" ,"Year":1995 ,"Month":0,"Series":"YTH" ,"BookCode":"DS9Y6"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12" t="s">
        <v>1703</v>
      </c>
      <c r="B24" s="15">
        <v>1996</v>
      </c>
      <c r="C24" s="17"/>
      <c r="D24" s="4"/>
      <c r="E24" s="139"/>
      <c r="F24" s="81" t="s">
        <v>1704</v>
      </c>
      <c r="H24" s="12" t="s">
        <v>1705</v>
      </c>
      <c r="I24" s="12" t="s">
        <v>1690</v>
      </c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,"DisplayName":"Gypsy World" </v>
      </c>
      <c r="L24" t="str">
        <f t="shared" si="1"/>
        <v xml:space="preserve">,"Description":"DS9 Youth" </v>
      </c>
      <c r="M24" t="str">
        <f t="shared" si="2"/>
        <v xml:space="preserve">,"Title":"Gypsy World" </v>
      </c>
      <c r="N24" t="str">
        <f t="shared" si="3"/>
        <v xml:space="preserve">,"Author":"Ted Pedersen" </v>
      </c>
      <c r="O24" t="str">
        <f t="shared" si="4"/>
        <v xml:space="preserve">,"Publisher":"" </v>
      </c>
      <c r="P24" t="str">
        <f t="shared" si="5"/>
        <v xml:space="preserve">,"Year":1996 </v>
      </c>
      <c r="Q24" t="str">
        <f t="shared" si="6"/>
        <v>,"Month":0</v>
      </c>
      <c r="R24" t="str">
        <f t="shared" si="19"/>
        <v xml:space="preserve">,"Series":"YTH" </v>
      </c>
      <c r="S24" t="str">
        <f t="shared" si="7"/>
        <v xml:space="preserve">,"BookCode":"DS9Y7"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/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}</v>
      </c>
      <c r="AC24" t="str">
        <f t="shared" si="17"/>
        <v>,{"CollectableType":"HomeCollector.Models.BookBase, HomeCollector, Version=1.0.0.0, Culture=neutral, PublicKeyToken=null","DisplayName":"Gypsy World" ,"Description":"DS9 Youth" ,"Title":"Gypsy World" ,"Author":"Ted Pedersen" ,"Publisher":"" ,"Year":1996 ,"Month":0,"Series":"YTH" ,"BookCode":"DS9Y7" ,"ISBN":"" ,"Edition":"" }</v>
      </c>
    </row>
    <row r="25" spans="1:29" ht="39.6" x14ac:dyDescent="0.25">
      <c r="A25" s="12" t="s">
        <v>1706</v>
      </c>
      <c r="B25" s="15">
        <v>1996</v>
      </c>
      <c r="C25" s="17"/>
      <c r="D25" s="4"/>
      <c r="E25" s="139"/>
      <c r="F25" s="81" t="s">
        <v>1707</v>
      </c>
      <c r="H25" s="12" t="s">
        <v>1708</v>
      </c>
      <c r="I25" s="12" t="s">
        <v>1690</v>
      </c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,"DisplayName":"Highest Score" </v>
      </c>
      <c r="L25" t="str">
        <f t="shared" si="1"/>
        <v xml:space="preserve">,"Description":"DS9 Youth" </v>
      </c>
      <c r="M25" t="str">
        <f t="shared" si="2"/>
        <v xml:space="preserve">,"Title":"Highest Score" </v>
      </c>
      <c r="N25" t="str">
        <f t="shared" si="3"/>
        <v xml:space="preserve">,"Author":"Kem Antilles (Kevin J. Anderson &amp; Rebecca Moesta)" </v>
      </c>
      <c r="O25" t="str">
        <f t="shared" si="4"/>
        <v xml:space="preserve">,"Publisher":"" </v>
      </c>
      <c r="P25" t="str">
        <f t="shared" si="5"/>
        <v xml:space="preserve">,"Year":1996 </v>
      </c>
      <c r="Q25" t="str">
        <f t="shared" si="6"/>
        <v>,"Month":0</v>
      </c>
      <c r="R25" t="str">
        <f t="shared" si="19"/>
        <v xml:space="preserve">,"Series":"YTH" </v>
      </c>
      <c r="S25" t="str">
        <f t="shared" si="7"/>
        <v xml:space="preserve">,"BookCode":"DS9Y8"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/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}</v>
      </c>
      <c r="AC25" t="str">
        <f t="shared" si="17"/>
        <v>,{"CollectableType":"HomeCollector.Models.BookBase, HomeCollector, Version=1.0.0.0, Culture=neutral, PublicKeyToken=null","DisplayName":"Highest Score" ,"Description":"DS9 Youth" ,"Title":"Highest Score" ,"Author":"Kem Antilles (Kevin J. Anderson &amp; Rebecca Moesta)" ,"Publisher":"" ,"Year":1996 ,"Month":0,"Series":"YTH" ,"BookCode":"DS9Y8" ,"ISBN":"" ,"Edition":"" }</v>
      </c>
    </row>
    <row r="26" spans="1:29" ht="13.8" x14ac:dyDescent="0.25">
      <c r="A26" s="12" t="s">
        <v>1709</v>
      </c>
      <c r="B26" s="15">
        <v>1997</v>
      </c>
      <c r="C26" s="17"/>
      <c r="D26" s="4"/>
      <c r="E26" s="139"/>
      <c r="F26" s="81" t="s">
        <v>1710</v>
      </c>
      <c r="H26" s="12" t="s">
        <v>353</v>
      </c>
      <c r="I26" s="12" t="s">
        <v>1690</v>
      </c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,"DisplayName":"Cardassian Imps" </v>
      </c>
      <c r="L26" t="str">
        <f t="shared" si="1"/>
        <v xml:space="preserve">,"Description":"DS9 Youth" </v>
      </c>
      <c r="M26" t="str">
        <f t="shared" si="2"/>
        <v xml:space="preserve">,"Title":"Cardassian Imps" </v>
      </c>
      <c r="N26" t="str">
        <f t="shared" si="3"/>
        <v xml:space="preserve">,"Author":"Mel Gilden" </v>
      </c>
      <c r="O26" t="str">
        <f t="shared" si="4"/>
        <v xml:space="preserve">,"Publisher":"" </v>
      </c>
      <c r="P26" t="str">
        <f t="shared" si="5"/>
        <v xml:space="preserve">,"Year":1997 </v>
      </c>
      <c r="Q26" t="str">
        <f t="shared" si="6"/>
        <v>,"Month":0</v>
      </c>
      <c r="R26" t="str">
        <f t="shared" si="19"/>
        <v xml:space="preserve">,"Series":"YTH" </v>
      </c>
      <c r="S26" t="str">
        <f t="shared" si="7"/>
        <v xml:space="preserve">,"BookCode":"DS9Y9"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/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}</v>
      </c>
      <c r="AC26" t="str">
        <f t="shared" si="17"/>
        <v>,{"CollectableType":"HomeCollector.Models.BookBase, HomeCollector, Version=1.0.0.0, Culture=neutral, PublicKeyToken=null","DisplayName":"Cardassian Imps" ,"Description":"DS9 Youth" ,"Title":"Cardassian Imps" ,"Author":"Mel Gilden" ,"Publisher":"" ,"Year":1997 ,"Month":0,"Series":"YTH" ,"BookCode":"DS9Y9" ,"ISBN":"" ,"Edition":"" }</v>
      </c>
    </row>
    <row r="27" spans="1:29" ht="13.8" x14ac:dyDescent="0.25">
      <c r="A27" s="12" t="s">
        <v>1711</v>
      </c>
      <c r="B27" s="15">
        <v>1997</v>
      </c>
      <c r="C27" s="17"/>
      <c r="D27" s="4"/>
      <c r="E27" s="139"/>
      <c r="F27" s="81" t="s">
        <v>1712</v>
      </c>
      <c r="H27" s="12" t="s">
        <v>1705</v>
      </c>
      <c r="I27" s="12" t="s">
        <v>1690</v>
      </c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,"DisplayName":"Space Camp" </v>
      </c>
      <c r="L27" t="str">
        <f t="shared" si="1"/>
        <v xml:space="preserve">,"Description":"DS9 Youth" </v>
      </c>
      <c r="M27" t="str">
        <f t="shared" si="2"/>
        <v xml:space="preserve">,"Title":"Space Camp" </v>
      </c>
      <c r="N27" t="str">
        <f t="shared" si="3"/>
        <v xml:space="preserve">,"Author":"Ted Pedersen" </v>
      </c>
      <c r="O27" t="str">
        <f t="shared" si="4"/>
        <v xml:space="preserve">,"Publisher":"" </v>
      </c>
      <c r="P27" t="str">
        <f t="shared" si="5"/>
        <v xml:space="preserve">,"Year":1997 </v>
      </c>
      <c r="Q27" t="str">
        <f t="shared" si="6"/>
        <v>,"Month":0</v>
      </c>
      <c r="R27" t="str">
        <f t="shared" si="19"/>
        <v xml:space="preserve">,"Series":"YTH" </v>
      </c>
      <c r="S27" t="str">
        <f t="shared" si="7"/>
        <v xml:space="preserve">,"BookCode":"DS9Y10"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/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}</v>
      </c>
      <c r="AC27" t="str">
        <f t="shared" si="17"/>
        <v>,{"CollectableType":"HomeCollector.Models.BookBase, HomeCollector, Version=1.0.0.0, Culture=neutral, PublicKeyToken=null","DisplayName":"Space Camp" ,"Description":"DS9 Youth" ,"Title":"Space Camp" ,"Author":"Ted Pedersen" ,"Publisher":"" ,"Year":1997 ,"Month":0,"Series":"YTH" ,"BookCode":"DS9Y10" ,"ISBN":"" ,"Edition":"" }</v>
      </c>
    </row>
    <row r="28" spans="1:29" ht="13.8" x14ac:dyDescent="0.25">
      <c r="A28" s="12" t="s">
        <v>1713</v>
      </c>
      <c r="B28" s="15">
        <v>1997</v>
      </c>
      <c r="C28" s="17" t="s">
        <v>15</v>
      </c>
      <c r="D28" s="4"/>
      <c r="E28" s="139"/>
      <c r="F28" s="81" t="s">
        <v>1714</v>
      </c>
      <c r="H28" s="12" t="s">
        <v>1700</v>
      </c>
      <c r="I28" s="12" t="s">
        <v>1690</v>
      </c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,"DisplayName":"Day of Honor: Honor Bound" </v>
      </c>
      <c r="L28" t="str">
        <f t="shared" si="1"/>
        <v xml:space="preserve">,"Description":"DS9 Youth" </v>
      </c>
      <c r="M28" t="str">
        <f t="shared" si="2"/>
        <v xml:space="preserve">,"Title":"Day of Honor: Honor Bound" </v>
      </c>
      <c r="N28" t="str">
        <f t="shared" si="3"/>
        <v xml:space="preserve">,"Author":"Diana G. Gallagher" </v>
      </c>
      <c r="O28" t="str">
        <f t="shared" si="4"/>
        <v xml:space="preserve">,"Publisher":"" </v>
      </c>
      <c r="P28" t="str">
        <f t="shared" si="5"/>
        <v xml:space="preserve">,"Year":1997 </v>
      </c>
      <c r="Q28" t="str">
        <f t="shared" si="6"/>
        <v>,"Month":0</v>
      </c>
      <c r="R28" t="str">
        <f t="shared" si="19"/>
        <v xml:space="preserve">,"Series":"YTH" </v>
      </c>
      <c r="S28" t="str">
        <f t="shared" si="7"/>
        <v xml:space="preserve">,"BookCode":"DS9Y11"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PublicKeyToken=null","DisplayName":"Day of Honor: Honor Bound" ,"Description":"DS9 Youth" ,"Title":"Day of Honor: Honor Bound" ,"Author":"Diana G. Gallagher" ,"Publisher":"" ,"Year":1997 ,"Month":0,"Series":"YTH" ,"BookCode":"DS9Y11"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13.8" x14ac:dyDescent="0.25">
      <c r="A29" s="12" t="s">
        <v>1715</v>
      </c>
      <c r="B29" s="15">
        <v>1998</v>
      </c>
      <c r="C29" s="17"/>
      <c r="D29" s="4"/>
      <c r="E29" s="139"/>
      <c r="F29" s="81" t="s">
        <v>1716</v>
      </c>
      <c r="H29" s="12" t="s">
        <v>1705</v>
      </c>
      <c r="I29" s="12" t="s">
        <v>1690</v>
      </c>
      <c r="J29" t="str">
        <f t="shared" si="18"/>
        <v>,{"CollectableType":"HomeCollector.Models.BookBase, HomeCollector, Version=1.0.0.0, Culture=neutral, PublicKeyToken=null"</v>
      </c>
      <c r="K29" t="str">
        <f t="shared" si="0"/>
        <v xml:space="preserve">,"DisplayName":"Trapped in Time" </v>
      </c>
      <c r="L29" t="str">
        <f t="shared" si="1"/>
        <v xml:space="preserve">,"Description":"DS9 Youth" </v>
      </c>
      <c r="M29" t="str">
        <f t="shared" si="2"/>
        <v xml:space="preserve">,"Title":"Trapped in Time" </v>
      </c>
      <c r="N29" t="str">
        <f t="shared" si="3"/>
        <v xml:space="preserve">,"Author":"Ted Pedersen" </v>
      </c>
      <c r="O29" t="str">
        <f t="shared" si="4"/>
        <v xml:space="preserve">,"Publisher":"" </v>
      </c>
      <c r="P29" t="str">
        <f t="shared" si="5"/>
        <v xml:space="preserve">,"Year":1998 </v>
      </c>
      <c r="Q29" t="str">
        <f t="shared" si="6"/>
        <v>,"Month":0</v>
      </c>
      <c r="R29" t="str">
        <f t="shared" si="19"/>
        <v xml:space="preserve">,"Series":"YTH" </v>
      </c>
      <c r="S29" t="str">
        <f t="shared" si="7"/>
        <v xml:space="preserve">,"BookCode":"DS9Y12"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/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}</v>
      </c>
      <c r="AC29" t="str">
        <f t="shared" si="17"/>
        <v>,{"CollectableType":"HomeCollector.Models.BookBase, HomeCollector, Version=1.0.0.0, Culture=neutral, PublicKeyToken=null","DisplayName":"Trapped in Time" ,"Description":"DS9 Youth" ,"Title":"Trapped in Time" ,"Author":"Ted Pedersen" ,"Publisher":"" ,"Year":1998 ,"Month":0,"Series":"YTH" ,"BookCode":"DS9Y12" ,"ISBN":"" ,"Edition":"" }</v>
      </c>
    </row>
    <row r="30" spans="1:29" ht="26.4" x14ac:dyDescent="0.25">
      <c r="A30" s="12" t="s">
        <v>1717</v>
      </c>
      <c r="B30" s="15">
        <v>1996</v>
      </c>
      <c r="C30" s="17" t="s">
        <v>15</v>
      </c>
      <c r="D30" s="4"/>
      <c r="E30" s="139"/>
      <c r="F30" s="81" t="s">
        <v>1718</v>
      </c>
      <c r="H30" s="12" t="s">
        <v>1672</v>
      </c>
      <c r="I30" s="12" t="s">
        <v>1719</v>
      </c>
      <c r="J30" t="str">
        <f t="shared" si="18"/>
        <v>,{"CollectableType":"HomeCollector.Models.BookBase, HomeCollector, Version=1.0.0.0, Culture=neutral, PublicKeyToken=null"</v>
      </c>
      <c r="K30" t="str">
        <f t="shared" si="0"/>
        <v xml:space="preserve">,"DisplayName":"Crisis on Vulcan" </v>
      </c>
      <c r="L30" t="str">
        <f t="shared" si="1"/>
        <v xml:space="preserve">,"Description":"TOS Youth" </v>
      </c>
      <c r="M30" t="str">
        <f t="shared" si="2"/>
        <v xml:space="preserve">,"Title":"Crisis on Vulcan" </v>
      </c>
      <c r="N30" t="str">
        <f t="shared" si="3"/>
        <v xml:space="preserve">,"Author":"Brad Strickland and Barbara Strickland" </v>
      </c>
      <c r="O30" t="str">
        <f t="shared" si="4"/>
        <v xml:space="preserve">,"Publisher":"" </v>
      </c>
      <c r="P30" t="str">
        <f t="shared" si="5"/>
        <v xml:space="preserve">,"Year":1996 </v>
      </c>
      <c r="Q30" t="str">
        <f t="shared" si="6"/>
        <v>,"Month":0</v>
      </c>
      <c r="R30" t="str">
        <f t="shared" si="19"/>
        <v xml:space="preserve">,"Series":"YTH" </v>
      </c>
      <c r="S30" t="str">
        <f t="shared" si="7"/>
        <v xml:space="preserve">,"BookCode":"TOSY1"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PublicKeyToken=null","DisplayName":"Crisis on Vulcan" ,"Description":"TOS Youth" ,"Title":"Crisis on Vulcan" ,"Author":"Brad Strickland and Barbara Strickland" ,"Publisher":"" ,"Year":1996 ,"Month":0,"Series":"YTH" ,"BookCode":"TOSY1"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8" x14ac:dyDescent="0.25">
      <c r="A31" s="12" t="s">
        <v>1720</v>
      </c>
      <c r="B31" s="15">
        <v>1996</v>
      </c>
      <c r="C31" s="17" t="s">
        <v>15</v>
      </c>
      <c r="D31" s="4"/>
      <c r="E31" s="139"/>
      <c r="F31" s="81" t="s">
        <v>1721</v>
      </c>
      <c r="H31" s="12" t="s">
        <v>343</v>
      </c>
      <c r="I31" s="12" t="s">
        <v>1719</v>
      </c>
      <c r="J31" t="str">
        <f t="shared" si="18"/>
        <v>,{"CollectableType":"HomeCollector.Models.BookBase, HomeCollector, Version=1.0.0.0, Culture=neutral, PublicKeyToken=null"</v>
      </c>
      <c r="K31" t="str">
        <f t="shared" si="0"/>
        <v xml:space="preserve">,"DisplayName":"Aftershock" </v>
      </c>
      <c r="L31" t="str">
        <f t="shared" si="1"/>
        <v xml:space="preserve">,"Description":"TOS Youth" </v>
      </c>
      <c r="M31" t="str">
        <f t="shared" si="2"/>
        <v xml:space="preserve">,"Title":"Aftershock" </v>
      </c>
      <c r="N31" t="str">
        <f t="shared" si="3"/>
        <v xml:space="preserve">,"Author":"John Vornholt" </v>
      </c>
      <c r="O31" t="str">
        <f t="shared" si="4"/>
        <v xml:space="preserve">,"Publisher":"" </v>
      </c>
      <c r="P31" t="str">
        <f t="shared" si="5"/>
        <v xml:space="preserve">,"Year":1996 </v>
      </c>
      <c r="Q31" t="str">
        <f t="shared" si="6"/>
        <v>,"Month":0</v>
      </c>
      <c r="R31" t="str">
        <f t="shared" si="19"/>
        <v xml:space="preserve">,"Series":"YTH" </v>
      </c>
      <c r="S31" t="str">
        <f t="shared" si="7"/>
        <v xml:space="preserve">,"BookCode":"TOSY2"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PublicKeyToken=null","DisplayName":"Aftershock" ,"Description":"TOS Youth" ,"Title":"Aftershock" ,"Author":"John Vornholt" ,"Publisher":"" ,"Year":1996 ,"Month":0,"Series":"YTH" ,"BookCode":"TOSY2"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13.8" x14ac:dyDescent="0.25">
      <c r="A32" s="12" t="s">
        <v>1722</v>
      </c>
      <c r="B32" s="15">
        <v>1996</v>
      </c>
      <c r="C32" s="17" t="s">
        <v>15</v>
      </c>
      <c r="D32" s="4"/>
      <c r="E32" s="139"/>
      <c r="F32" s="81" t="s">
        <v>1723</v>
      </c>
      <c r="H32" s="12" t="s">
        <v>225</v>
      </c>
      <c r="I32" s="12" t="s">
        <v>1719</v>
      </c>
      <c r="J32" t="str">
        <f t="shared" si="18"/>
        <v>,{"CollectableType":"HomeCollector.Models.BookBase, HomeCollector, Version=1.0.0.0, Culture=neutral, PublicKeyToken=null"</v>
      </c>
      <c r="K32" t="str">
        <f t="shared" si="0"/>
        <v xml:space="preserve">,"DisplayName":"Cadet Kirk" </v>
      </c>
      <c r="L32" t="str">
        <f t="shared" si="1"/>
        <v xml:space="preserve">,"Description":"TOS Youth" </v>
      </c>
      <c r="M32" t="str">
        <f t="shared" si="2"/>
        <v xml:space="preserve">,"Title":"Cadet Kirk" </v>
      </c>
      <c r="N32" t="str">
        <f t="shared" si="3"/>
        <v xml:space="preserve">,"Author":"Diane Carey" </v>
      </c>
      <c r="O32" t="str">
        <f t="shared" si="4"/>
        <v xml:space="preserve">,"Publisher":"" </v>
      </c>
      <c r="P32" t="str">
        <f t="shared" si="5"/>
        <v xml:space="preserve">,"Year":1996 </v>
      </c>
      <c r="Q32" t="str">
        <f t="shared" si="6"/>
        <v>,"Month":0</v>
      </c>
      <c r="R32" t="str">
        <f t="shared" si="19"/>
        <v xml:space="preserve">,"Series":"YTH" </v>
      </c>
      <c r="S32" t="str">
        <f t="shared" si="7"/>
        <v xml:space="preserve">,"BookCode":"TOSY3"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PublicKeyToken=null","DisplayName":"Cadet Kirk" ,"Description":"TOS Youth" ,"Title":"Cadet Kirk" ,"Author":"Diane Carey" ,"Publisher":"" ,"Year":1996 ,"Month":0,"Series":"YTH" ,"BookCode":"TOSY3"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26.4" x14ac:dyDescent="0.25">
      <c r="A33" s="12" t="s">
        <v>1724</v>
      </c>
      <c r="B33" s="15">
        <v>1997</v>
      </c>
      <c r="C33" s="17" t="s">
        <v>15</v>
      </c>
      <c r="D33" s="4"/>
      <c r="E33" s="139"/>
      <c r="F33" s="81" t="s">
        <v>1725</v>
      </c>
      <c r="H33" s="12" t="s">
        <v>1726</v>
      </c>
      <c r="I33" s="12" t="s">
        <v>1727</v>
      </c>
      <c r="J33" t="str">
        <f t="shared" si="18"/>
        <v>,{"CollectableType":"HomeCollector.Models.BookBase, HomeCollector, Version=1.0.0.0, Culture=neutral, PublicKeyToken=null"</v>
      </c>
      <c r="K33" t="str">
        <f t="shared" si="0"/>
        <v xml:space="preserve">,"DisplayName":"Lifeline" </v>
      </c>
      <c r="L33" t="str">
        <f t="shared" si="1"/>
        <v xml:space="preserve">,"Description":"VOY Youth" </v>
      </c>
      <c r="M33" t="str">
        <f t="shared" si="2"/>
        <v xml:space="preserve">,"Title":"Lifeline" </v>
      </c>
      <c r="N33" t="str">
        <f t="shared" si="3"/>
        <v xml:space="preserve">,"Author":"Bobbi JG Weiss and David Cody Weiss" </v>
      </c>
      <c r="O33" t="str">
        <f t="shared" si="4"/>
        <v xml:space="preserve">,"Publisher":"" </v>
      </c>
      <c r="P33" t="str">
        <f t="shared" si="5"/>
        <v xml:space="preserve">,"Year":1997 </v>
      </c>
      <c r="Q33" t="str">
        <f t="shared" si="6"/>
        <v>,"Month":0</v>
      </c>
      <c r="R33" t="str">
        <f t="shared" si="19"/>
        <v xml:space="preserve">,"Series":"YTH" </v>
      </c>
      <c r="S33" t="str">
        <f t="shared" si="7"/>
        <v xml:space="preserve">,"BookCode":"VOYY1"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>,"ItemInstances":[</v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3" t="str">
        <f t="shared" si="17"/>
        <v>,{"CollectableType":"HomeCollector.Models.BookBase, HomeCollector, Version=1.0.0.0, Culture=neutral, PublicKeyToken=null","DisplayName":"Lifeline" ,"Description":"VOY Youth" ,"Title":"Lifeline" ,"Author":"Bobbi JG Weiss and David Cody Weiss" ,"Publisher":"" ,"Year":1997 ,"Month":0,"Series":"YTH" ,"BookCode":"VOYY1"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4" spans="1:29" ht="26.4" x14ac:dyDescent="0.25">
      <c r="A34" s="12" t="s">
        <v>1728</v>
      </c>
      <c r="B34" s="15">
        <v>1997</v>
      </c>
      <c r="C34" s="17" t="s">
        <v>15</v>
      </c>
      <c r="D34" s="4"/>
      <c r="E34" s="139"/>
      <c r="F34" s="81" t="s">
        <v>1729</v>
      </c>
      <c r="H34" s="12" t="s">
        <v>1730</v>
      </c>
      <c r="I34" s="12" t="s">
        <v>1727</v>
      </c>
      <c r="J34" t="str">
        <f t="shared" si="18"/>
        <v>,{"CollectableType":"HomeCollector.Models.BookBase, HomeCollector, Version=1.0.0.0, Culture=neutral, PublicKeyToken=null"</v>
      </c>
      <c r="K34" t="str">
        <f t="shared" si="0"/>
        <v xml:space="preserve">,"DisplayName":"The Chance Factor" </v>
      </c>
      <c r="L34" t="str">
        <f t="shared" si="1"/>
        <v xml:space="preserve">,"Description":"VOY Youth" </v>
      </c>
      <c r="M34" t="str">
        <f t="shared" si="2"/>
        <v xml:space="preserve">,"Title":"The Chance Factor" </v>
      </c>
      <c r="N34" t="str">
        <f t="shared" si="3"/>
        <v xml:space="preserve">,"Author":"Diana G. Gallagher and Martin R. Burke" </v>
      </c>
      <c r="O34" t="str">
        <f t="shared" si="4"/>
        <v xml:space="preserve">,"Publisher":"" </v>
      </c>
      <c r="P34" t="str">
        <f t="shared" si="5"/>
        <v xml:space="preserve">,"Year":1997 </v>
      </c>
      <c r="Q34" t="str">
        <f t="shared" si="6"/>
        <v>,"Month":0</v>
      </c>
      <c r="R34" t="str">
        <f t="shared" si="19"/>
        <v xml:space="preserve">,"Series":"YTH" </v>
      </c>
      <c r="S34" t="str">
        <f t="shared" si="7"/>
        <v xml:space="preserve">,"BookCode":"VOYY2" </v>
      </c>
      <c r="T34" t="str">
        <f t="shared" si="8"/>
        <v xml:space="preserve">,"ISBN":"" </v>
      </c>
      <c r="U34" t="str">
        <f t="shared" si="9"/>
        <v xml:space="preserve">,"Edition":"" </v>
      </c>
      <c r="V34" t="str">
        <f t="shared" si="10"/>
        <v>,"ItemInstances":[</v>
      </c>
      <c r="W34" t="str">
        <f t="shared" si="11"/>
        <v>{"CollectableType":"HomeCollector.Models.BookBase, HomeCollector, Version=1.0.0.0, Culture=neutral, PublicKeyToken=null"</v>
      </c>
      <c r="X34" t="str">
        <f t="shared" si="12"/>
        <v xml:space="preserve">,"ItemDetails":"Copies=" </v>
      </c>
      <c r="Y34" t="str">
        <f t="shared" si="13"/>
        <v xml:space="preserve">,"IsFavorite":false </v>
      </c>
      <c r="Z34" t="str">
        <f t="shared" si="14"/>
        <v xml:space="preserve">,"EstimatedValue":0 </v>
      </c>
      <c r="AA34" t="str">
        <f t="shared" si="15"/>
        <v xml:space="preserve">,"Condition":"UNDEFINED" </v>
      </c>
      <c r="AB3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7"/>
        <v>,{"CollectableType":"HomeCollector.Models.BookBase, HomeCollector, Version=1.0.0.0, Culture=neutral, PublicKeyToken=null","DisplayName":"The Chance Factor" ,"Description":"VOY Youth" ,"Title":"The Chance Factor" ,"Author":"Diana G. Gallagher and Martin R. Burke" ,"Publisher":"" ,"Year":1997 ,"Month":0,"Series":"YTH" ,"BookCode":"VOYY2"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26.4" x14ac:dyDescent="0.25">
      <c r="A35" s="12" t="s">
        <v>1731</v>
      </c>
      <c r="B35" s="15">
        <v>1997</v>
      </c>
      <c r="C35" s="17" t="s">
        <v>15</v>
      </c>
      <c r="D35" s="4"/>
      <c r="E35" s="139"/>
      <c r="F35" s="81" t="s">
        <v>1732</v>
      </c>
      <c r="H35" s="12" t="s">
        <v>1677</v>
      </c>
      <c r="I35" s="12" t="s">
        <v>1727</v>
      </c>
      <c r="J35" t="str">
        <f t="shared" si="18"/>
        <v>,{"CollectableType":"HomeCollector.Models.BookBase, HomeCollector, Version=1.0.0.0, Culture=neutral, PublicKeyToken=null"</v>
      </c>
      <c r="K35" t="str">
        <f t="shared" si="0"/>
        <v xml:space="preserve">,"DisplayName":"Quarantine" </v>
      </c>
      <c r="L35" t="str">
        <f t="shared" si="1"/>
        <v xml:space="preserve">,"Description":"VOY Youth" </v>
      </c>
      <c r="M35" t="str">
        <f t="shared" si="2"/>
        <v xml:space="preserve">,"Title":"Quarantine" </v>
      </c>
      <c r="N35" t="str">
        <f t="shared" si="3"/>
        <v xml:space="preserve">,"Author":"Patricia Barnes-Svarney" </v>
      </c>
      <c r="O35" t="str">
        <f t="shared" si="4"/>
        <v xml:space="preserve">,"Publisher":"" </v>
      </c>
      <c r="P35" t="str">
        <f t="shared" si="5"/>
        <v xml:space="preserve">,"Year":1997 </v>
      </c>
      <c r="Q35" t="str">
        <f t="shared" si="6"/>
        <v>,"Month":0</v>
      </c>
      <c r="R35" t="str">
        <f t="shared" si="19"/>
        <v xml:space="preserve">,"Series":"YTH" </v>
      </c>
      <c r="S35" t="str">
        <f t="shared" si="7"/>
        <v xml:space="preserve">,"BookCode":"VOYY3" </v>
      </c>
      <c r="T35" t="str">
        <f t="shared" si="8"/>
        <v xml:space="preserve">,"ISBN":"" </v>
      </c>
      <c r="U35" t="str">
        <f t="shared" si="9"/>
        <v xml:space="preserve">,"Edition":"" </v>
      </c>
      <c r="V35" t="str">
        <f t="shared" si="10"/>
        <v>,"ItemInstances":[</v>
      </c>
      <c r="W35" t="str">
        <f t="shared" si="11"/>
        <v>{"CollectableType":"HomeCollector.Models.BookBase, HomeCollector, Version=1.0.0.0, Culture=neutral, PublicKeyToken=null"</v>
      </c>
      <c r="X35" t="str">
        <f t="shared" si="12"/>
        <v xml:space="preserve">,"ItemDetails":"Copies=" </v>
      </c>
      <c r="Y35" t="str">
        <f t="shared" si="13"/>
        <v xml:space="preserve">,"IsFavorite":false </v>
      </c>
      <c r="Z35" t="str">
        <f t="shared" si="14"/>
        <v xml:space="preserve">,"EstimatedValue":0 </v>
      </c>
      <c r="AA35" t="str">
        <f t="shared" si="15"/>
        <v xml:space="preserve">,"Condition":"UNDEFINED" </v>
      </c>
      <c r="AB3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5" t="str">
        <f t="shared" si="17"/>
        <v>,{"CollectableType":"HomeCollector.Models.BookBase, HomeCollector, Version=1.0.0.0, Culture=neutral, PublicKeyToken=null","DisplayName":"Quarantine" ,"Description":"VOY Youth" ,"Title":"Quarantine" ,"Author":"Patricia Barnes-Svarney" ,"Publisher":"" ,"Year":1997 ,"Month":0,"Series":"YTH" ,"BookCode":"VOYY3"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6" spans="1:29" ht="13.8" x14ac:dyDescent="0.25">
      <c r="A36" s="12" t="s">
        <v>1733</v>
      </c>
      <c r="B36" s="15">
        <v>2010</v>
      </c>
      <c r="C36" s="17"/>
      <c r="D36" s="4"/>
      <c r="E36" s="139">
        <v>11</v>
      </c>
      <c r="F36" s="81" t="s">
        <v>1734</v>
      </c>
      <c r="H36" s="12" t="s">
        <v>1735</v>
      </c>
      <c r="I36" s="12" t="s">
        <v>1360</v>
      </c>
      <c r="J36" t="str">
        <f t="shared" si="18"/>
        <v>,{"CollectableType":"HomeCollector.Models.BookBase, HomeCollector, Version=1.0.0.0, Culture=neutral, PublicKeyToken=null"</v>
      </c>
      <c r="K36" t="str">
        <f t="shared" si="0"/>
        <v xml:space="preserve">,"DisplayName":"The Delta Anomaly" </v>
      </c>
      <c r="L36" t="str">
        <f t="shared" si="1"/>
        <v xml:space="preserve">,"Description":"Starfleet Academy" </v>
      </c>
      <c r="M36" t="str">
        <f t="shared" si="2"/>
        <v xml:space="preserve">,"Title":"The Delta Anomaly" </v>
      </c>
      <c r="N36" t="str">
        <f t="shared" si="3"/>
        <v xml:space="preserve">,"Author":"Rick Barba" </v>
      </c>
      <c r="O36" t="str">
        <f t="shared" si="4"/>
        <v xml:space="preserve">,"Publisher":"" </v>
      </c>
      <c r="P36" t="str">
        <f t="shared" si="5"/>
        <v xml:space="preserve">,"Year":2010 </v>
      </c>
      <c r="Q36" t="str">
        <f t="shared" si="6"/>
        <v>,"Month":11</v>
      </c>
      <c r="R36" t="str">
        <f t="shared" si="19"/>
        <v xml:space="preserve">,"Series":"YTH" </v>
      </c>
      <c r="S36" t="str">
        <f t="shared" si="7"/>
        <v xml:space="preserve">,"BookCode":"SFA1" </v>
      </c>
      <c r="T36" t="str">
        <f t="shared" si="8"/>
        <v xml:space="preserve">,"ISBN":"" </v>
      </c>
      <c r="U36" t="str">
        <f t="shared" si="9"/>
        <v xml:space="preserve">,"Edition":"" </v>
      </c>
      <c r="V36" t="str">
        <f t="shared" si="10"/>
        <v/>
      </c>
      <c r="W36" t="str">
        <f t="shared" si="11"/>
        <v>{"CollectableType":"HomeCollector.Models.BookBase, HomeCollector, Version=1.0.0.0, Culture=neutral, PublicKeyToken=null"</v>
      </c>
      <c r="X36" t="str">
        <f t="shared" si="12"/>
        <v xml:space="preserve">,"ItemDetails":"Copies=" </v>
      </c>
      <c r="Y36" t="str">
        <f t="shared" si="13"/>
        <v xml:space="preserve">,"IsFavorite":false </v>
      </c>
      <c r="Z36" t="str">
        <f t="shared" si="14"/>
        <v xml:space="preserve">,"EstimatedValue":0 </v>
      </c>
      <c r="AA36" t="str">
        <f t="shared" si="15"/>
        <v xml:space="preserve">,"Condition":"UNDEFINED" </v>
      </c>
      <c r="AB36" t="str">
        <f t="shared" si="16"/>
        <v>}</v>
      </c>
      <c r="AC36" t="str">
        <f t="shared" si="17"/>
        <v>,{"CollectableType":"HomeCollector.Models.BookBase, HomeCollector, Version=1.0.0.0, Culture=neutral, PublicKeyToken=null","DisplayName":"The Delta Anomaly" ,"Description":"Starfleet Academy" ,"Title":"The Delta Anomaly" ,"Author":"Rick Barba" ,"Publisher":"" ,"Year":2010 ,"Month":11,"Series":"YTH" ,"BookCode":"SFA1" ,"ISBN":"" ,"Edition":"" }</v>
      </c>
    </row>
    <row r="37" spans="1:29" ht="13.8" x14ac:dyDescent="0.25">
      <c r="A37" s="12" t="s">
        <v>1736</v>
      </c>
      <c r="B37" s="15">
        <v>2011</v>
      </c>
      <c r="C37" s="17"/>
      <c r="D37" s="4"/>
      <c r="E37" s="139">
        <v>1</v>
      </c>
      <c r="F37" s="81" t="s">
        <v>1737</v>
      </c>
      <c r="H37" s="12" t="s">
        <v>816</v>
      </c>
      <c r="I37" s="12" t="s">
        <v>1360</v>
      </c>
      <c r="J37" t="str">
        <f t="shared" si="18"/>
        <v>,{"CollectableType":"HomeCollector.Models.BookBase, HomeCollector, Version=1.0.0.0, Culture=neutral, PublicKeyToken=null"</v>
      </c>
      <c r="K37" t="str">
        <f t="shared" si="0"/>
        <v xml:space="preserve">,"DisplayName":"The Edge" </v>
      </c>
      <c r="L37" t="str">
        <f t="shared" si="1"/>
        <v xml:space="preserve">,"Description":"Starfleet Academy" </v>
      </c>
      <c r="M37" t="str">
        <f t="shared" si="2"/>
        <v xml:space="preserve">,"Title":"The Edge" </v>
      </c>
      <c r="N37" t="str">
        <f t="shared" si="3"/>
        <v xml:space="preserve">,"Author":"Rudy Josephs" </v>
      </c>
      <c r="O37" t="str">
        <f t="shared" si="4"/>
        <v xml:space="preserve">,"Publisher":"" </v>
      </c>
      <c r="P37" t="str">
        <f t="shared" si="5"/>
        <v xml:space="preserve">,"Year":2011 </v>
      </c>
      <c r="Q37" t="str">
        <f t="shared" si="6"/>
        <v>,"Month":1</v>
      </c>
      <c r="R37" t="str">
        <f t="shared" si="19"/>
        <v xml:space="preserve">,"Series":"YTH" </v>
      </c>
      <c r="S37" t="str">
        <f t="shared" si="7"/>
        <v xml:space="preserve">,"BookCode":"SFA2" </v>
      </c>
      <c r="T37" t="str">
        <f t="shared" si="8"/>
        <v xml:space="preserve">,"ISBN":"" </v>
      </c>
      <c r="U37" t="str">
        <f t="shared" si="9"/>
        <v xml:space="preserve">,"Edition":"" </v>
      </c>
      <c r="V37" t="str">
        <f t="shared" si="10"/>
        <v/>
      </c>
      <c r="W37" t="str">
        <f t="shared" si="11"/>
        <v>{"CollectableType":"HomeCollector.Models.BookBase, HomeCollector, Version=1.0.0.0, Culture=neutral, PublicKeyToken=null"</v>
      </c>
      <c r="X37" t="str">
        <f t="shared" si="12"/>
        <v xml:space="preserve">,"ItemDetails":"Copies=" </v>
      </c>
      <c r="Y37" t="str">
        <f t="shared" si="13"/>
        <v xml:space="preserve">,"IsFavorite":false </v>
      </c>
      <c r="Z37" t="str">
        <f t="shared" si="14"/>
        <v xml:space="preserve">,"EstimatedValue":0 </v>
      </c>
      <c r="AA37" t="str">
        <f t="shared" si="15"/>
        <v xml:space="preserve">,"Condition":"UNDEFINED" </v>
      </c>
      <c r="AB37" t="str">
        <f t="shared" si="16"/>
        <v>}</v>
      </c>
      <c r="AC37" t="str">
        <f t="shared" si="17"/>
        <v>,{"CollectableType":"HomeCollector.Models.BookBase, HomeCollector, Version=1.0.0.0, Culture=neutral, PublicKeyToken=null","DisplayName":"The Edge" ,"Description":"Starfleet Academy" ,"Title":"The Edge" ,"Author":"Rudy Josephs" ,"Publisher":"" ,"Year":2011 ,"Month":1,"Series":"YTH" ,"BookCode":"SFA2" ,"ISBN":"" ,"Edition":"" }</v>
      </c>
    </row>
    <row r="38" spans="1:29" ht="13.8" x14ac:dyDescent="0.25">
      <c r="A38" s="12" t="s">
        <v>1738</v>
      </c>
      <c r="B38" s="15">
        <v>2011</v>
      </c>
      <c r="C38" s="17"/>
      <c r="D38" s="4"/>
      <c r="E38" s="139">
        <v>6</v>
      </c>
      <c r="F38" s="81" t="s">
        <v>1739</v>
      </c>
      <c r="H38" s="12" t="s">
        <v>1735</v>
      </c>
      <c r="I38" s="12" t="s">
        <v>1360</v>
      </c>
      <c r="J38" t="str">
        <f t="shared" si="18"/>
        <v>,{"CollectableType":"HomeCollector.Models.BookBase, HomeCollector, Version=1.0.0.0, Culture=neutral, PublicKeyToken=null"</v>
      </c>
      <c r="K38" t="str">
        <f t="shared" si="0"/>
        <v xml:space="preserve">,"DisplayName":"The Gemini Agent" </v>
      </c>
      <c r="L38" t="str">
        <f t="shared" si="1"/>
        <v xml:space="preserve">,"Description":"Starfleet Academy" </v>
      </c>
      <c r="M38" t="str">
        <f t="shared" si="2"/>
        <v xml:space="preserve">,"Title":"The Gemini Agent" </v>
      </c>
      <c r="N38" t="str">
        <f t="shared" si="3"/>
        <v xml:space="preserve">,"Author":"Rick Barba" </v>
      </c>
      <c r="O38" t="str">
        <f t="shared" si="4"/>
        <v xml:space="preserve">,"Publisher":"" </v>
      </c>
      <c r="P38" t="str">
        <f t="shared" si="5"/>
        <v xml:space="preserve">,"Year":2011 </v>
      </c>
      <c r="Q38" t="str">
        <f t="shared" si="6"/>
        <v>,"Month":6</v>
      </c>
      <c r="R38" t="str">
        <f t="shared" si="19"/>
        <v xml:space="preserve">,"Series":"YTH" </v>
      </c>
      <c r="S38" t="str">
        <f t="shared" si="7"/>
        <v xml:space="preserve">,"BookCode":"SFA3" </v>
      </c>
      <c r="T38" t="str">
        <f t="shared" si="8"/>
        <v xml:space="preserve">,"ISBN":"" </v>
      </c>
      <c r="U38" t="str">
        <f t="shared" si="9"/>
        <v xml:space="preserve">,"Edition":"" </v>
      </c>
      <c r="V38" t="str">
        <f t="shared" si="10"/>
        <v/>
      </c>
      <c r="W38" t="str">
        <f t="shared" si="11"/>
        <v>{"CollectableType":"HomeCollector.Models.BookBase, HomeCollector, Version=1.0.0.0, Culture=neutral, PublicKeyToken=null"</v>
      </c>
      <c r="X38" t="str">
        <f t="shared" si="12"/>
        <v xml:space="preserve">,"ItemDetails":"Copies=" </v>
      </c>
      <c r="Y38" t="str">
        <f t="shared" si="13"/>
        <v xml:space="preserve">,"IsFavorite":false </v>
      </c>
      <c r="Z38" t="str">
        <f t="shared" si="14"/>
        <v xml:space="preserve">,"EstimatedValue":0 </v>
      </c>
      <c r="AA38" t="str">
        <f t="shared" si="15"/>
        <v xml:space="preserve">,"Condition":"UNDEFINED" </v>
      </c>
      <c r="AB38" t="str">
        <f t="shared" si="16"/>
        <v>}</v>
      </c>
      <c r="AC38" t="str">
        <f t="shared" si="17"/>
        <v>,{"CollectableType":"HomeCollector.Models.BookBase, HomeCollector, Version=1.0.0.0, Culture=neutral, PublicKeyToken=null","DisplayName":"The Gemini Agent" ,"Description":"Starfleet Academy" ,"Title":"The Gemini Agent" ,"Author":"Rick Barba" ,"Publisher":"" ,"Year":2011 ,"Month":6,"Series":"YTH" ,"BookCode":"SFA3" ,"ISBN":"" ,"Edition":"" }</v>
      </c>
    </row>
    <row r="39" spans="1:29" ht="13.8" x14ac:dyDescent="0.25">
      <c r="A39" s="12" t="s">
        <v>1740</v>
      </c>
      <c r="B39" s="15">
        <v>2012</v>
      </c>
      <c r="C39" s="17"/>
      <c r="D39" s="4"/>
      <c r="E39" s="139">
        <v>6</v>
      </c>
      <c r="F39" s="81" t="s">
        <v>1741</v>
      </c>
      <c r="H39" s="12" t="s">
        <v>1742</v>
      </c>
      <c r="I39" s="12" t="s">
        <v>1360</v>
      </c>
      <c r="J39" t="str">
        <f t="shared" si="18"/>
        <v>,{"CollectableType":"HomeCollector.Models.BookBase, HomeCollector, Version=1.0.0.0, Culture=neutral, PublicKeyToken=null"</v>
      </c>
      <c r="K39" t="str">
        <f t="shared" si="0"/>
        <v xml:space="preserve">,"DisplayName":"The Assasination Game" </v>
      </c>
      <c r="L39" t="str">
        <f t="shared" si="1"/>
        <v xml:space="preserve">,"Description":"Starfleet Academy" </v>
      </c>
      <c r="M39" t="str">
        <f t="shared" si="2"/>
        <v xml:space="preserve">,"Title":"The Assasination Game" </v>
      </c>
      <c r="N39" t="str">
        <f t="shared" si="3"/>
        <v xml:space="preserve">,"Author":"Alan Gratz" </v>
      </c>
      <c r="O39" t="str">
        <f t="shared" si="4"/>
        <v xml:space="preserve">,"Publisher":"" </v>
      </c>
      <c r="P39" t="str">
        <f t="shared" si="5"/>
        <v xml:space="preserve">,"Year":2012 </v>
      </c>
      <c r="Q39" t="str">
        <f t="shared" si="6"/>
        <v>,"Month":6</v>
      </c>
      <c r="R39" t="str">
        <f t="shared" si="19"/>
        <v xml:space="preserve">,"Series":"YTH" </v>
      </c>
      <c r="S39" t="str">
        <f t="shared" si="7"/>
        <v xml:space="preserve">,"BookCode":"SFA4" </v>
      </c>
      <c r="T39" t="str">
        <f t="shared" si="8"/>
        <v xml:space="preserve">,"ISBN":"" </v>
      </c>
      <c r="U39" t="str">
        <f t="shared" si="9"/>
        <v xml:space="preserve">,"Edition":"" </v>
      </c>
      <c r="V39" t="str">
        <f t="shared" si="10"/>
        <v/>
      </c>
      <c r="W39" t="str">
        <f t="shared" si="11"/>
        <v>{"CollectableType":"HomeCollector.Models.BookBase, HomeCollector, Version=1.0.0.0, Culture=neutral, PublicKeyToken=null"</v>
      </c>
      <c r="X39" t="str">
        <f t="shared" si="12"/>
        <v xml:space="preserve">,"ItemDetails":"Copies=" </v>
      </c>
      <c r="Y39" t="str">
        <f t="shared" si="13"/>
        <v xml:space="preserve">,"IsFavorite":false </v>
      </c>
      <c r="Z39" t="str">
        <f t="shared" si="14"/>
        <v xml:space="preserve">,"EstimatedValue":0 </v>
      </c>
      <c r="AA39" t="str">
        <f t="shared" si="15"/>
        <v xml:space="preserve">,"Condition":"UNDEFINED" </v>
      </c>
      <c r="AB39" t="str">
        <f t="shared" si="16"/>
        <v>}</v>
      </c>
      <c r="AC39" t="str">
        <f t="shared" si="17"/>
        <v>,{"CollectableType":"HomeCollector.Models.BookBase, HomeCollector, Version=1.0.0.0, Culture=neutral, PublicKeyToken=null","DisplayName":"The Assasination Game" ,"Description":"Starfleet Academy" ,"Title":"The Assasination Game" ,"Author":"Alan Gratz" ,"Publisher":"" ,"Year":2012 ,"Month":6,"Series":"YTH" ,"BookCode":"SFA4" ,"ISBN":"" ,"Edition":"" }</v>
      </c>
    </row>
    <row r="40" spans="1:29" ht="13.2" x14ac:dyDescent="0.25">
      <c r="A40" s="12"/>
      <c r="B40" s="2"/>
      <c r="C40" s="3"/>
      <c r="D40" s="4"/>
      <c r="E40" s="85"/>
      <c r="F40" s="62"/>
      <c r="H40" s="12"/>
      <c r="I40" s="4"/>
    </row>
    <row r="41" spans="1:29" ht="13.2" x14ac:dyDescent="0.25">
      <c r="A41" s="12"/>
      <c r="B41" s="2"/>
      <c r="C41" s="3"/>
      <c r="D41" s="4"/>
      <c r="E41" s="85"/>
      <c r="F41" s="62"/>
      <c r="H41" s="12"/>
      <c r="I41" s="12"/>
    </row>
    <row r="42" spans="1:29" ht="13.2" x14ac:dyDescent="0.25">
      <c r="A42" s="12"/>
      <c r="B42" s="2"/>
      <c r="C42" s="3"/>
      <c r="D42" s="4"/>
      <c r="E42" s="85"/>
      <c r="F42" s="62"/>
      <c r="H42" s="12"/>
      <c r="I42" s="12"/>
    </row>
    <row r="43" spans="1:29" ht="13.2" x14ac:dyDescent="0.25">
      <c r="A43" s="12"/>
      <c r="B43" s="2"/>
      <c r="C43" s="3"/>
      <c r="D43" s="4"/>
      <c r="E43" s="85"/>
      <c r="F43" s="65"/>
      <c r="H43" s="12"/>
      <c r="I43" s="12"/>
      <c r="J43" s="2"/>
      <c r="K43" s="4"/>
      <c r="L43" s="4"/>
      <c r="M43" s="85"/>
      <c r="N43" s="65"/>
      <c r="P43" s="12"/>
      <c r="Q43" s="12"/>
    </row>
    <row r="44" spans="1:29" ht="13.2" x14ac:dyDescent="0.25">
      <c r="A44" s="12"/>
      <c r="B44" s="2"/>
      <c r="C44" s="3"/>
      <c r="D44" s="4"/>
      <c r="E44" s="85"/>
      <c r="F44" s="65"/>
      <c r="H44" s="12"/>
      <c r="I44" s="12"/>
    </row>
    <row r="45" spans="1:29" ht="13.2" x14ac:dyDescent="0.25">
      <c r="A45" s="12"/>
      <c r="B45" s="2"/>
      <c r="C45" s="3"/>
      <c r="D45" s="4"/>
      <c r="E45" s="85"/>
      <c r="F45" s="62"/>
      <c r="H45" s="12"/>
      <c r="I45" s="4"/>
    </row>
    <row r="46" spans="1:29" ht="13.2" x14ac:dyDescent="0.25">
      <c r="A46" s="12"/>
      <c r="B46" s="2"/>
      <c r="C46" s="3"/>
      <c r="D46" s="4"/>
      <c r="E46" s="85"/>
      <c r="F46" s="65"/>
      <c r="H46" s="12"/>
      <c r="I46" s="4"/>
    </row>
    <row r="47" spans="1:29" ht="13.2" x14ac:dyDescent="0.25">
      <c r="A47" s="12"/>
      <c r="B47" s="2"/>
      <c r="C47" s="3"/>
      <c r="D47" s="4"/>
      <c r="E47" s="85"/>
      <c r="F47" s="65"/>
      <c r="H47" s="12"/>
      <c r="I47" s="86"/>
    </row>
    <row r="48" spans="1:2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autoFilter ref="A3:I40"/>
  <conditionalFormatting sqref="C4:C39">
    <cfRule type="containsText" dxfId="3" priority="1" operator="containsText" text="Y">
      <formula>NOT(ISERROR(SEARCH(("Y"),(C4))))</formula>
    </cfRule>
  </conditionalFormatting>
  <conditionalFormatting sqref="C4:C39">
    <cfRule type="containsText" dxfId="2" priority="2" operator="containsText" text="?">
      <formula>NOT(ISERROR(SEARCH(("?"),(C4))))</formula>
    </cfRule>
  </conditionalFormatting>
  <conditionalFormatting sqref="C4:C39">
    <cfRule type="containsBlanks" dxfId="1" priority="3">
      <formula>LEN(TRIM(C4))=0</formula>
    </cfRule>
  </conditionalFormatting>
  <conditionalFormatting sqref="C4:C39">
    <cfRule type="containsText" dxfId="0" priority="4" operator="containsText" text="N">
      <formula>NOT(ISERROR(SEARCH(("N"),(C4))))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WISH</vt:lpstr>
      <vt:lpstr>TOS</vt:lpstr>
      <vt:lpstr>TAS</vt:lpstr>
      <vt:lpstr>TNG</vt:lpstr>
      <vt:lpstr>DS9</vt:lpstr>
      <vt:lpstr>VOY</vt:lpstr>
      <vt:lpstr>ENT</vt:lpstr>
      <vt:lpstr>Movies</vt:lpstr>
      <vt:lpstr>BEST</vt:lpstr>
      <vt:lpstr>BDL</vt:lpstr>
      <vt:lpstr>BNB</vt:lpstr>
      <vt:lpstr>CPT</vt:lpstr>
      <vt:lpstr>DKP</vt:lpstr>
      <vt:lpstr>DOH</vt:lpstr>
      <vt:lpstr>DOM</vt:lpstr>
      <vt:lpstr>DST</vt:lpstr>
      <vt:lpstr>DTI</vt:lpstr>
      <vt:lpstr>FAL</vt:lpstr>
      <vt:lpstr>GAT</vt:lpstr>
      <vt:lpstr>IKS</vt:lpstr>
      <vt:lpstr>INV</vt:lpstr>
      <vt:lpstr>MIR</vt:lpstr>
      <vt:lpstr>MISC</vt:lpstr>
      <vt:lpstr>NFT</vt:lpstr>
      <vt:lpstr>S31</vt:lpstr>
      <vt:lpstr>SCE</vt:lpstr>
      <vt:lpstr>SGZ</vt:lpstr>
      <vt:lpstr>SHV</vt:lpstr>
      <vt:lpstr>SKR</vt:lpstr>
      <vt:lpstr>SNE</vt:lpstr>
      <vt:lpstr>SNW</vt:lpstr>
      <vt:lpstr>TIT</vt:lpstr>
      <vt:lpstr>TLE</vt:lpstr>
      <vt:lpstr>TYP</vt:lpstr>
      <vt:lpstr>VAN</vt:lpstr>
      <vt:lpstr>YTH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 Troyer</dc:creator>
  <cp:lastModifiedBy>Marty Troyer</cp:lastModifiedBy>
  <dcterms:created xsi:type="dcterms:W3CDTF">2017-01-13T22:45:36Z</dcterms:created>
  <dcterms:modified xsi:type="dcterms:W3CDTF">2017-01-19T21:32:02Z</dcterms:modified>
</cp:coreProperties>
</file>