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firstSheet="8" activeTab="14"/>
  </bookViews>
  <sheets>
    <sheet name="各等级称号" sheetId="1" r:id="rId1"/>
    <sheet name="购买单价公式（钻石）" sheetId="6" r:id="rId2"/>
    <sheet name="购买单价公式（金币）" sheetId="5" r:id="rId3"/>
    <sheet name="购买单价" sheetId="2" state="hidden" r:id="rId4"/>
    <sheet name="周边数值设计" sheetId="3" r:id="rId5"/>
    <sheet name="其他设置" sheetId="4" r:id="rId6"/>
    <sheet name="export_global" sheetId="7" r:id="rId7"/>
    <sheet name="export_invite" sheetId="11" r:id="rId8"/>
    <sheet name="export_recommend" sheetId="12" r:id="rId9"/>
    <sheet name="export_share" sheetId="13" r:id="rId10"/>
    <sheet name="export_shop" sheetId="14" r:id="rId11"/>
    <sheet name="export_petEarn" sheetId="16" r:id="rId12"/>
    <sheet name="export_petMoneyShop" sheetId="17" r:id="rId13"/>
    <sheet name="export_petRmbShop" sheetId="18" r:id="rId14"/>
    <sheet name="export_petSell" sheetId="19" r:id="rId15"/>
  </sheets>
  <calcPr calcId="144525"/>
</workbook>
</file>

<file path=xl/comments1.xml><?xml version="1.0" encoding="utf-8"?>
<comments xmlns="http://schemas.openxmlformats.org/spreadsheetml/2006/main">
  <authors>
    <author>Windows 用户</author>
  </authors>
  <commentList>
    <comment ref="B1" authorId="0">
      <text>
        <r>
          <rPr>
            <b/>
            <sz val="9"/>
            <rFont val="Tahoma"/>
            <charset val="134"/>
          </rPr>
          <t xml:space="preserve">Windows </t>
        </r>
        <r>
          <rPr>
            <b/>
            <sz val="9"/>
            <rFont val="宋体"/>
            <charset val="134"/>
          </rPr>
          <t>用户</t>
        </r>
        <r>
          <rPr>
            <b/>
            <sz val="9"/>
            <rFont val="Tahoma"/>
            <charset val="134"/>
          </rPr>
          <t>:</t>
        </r>
        <r>
          <rPr>
            <sz val="9"/>
            <rFont val="Tahoma"/>
            <charset val="134"/>
          </rPr>
          <t xml:space="preserve">
1 </t>
        </r>
        <r>
          <rPr>
            <sz val="9"/>
            <rFont val="宋体"/>
            <charset val="134"/>
          </rPr>
          <t xml:space="preserve">金币
</t>
        </r>
        <r>
          <rPr>
            <sz val="9"/>
            <rFont val="Tahoma"/>
            <charset val="134"/>
          </rPr>
          <t xml:space="preserve">2 </t>
        </r>
        <r>
          <rPr>
            <sz val="9"/>
            <rFont val="宋体"/>
            <charset val="134"/>
          </rPr>
          <t xml:space="preserve">电池
</t>
        </r>
      </text>
    </comment>
    <comment ref="D1" authorId="0">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9"/>
            <rFont val="宋体"/>
            <charset val="134"/>
          </rPr>
          <t xml:space="preserve">分享类型
</t>
        </r>
        <r>
          <rPr>
            <sz val="9"/>
            <rFont val="Tahoma"/>
            <charset val="134"/>
          </rPr>
          <t xml:space="preserve">1 </t>
        </r>
        <r>
          <rPr>
            <sz val="9"/>
            <rFont val="宋体"/>
            <charset val="134"/>
          </rPr>
          <t xml:space="preserve">每日邀请
</t>
        </r>
        <r>
          <rPr>
            <sz val="9"/>
            <rFont val="Tahoma"/>
            <charset val="134"/>
          </rPr>
          <t xml:space="preserve">2 </t>
        </r>
        <r>
          <rPr>
            <sz val="9"/>
            <rFont val="宋体"/>
            <charset val="134"/>
          </rPr>
          <t>邀请上线</t>
        </r>
        <r>
          <rPr>
            <sz val="9"/>
            <rFont val="Tahoma"/>
            <charset val="134"/>
          </rPr>
          <t>3</t>
        </r>
        <r>
          <rPr>
            <sz val="9"/>
            <rFont val="宋体"/>
            <charset val="134"/>
          </rPr>
          <t xml:space="preserve">人
</t>
        </r>
      </text>
    </comment>
  </commentList>
</comments>
</file>

<file path=xl/comments2.xml><?xml version="1.0" encoding="utf-8"?>
<comments xmlns="http://schemas.openxmlformats.org/spreadsheetml/2006/main">
  <authors>
    <author>Windows 用户</author>
  </authors>
  <commentList>
    <comment ref="B2" authorId="0">
      <text>
        <r>
          <rPr>
            <b/>
            <sz val="9"/>
            <rFont val="Tahoma"/>
            <charset val="134"/>
          </rPr>
          <t xml:space="preserve">Windows </t>
        </r>
        <r>
          <rPr>
            <b/>
            <sz val="9"/>
            <rFont val="宋体"/>
            <charset val="134"/>
          </rPr>
          <t>用户</t>
        </r>
        <r>
          <rPr>
            <b/>
            <sz val="9"/>
            <rFont val="Tahoma"/>
            <charset val="134"/>
          </rPr>
          <t>:</t>
        </r>
        <r>
          <rPr>
            <sz val="9"/>
            <rFont val="Tahoma"/>
            <charset val="134"/>
          </rPr>
          <t xml:space="preserve">
1. </t>
        </r>
        <r>
          <rPr>
            <sz val="9"/>
            <rFont val="宋体"/>
            <charset val="134"/>
          </rPr>
          <t xml:space="preserve">分享好友加速
</t>
        </r>
        <r>
          <rPr>
            <sz val="9"/>
            <rFont val="Tahoma"/>
            <charset val="134"/>
          </rPr>
          <t xml:space="preserve">2. </t>
        </r>
        <r>
          <rPr>
            <sz val="9"/>
            <rFont val="宋体"/>
            <charset val="134"/>
          </rPr>
          <t xml:space="preserve">每日礼包邀请
</t>
        </r>
        <r>
          <rPr>
            <sz val="9"/>
            <rFont val="Tahoma"/>
            <charset val="134"/>
          </rPr>
          <t xml:space="preserve">3. </t>
        </r>
        <r>
          <rPr>
            <sz val="9"/>
            <rFont val="宋体"/>
            <charset val="134"/>
          </rPr>
          <t>好友助力</t>
        </r>
        <r>
          <rPr>
            <sz val="9"/>
            <rFont val="Tahoma"/>
            <charset val="134"/>
          </rPr>
          <t xml:space="preserve"> </t>
        </r>
        <r>
          <rPr>
            <sz val="9"/>
            <rFont val="宋体"/>
            <charset val="134"/>
          </rPr>
          <t>邀请</t>
        </r>
        <r>
          <rPr>
            <sz val="9"/>
            <rFont val="Tahoma"/>
            <charset val="134"/>
          </rPr>
          <t>3</t>
        </r>
        <r>
          <rPr>
            <sz val="9"/>
            <rFont val="宋体"/>
            <charset val="134"/>
          </rPr>
          <t xml:space="preserve">人获礼包
</t>
        </r>
        <r>
          <rPr>
            <sz val="9"/>
            <rFont val="Tahoma"/>
            <charset val="134"/>
          </rPr>
          <t>4.</t>
        </r>
        <r>
          <rPr>
            <sz val="9"/>
            <rFont val="宋体"/>
            <charset val="134"/>
          </rPr>
          <t xml:space="preserve">
</t>
        </r>
        <r>
          <rPr>
            <sz val="9"/>
            <rFont val="Tahoma"/>
            <charset val="134"/>
          </rPr>
          <t xml:space="preserve">
</t>
        </r>
      </text>
    </comment>
  </commentList>
</comments>
</file>

<file path=xl/sharedStrings.xml><?xml version="1.0" encoding="utf-8"?>
<sst xmlns="http://schemas.openxmlformats.org/spreadsheetml/2006/main" count="487" uniqueCount="386">
  <si>
    <t>等级</t>
  </si>
  <si>
    <t>称号</t>
  </si>
  <si>
    <t>丞相</t>
  </si>
  <si>
    <t>士卒</t>
  </si>
  <si>
    <t>司空</t>
  </si>
  <si>
    <t>伍长</t>
  </si>
  <si>
    <t>太尉</t>
  </si>
  <si>
    <t>司徒</t>
  </si>
  <si>
    <t>什长</t>
  </si>
  <si>
    <t>忠义校尉</t>
  </si>
  <si>
    <t>大都督</t>
  </si>
  <si>
    <t>大将军</t>
  </si>
  <si>
    <t>典农校尉</t>
  </si>
  <si>
    <t>卫将军</t>
  </si>
  <si>
    <t>大司马</t>
  </si>
  <si>
    <t>右仆射</t>
  </si>
  <si>
    <t>骠骑将军</t>
  </si>
  <si>
    <t>左仆射</t>
  </si>
  <si>
    <t>车骑将军</t>
  </si>
  <si>
    <t>公</t>
  </si>
  <si>
    <t>奋威校尉</t>
  </si>
  <si>
    <t>光禄勋</t>
  </si>
  <si>
    <t>王</t>
  </si>
  <si>
    <t>裨将军</t>
  </si>
  <si>
    <t>大司农</t>
  </si>
  <si>
    <t>皇帝</t>
  </si>
  <si>
    <t>偏将军</t>
  </si>
  <si>
    <t>廷尉</t>
  </si>
  <si>
    <t>门牙将军</t>
  </si>
  <si>
    <t>卫尉</t>
  </si>
  <si>
    <t>卫士令</t>
  </si>
  <si>
    <t>征东将军</t>
  </si>
  <si>
    <t>平北将军</t>
  </si>
  <si>
    <t>征西将军</t>
  </si>
  <si>
    <t>司马</t>
  </si>
  <si>
    <t>征南将军</t>
  </si>
  <si>
    <t>长史</t>
  </si>
  <si>
    <t>征北将军</t>
  </si>
  <si>
    <t>安国将军</t>
  </si>
  <si>
    <t>尚书令</t>
  </si>
  <si>
    <t>后将军</t>
  </si>
  <si>
    <t>太仆</t>
  </si>
  <si>
    <t>前将军</t>
  </si>
  <si>
    <t>太常</t>
  </si>
  <si>
    <t>右将军</t>
  </si>
  <si>
    <t>大鸿胪</t>
  </si>
  <si>
    <t>左将军</t>
  </si>
  <si>
    <t>镇东将军</t>
  </si>
  <si>
    <t>安东将军</t>
  </si>
  <si>
    <t>镇西将军</t>
  </si>
  <si>
    <t>镇南将军</t>
  </si>
  <si>
    <t>镇北将军</t>
  </si>
  <si>
    <t>中书令</t>
  </si>
  <si>
    <t>御史中丞</t>
  </si>
  <si>
    <t>执金吾</t>
  </si>
  <si>
    <t>少府</t>
  </si>
  <si>
    <t>安西将军</t>
  </si>
  <si>
    <t>安南将军</t>
  </si>
  <si>
    <t>安北将军</t>
  </si>
  <si>
    <t>秘书令</t>
  </si>
  <si>
    <t>侍中</t>
  </si>
  <si>
    <t>留府长史</t>
  </si>
  <si>
    <t>太学博士</t>
  </si>
  <si>
    <t>曷者仆射</t>
  </si>
  <si>
    <t>都尉</t>
  </si>
  <si>
    <t>黄门侍郎</t>
  </si>
  <si>
    <t>太史令</t>
  </si>
  <si>
    <t>军师将军</t>
  </si>
  <si>
    <t>破虏将军</t>
  </si>
  <si>
    <t>讨逆将军</t>
  </si>
  <si>
    <t>郎中</t>
  </si>
  <si>
    <t>平东将军</t>
  </si>
  <si>
    <t>从事中郎</t>
  </si>
  <si>
    <t>平西将军</t>
  </si>
  <si>
    <t>平南将军</t>
  </si>
  <si>
    <t>太乐令</t>
  </si>
  <si>
    <t>大仓令</t>
  </si>
  <si>
    <t>武库令</t>
  </si>
  <si>
    <t>护军</t>
  </si>
  <si>
    <t>长水校尉</t>
  </si>
  <si>
    <t>破贼校尉</t>
  </si>
  <si>
    <t>武卫校尉</t>
  </si>
  <si>
    <t>昭信校尉</t>
  </si>
  <si>
    <t>儒林校尉</t>
  </si>
  <si>
    <t>建议校尉</t>
  </si>
  <si>
    <t>议郎</t>
  </si>
  <si>
    <t>主簿</t>
  </si>
  <si>
    <t>谏议大夫</t>
  </si>
  <si>
    <t>侍郎</t>
  </si>
  <si>
    <t>中郎</t>
  </si>
  <si>
    <t>简述：</t>
  </si>
  <si>
    <t>商店中可用钻石购买的各级角色购买单价也是随购买次数增加而不断提升的，各等级角色的购买次数分别记录。具体单价需要等差数列公式计算.</t>
  </si>
  <si>
    <t>递归公式：</t>
  </si>
  <si>
    <r>
      <rPr>
        <sz val="14"/>
        <color theme="1"/>
        <rFont val="等线"/>
        <charset val="134"/>
        <scheme val="minor"/>
      </rPr>
      <t>X</t>
    </r>
    <r>
      <rPr>
        <sz val="11"/>
        <color theme="1"/>
        <rFont val="等线"/>
        <charset val="134"/>
        <scheme val="minor"/>
      </rPr>
      <t>n=</t>
    </r>
    <r>
      <rPr>
        <sz val="14"/>
        <color theme="1"/>
        <rFont val="等线"/>
        <charset val="134"/>
        <scheme val="minor"/>
      </rPr>
      <t>X</t>
    </r>
    <r>
      <rPr>
        <sz val="11"/>
        <color theme="1"/>
        <rFont val="等线"/>
        <charset val="134"/>
        <scheme val="minor"/>
      </rPr>
      <t>1+（n-1）*b</t>
    </r>
  </si>
  <si>
    <r>
      <rPr>
        <sz val="14"/>
        <color theme="1"/>
        <rFont val="等线"/>
        <charset val="134"/>
        <scheme val="minor"/>
      </rPr>
      <t>X</t>
    </r>
    <r>
      <rPr>
        <sz val="11"/>
        <color theme="1"/>
        <rFont val="等线"/>
        <charset val="134"/>
        <scheme val="minor"/>
      </rPr>
      <t>1=a</t>
    </r>
  </si>
  <si>
    <r>
      <rPr>
        <sz val="11"/>
        <color theme="1"/>
        <rFont val="等线"/>
        <charset val="134"/>
        <scheme val="minor"/>
      </rPr>
      <t>n为购买次数，</t>
    </r>
    <r>
      <rPr>
        <sz val="14"/>
        <color theme="1"/>
        <rFont val="等线"/>
        <charset val="134"/>
        <scheme val="minor"/>
      </rPr>
      <t>X</t>
    </r>
    <r>
      <rPr>
        <sz val="11"/>
        <color theme="1"/>
        <rFont val="等线"/>
        <charset val="134"/>
        <scheme val="minor"/>
      </rPr>
      <t>n为第n次购买某级角色时消耗的钻石</t>
    </r>
  </si>
  <si>
    <t>表一：各等级公式的参数</t>
  </si>
  <si>
    <t>次数</t>
  </si>
  <si>
    <t>b</t>
  </si>
  <si>
    <t>a</t>
  </si>
  <si>
    <t>各级角色购买单价随购买次数增加而不断提升，各等级角色的购买次数分别记录。具体单价需要两步运算，第一步为递归公式计算（相应参数在表一中），第二步对第一步计算出来的值进行近似处理，处理步骤（相应参数在表二中）：a.首先判断值的范围在以下那个区间内（E），然后将计算所得值除以相应的值r，四舍五入保留两位小数得到结果q，并带上对应的单位，但玩家购买消耗时，消耗值为q*D。例如递归公式计算值为1234567，在E3中，则r=1000000，q=1234567/r=1.23，消耗值为q*D3=1230000.</t>
  </si>
  <si>
    <r>
      <rPr>
        <sz val="14"/>
        <color theme="1"/>
        <rFont val="等线"/>
        <charset val="134"/>
        <scheme val="minor"/>
      </rPr>
      <t>X</t>
    </r>
    <r>
      <rPr>
        <sz val="11"/>
        <color theme="1"/>
        <rFont val="等线"/>
        <charset val="134"/>
        <scheme val="minor"/>
      </rPr>
      <t>n=</t>
    </r>
    <r>
      <rPr>
        <sz val="14"/>
        <color theme="1"/>
        <rFont val="等线"/>
        <charset val="134"/>
        <scheme val="minor"/>
      </rPr>
      <t>X</t>
    </r>
    <r>
      <rPr>
        <sz val="11"/>
        <color theme="1"/>
        <rFont val="等线"/>
        <charset val="134"/>
        <scheme val="minor"/>
      </rPr>
      <t>n-1 *b</t>
    </r>
  </si>
  <si>
    <r>
      <rPr>
        <sz val="11"/>
        <color theme="1"/>
        <rFont val="等线"/>
        <charset val="134"/>
        <scheme val="minor"/>
      </rPr>
      <t>n为购买次数，</t>
    </r>
    <r>
      <rPr>
        <sz val="14"/>
        <color theme="1"/>
        <rFont val="等线"/>
        <charset val="134"/>
        <scheme val="minor"/>
      </rPr>
      <t>X</t>
    </r>
    <r>
      <rPr>
        <sz val="11"/>
        <color theme="1"/>
        <rFont val="等线"/>
        <charset val="134"/>
        <scheme val="minor"/>
      </rPr>
      <t>n为第n次购买某级角色时消耗金钱</t>
    </r>
  </si>
  <si>
    <t>表二：近似处理参数</t>
  </si>
  <si>
    <r>
      <rPr>
        <sz val="11"/>
        <color theme="1"/>
        <rFont val="等线"/>
        <charset val="134"/>
        <scheme val="minor"/>
      </rPr>
      <t>区间</t>
    </r>
    <r>
      <rPr>
        <sz val="11"/>
        <color theme="1"/>
        <rFont val="等线"/>
        <charset val="134"/>
        <scheme val="minor"/>
      </rPr>
      <t>E</t>
    </r>
  </si>
  <si>
    <t>r</t>
  </si>
  <si>
    <t>D</t>
  </si>
  <si>
    <t>购买次数</t>
  </si>
  <si>
    <t>实际值</t>
  </si>
  <si>
    <t>0-1000</t>
  </si>
  <si>
    <t>1001-1000000</t>
  </si>
  <si>
    <t>1000001-1000000000</t>
  </si>
  <si>
    <t>1000000001-1000000000000</t>
  </si>
  <si>
    <t>1000000000001-1000000000000000</t>
  </si>
  <si>
    <t>1000000000000001-1000000000000000000</t>
  </si>
  <si>
    <t>1000000000000000000以上</t>
  </si>
  <si>
    <t>1级角色单价</t>
  </si>
  <si>
    <t>2级角色单价</t>
  </si>
  <si>
    <t>3级角色单价</t>
  </si>
  <si>
    <t>4级角色单价</t>
  </si>
  <si>
    <t>5级角色单价</t>
  </si>
  <si>
    <t>x</t>
  </si>
  <si>
    <t>f(x) = p1*x^6+p2*x^5+p3*x^4+p4*x^3+p5*x^2+p6*x + p7
       p1 =  2.954e-007  (-1.663e-007, 7.571e-007)
       p2 = -2.287e-005  (-6.733e-005, 2.16e-005)
       p3 =   0.0008624  (-0.0007854, 0.00251)
       p4 =   -0.006262  (-0.03569, 0.02317)
       p5 =      0.3075  (0.04876, 0.5662)
       p6 =        6.49  (5.481, 7.499)
       p7 =       100.1  (98.79, 101.3)</t>
  </si>
  <si>
    <t xml:space="preserve">       f(x) = p1*x^6 + p2*x^5 + p3*x^4 + p4*x^3 + p5*x^2 + p6*x + p7
       p1 =    0.001069  (-0.0001131, 0.002251)
       p2 =    -0.04396  (-0.09016, 0.002241)
       p3 =      0.7101  (0.00764, 1.413)
       p4 =      -5.563  (-10.8, -0.3307)
       p5 =        25.9  (6.217, 45.58)
       p6 =       53.09  (18.81, 87.37)
       p7 =        1426  (1405, 1446)</t>
  </si>
  <si>
    <t>a n</t>
  </si>
  <si>
    <t>递归公式，a n=（a n-1）*1.069  a1=107</t>
  </si>
  <si>
    <t>递归公式，a n=（a n-1）*1.069   a1=1500</t>
  </si>
  <si>
    <t>递归公式，a n=（a n-1）*1.17   a1=6750</t>
  </si>
  <si>
    <t>递归公式，a n=（a n-1）*1.3   a1=18000</t>
  </si>
  <si>
    <t>生产速度</t>
  </si>
  <si>
    <t>冒字设计</t>
  </si>
  <si>
    <t>首次合成奖励设计</t>
  </si>
  <si>
    <t>删除角色金币返还</t>
  </si>
  <si>
    <t>角色等级</t>
  </si>
  <si>
    <t>产出速度</t>
  </si>
  <si>
    <t>冒字</t>
  </si>
  <si>
    <t>冒字间隔/s</t>
  </si>
  <si>
    <t>参数-无用</t>
  </si>
  <si>
    <t>首次合成N级角色</t>
  </si>
  <si>
    <t>奖励钻石数</t>
  </si>
  <si>
    <t>删除时得到金币</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</si>
  <si>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</si>
  <si>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</si>
  <si>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</si>
  <si>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</si>
  <si>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</si>
  <si>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</si>
  <si>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</si>
  <si>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</si>
  <si>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</si>
  <si>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</si>
  <si>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</si>
  <si>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</si>
  <si>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</si>
  <si>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</si>
  <si>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</si>
  <si>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</si>
  <si>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</si>
  <si>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</si>
  <si>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</si>
  <si>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</si>
  <si>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</si>
  <si>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</si>
  <si>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</si>
  <si>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</si>
  <si>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</si>
  <si>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</si>
  <si>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</si>
  <si>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</si>
  <si>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</si>
  <si>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</si>
  <si>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</si>
  <si>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</si>
  <si>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</si>
  <si>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</si>
  <si>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</si>
  <si>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</si>
  <si>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</si>
  <si>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</si>
  <si>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</si>
  <si>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商店相应等级角色金币购买解锁等级：</t>
  </si>
  <si>
    <t>n+4，n&gt;1</t>
  </si>
  <si>
    <t>1级默认解锁，其次等级素材都在首次合成n+4级素材时解锁，例如2级在首次合成6级时解锁</t>
  </si>
  <si>
    <t>商店相应等级角色钻石购买解锁等级：</t>
  </si>
  <si>
    <t>n+2，n&gt;4</t>
  </si>
  <si>
    <t>4级在首次合成6级角色时解锁，其次角色在首次合成n+4级角色时解锁，同时只能有两个购买通道开放，当钻石可购买角色等级数超过2时，则自动关闭最低等级的角色购买通道，具体参考我要当皇上的商店。</t>
  </si>
  <si>
    <t>幸运转盘</t>
  </si>
  <si>
    <t>奖品</t>
  </si>
  <si>
    <t>概率</t>
  </si>
  <si>
    <t>奖品定义</t>
  </si>
  <si>
    <t>宝箱*5</t>
  </si>
  <si>
    <r>
      <rPr>
        <sz val="11"/>
        <color theme="1"/>
        <rFont val="等线"/>
        <charset val="134"/>
        <scheme val="minor"/>
      </rPr>
      <t>触发弹窗，如图，点击领取调出广告，玩家看完下次抽奖奖励</t>
    </r>
    <r>
      <rPr>
        <sz val="11"/>
        <color rgb="FFFF0000"/>
        <rFont val="等线"/>
        <charset val="134"/>
        <scheme val="minor"/>
      </rPr>
      <t>*5</t>
    </r>
    <r>
      <rPr>
        <sz val="11"/>
        <color theme="1"/>
        <rFont val="等线"/>
        <charset val="134"/>
        <scheme val="minor"/>
      </rPr>
      <t>(如果下次奖励还是宝箱则这次加成失效），点 不谢谢，则关闭弹窗回到转盘</t>
    </r>
  </si>
  <si>
    <t>宝箱*10</t>
  </si>
  <si>
    <r>
      <rPr>
        <sz val="11"/>
        <color theme="1"/>
        <rFont val="等线"/>
        <charset val="134"/>
        <scheme val="minor"/>
      </rPr>
      <t>触发弹窗，如图，点击领取调出广告，玩家看完下次抽奖奖励</t>
    </r>
    <r>
      <rPr>
        <sz val="11"/>
        <color rgb="FFFF0000"/>
        <rFont val="等线"/>
        <charset val="134"/>
        <scheme val="minor"/>
      </rPr>
      <t>*10</t>
    </r>
    <r>
      <rPr>
        <sz val="11"/>
        <color theme="1"/>
        <rFont val="等线"/>
        <charset val="134"/>
        <scheme val="minor"/>
      </rPr>
      <t>(如果下次奖励还是宝箱则这次加成失效），点 不谢谢，则关闭弹窗回到转盘</t>
    </r>
  </si>
  <si>
    <t>少量金币</t>
  </si>
  <si>
    <t>一分钟收益</t>
  </si>
  <si>
    <t>中量金币</t>
  </si>
  <si>
    <t>三分钟收益</t>
  </si>
  <si>
    <t>大量金币</t>
  </si>
  <si>
    <t>十分钟收益</t>
  </si>
  <si>
    <t>海量金币</t>
  </si>
  <si>
    <t>半小时收益</t>
  </si>
  <si>
    <t>钻石100</t>
  </si>
  <si>
    <t>-</t>
  </si>
  <si>
    <t>钻石200</t>
  </si>
  <si>
    <t>加速算法</t>
  </si>
  <si>
    <t>加速buff触发时，玩家在buff生效期内生产速度增加50%，设正常速度为n/s，加速buff生效时速度为1.5n/s。</t>
  </si>
  <si>
    <t>一键购买最划算定义</t>
  </si>
  <si>
    <t>设玩家当前解锁了1-N级的角色购买，各等级用n来表示</t>
  </si>
  <si>
    <t>设玩家当前1-N级角色的单价分别为X1-XN，各等级用Xn来表示</t>
  </si>
  <si>
    <t>从玩家解锁2级角色购买开始，每次玩家购买完毕后，即计算一遍Xn/n，即计算所有的可购买角色当前单价处以对应角色等级，得出一系列Dn，当玩家下一次购买时，为玩家推荐Dn值最小的角色。</t>
  </si>
  <si>
    <t>游戏内数字简略展示规则</t>
  </si>
  <si>
    <t>由于核心玩法的数值采用递归算法，随玩家游戏进程，相关数字会变的非常大，为了页面美观，需要对数字进行简略展示。</t>
  </si>
  <si>
    <t>游戏内主要有五个地方需要展示数字：玩家拥有金币、玩家当前金币生产效率、玩家收益（离线收益、转盘、看视频等）、购买单价、合成区冒字</t>
  </si>
  <si>
    <t>根据不同场景分别设计展示规则：</t>
  </si>
  <si>
    <t>玩家拥有金币：</t>
  </si>
  <si>
    <t>最多展示六位字符，数字精确到小数点后0位</t>
  </si>
  <si>
    <t>最多展示五位字符，数字精确到小数点后1位</t>
  </si>
  <si>
    <t>玩家收益：</t>
  </si>
  <si>
    <t>购买单价/回收单价：</t>
  </si>
  <si>
    <t>最多展示4位字符，数字精确到小数点后2位</t>
  </si>
  <si>
    <t>合成区冒字：</t>
  </si>
  <si>
    <t>最多展示4位字符，数字精确到小数点后1位</t>
  </si>
  <si>
    <t>数字近似展示规则：根据小数点后省略掉的位数，分别带上对应的单位，具体如下：</t>
  </si>
  <si>
    <t>省略位数</t>
  </si>
  <si>
    <t>单位</t>
  </si>
  <si>
    <t>3位</t>
  </si>
  <si>
    <t>k</t>
  </si>
  <si>
    <t>6位</t>
  </si>
  <si>
    <t>m</t>
  </si>
  <si>
    <t>9位</t>
  </si>
  <si>
    <t>12位</t>
  </si>
  <si>
    <t>t</t>
  </si>
  <si>
    <t>15位</t>
  </si>
  <si>
    <t>g</t>
  </si>
  <si>
    <t>事件触发</t>
  </si>
  <si>
    <t>触发等级</t>
  </si>
  <si>
    <t>展示角色</t>
  </si>
  <si>
    <t>对应势力印章</t>
  </si>
  <si>
    <t>张绣</t>
  </si>
  <si>
    <t>张</t>
  </si>
  <si>
    <t>马谡</t>
  </si>
  <si>
    <t>马</t>
  </si>
  <si>
    <t>周泰</t>
  </si>
  <si>
    <t>周</t>
  </si>
  <si>
    <t>夏侯淳</t>
  </si>
  <si>
    <t>夏</t>
  </si>
  <si>
    <t>黄忠</t>
  </si>
  <si>
    <t>黄</t>
  </si>
  <si>
    <t>黄盖</t>
  </si>
  <si>
    <t>赵云</t>
  </si>
  <si>
    <t>赵</t>
  </si>
  <si>
    <t>曹丕</t>
  </si>
  <si>
    <t>曹</t>
  </si>
  <si>
    <t>吕蒙</t>
  </si>
  <si>
    <t>吕</t>
  </si>
  <si>
    <t>马超</t>
  </si>
  <si>
    <t>夏侯渊</t>
  </si>
  <si>
    <t>韩当</t>
  </si>
  <si>
    <t>韩</t>
  </si>
  <si>
    <t>关羽</t>
  </si>
  <si>
    <t>关</t>
  </si>
  <si>
    <t>荀彧</t>
  </si>
  <si>
    <t>荀</t>
  </si>
  <si>
    <t>鲁肃</t>
  </si>
  <si>
    <t>鲁</t>
  </si>
  <si>
    <t>司马懿</t>
  </si>
  <si>
    <t>司</t>
  </si>
  <si>
    <t>诸葛亮</t>
  </si>
  <si>
    <t>诸</t>
  </si>
  <si>
    <t>周瑜</t>
  </si>
  <si>
    <t>曹操</t>
  </si>
  <si>
    <t>刘备</t>
  </si>
  <si>
    <t>刘</t>
  </si>
  <si>
    <t>孙权</t>
  </si>
  <si>
    <t>孙</t>
  </si>
  <si>
    <t>ID</t>
  </si>
  <si>
    <t>值</t>
  </si>
  <si>
    <t>id</t>
  </si>
  <si>
    <t>value</t>
  </si>
  <si>
    <t>SHAREAD_TIME1</t>
  </si>
  <si>
    <t>分享礼包弹出时间</t>
  </si>
  <si>
    <t>SHAREAD_TIME2</t>
  </si>
  <si>
    <t>SHAREAD_TIME3</t>
  </si>
  <si>
    <t>SHAREAD_REWARD</t>
  </si>
  <si>
    <t>分享礼包奖励（金币）</t>
  </si>
  <si>
    <t>SHAREAD_COUNTMAX</t>
  </si>
  <si>
    <t>分享礼包每日最大次数</t>
  </si>
  <si>
    <t>ROLL_BANNER_COUNTMAX</t>
  </si>
  <si>
    <t>点击banner广告获得抽奖次数</t>
  </si>
  <si>
    <t>ROLL_AD_COUNTMAX</t>
  </si>
  <si>
    <t>观看视频抽奖次数</t>
  </si>
  <si>
    <t>转盘看视频获得次数</t>
  </si>
  <si>
    <t>ROLL_RESRT_COUNT</t>
  </si>
  <si>
    <t>每日重置票据数量</t>
  </si>
  <si>
    <t>转盘</t>
  </si>
  <si>
    <t>VIDEO_FAIL_TIME</t>
  </si>
  <si>
    <t>视频通用冷却时间（观看视频失败进入冷却）</t>
  </si>
  <si>
    <t>复活、双倍奖励、转盘抽奖、免费试玩</t>
  </si>
  <si>
    <t>VIDEO_ROLL_TIME</t>
  </si>
  <si>
    <t>观看视频抽奖成功冷却时间</t>
  </si>
  <si>
    <t>VIDEO_DAY_COUNT</t>
  </si>
  <si>
    <t>每天最多看视频次数</t>
  </si>
  <si>
    <t>INVITELOGIN_REWARD</t>
  </si>
  <si>
    <t>邀请登陆的奖励</t>
  </si>
  <si>
    <t>INVITELOGIN_MAXCOUNT</t>
  </si>
  <si>
    <t>邀请登陆的最大次数</t>
  </si>
  <si>
    <t>PETSPEED_PRICE</t>
  </si>
  <si>
    <t>加速的价格</t>
  </si>
  <si>
    <t>PETSPEED_TIME</t>
  </si>
  <si>
    <t>加速的时间</t>
  </si>
  <si>
    <t>INIT_RANDPET_LEVEL</t>
  </si>
  <si>
    <t>初始化随机宠物的等级</t>
  </si>
  <si>
    <t>INIT_RANDPET_MONEY</t>
  </si>
  <si>
    <t>初始化随机宠物的价格</t>
  </si>
  <si>
    <t>VIDEO_REWARD_TIME</t>
  </si>
  <si>
    <t>飞行礼包收益（当前每秒收益*300)</t>
  </si>
  <si>
    <t>加速</t>
  </si>
  <si>
    <t>PETSPEED_COUNT</t>
  </si>
  <si>
    <t>金币购买加速次数</t>
  </si>
  <si>
    <t>PETSPEED_AD_COUNT</t>
  </si>
  <si>
    <t>观看加速视频次数</t>
  </si>
  <si>
    <t>PETSPEED_AD_TIME</t>
  </si>
  <si>
    <t>看视频加速的时间</t>
  </si>
  <si>
    <t>GUN_MAX_ID</t>
  </si>
  <si>
    <t>枪合成最大ID</t>
  </si>
  <si>
    <r>
      <rPr>
        <sz val="11"/>
        <color theme="1"/>
        <rFont val="等线"/>
        <charset val="134"/>
        <scheme val="minor"/>
      </rPr>
      <t>INV</t>
    </r>
    <r>
      <rPr>
        <sz val="11"/>
        <color theme="1"/>
        <rFont val="等线"/>
        <charset val="134"/>
        <scheme val="minor"/>
      </rPr>
      <t>_ADDSPEED_TIME</t>
    </r>
  </si>
  <si>
    <t>邀请上线加速收益时间</t>
  </si>
  <si>
    <t>礼包邀请好友助力奖励</t>
  </si>
  <si>
    <t>PACKAGE_NAME</t>
  </si>
  <si>
    <t>com.qbizhuan</t>
  </si>
  <si>
    <t>兑换盒子</t>
  </si>
  <si>
    <t>跳转报名</t>
  </si>
  <si>
    <t>PACKAGE_URL</t>
  </si>
  <si>
    <t>http://download.world18618.com/</t>
  </si>
  <si>
    <t>下载地址</t>
  </si>
  <si>
    <t>跳转下载地址</t>
  </si>
  <si>
    <t>奖励类型</t>
  </si>
  <si>
    <t>参数</t>
  </si>
  <si>
    <t>活动类型</t>
  </si>
  <si>
    <t>typ</t>
  </si>
  <si>
    <t>aType</t>
  </si>
  <si>
    <t>索引</t>
  </si>
  <si>
    <t>位置</t>
  </si>
  <si>
    <t>appID</t>
  </si>
  <si>
    <t>透传信息</t>
  </si>
  <si>
    <t>图片地址</t>
  </si>
  <si>
    <t>site</t>
  </si>
  <si>
    <t>appId</t>
  </si>
  <si>
    <t>extraData</t>
  </si>
  <si>
    <t>url</t>
  </si>
  <si>
    <t>唯一表示</t>
  </si>
  <si>
    <t>分享类型</t>
  </si>
  <si>
    <t>图片名</t>
  </si>
  <si>
    <t>展示权重</t>
  </si>
  <si>
    <t>分享文案</t>
  </si>
  <si>
    <t>shareType</t>
  </si>
  <si>
    <t>name</t>
  </si>
  <si>
    <t>weight</t>
  </si>
  <si>
    <t>note</t>
  </si>
  <si>
    <t>red1</t>
  </si>
  <si>
    <t>现金红包送给你，抚摸一下装口袋！</t>
  </si>
  <si>
    <t>red2</t>
  </si>
  <si>
    <t>你的好友已经领取了现金红包</t>
  </si>
  <si>
    <t>snake6</t>
  </si>
  <si>
    <t>我的世界版贪吃蛇，抖音网红小游戏</t>
  </si>
  <si>
    <t>snake2</t>
  </si>
  <si>
    <t>玩了那么多年贪吃蛇，终于看到了结局！</t>
  </si>
  <si>
    <t>snake8</t>
  </si>
  <si>
    <t>自定义贪吃蛇形象，总有一款适合你</t>
  </si>
  <si>
    <t>snake4</t>
  </si>
  <si>
    <t>贪吃蛇和砖块的完美结合，教你如何穿梭自如</t>
  </si>
  <si>
    <t>snake5</t>
  </si>
  <si>
    <t>真人版贪吃蛇，全程高能！</t>
  </si>
  <si>
    <t>【揭秘】震惊！百年蟒蛇渡劫失败，竟引发。。</t>
  </si>
  <si>
    <t>嵩山百年老蛇练就铁头功，一头撞碎6块砖头！</t>
  </si>
  <si>
    <t>score1</t>
  </si>
  <si>
    <t>我的战绩%s分。鲨雕，不服来比比啊！</t>
  </si>
  <si>
    <t>价格</t>
  </si>
  <si>
    <t>price</t>
  </si>
  <si>
    <t>每秒速度</t>
  </si>
  <si>
    <t>收益</t>
  </si>
  <si>
    <t>时间</t>
  </si>
  <si>
    <t>speed</t>
  </si>
  <si>
    <t>money</t>
  </si>
  <si>
    <t>time</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</si>
</sst>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32">
    <font>
      <sz val="11"/>
      <color theme="1"/>
      <name val="等线"/>
      <charset val="134"/>
      <scheme val="minor"/>
    </font>
    <font>
      <sz val="10"/>
      <color theme="1"/>
      <name val="微软雅黑"/>
      <charset val="134"/>
    </font>
    <font>
      <sz val="9"/>
      <color theme="1"/>
      <name val="微软雅黑"/>
      <charset val="134"/>
    </font>
    <font>
      <sz val="11"/>
      <color theme="1"/>
      <name val="等线"/>
      <charset val="134"/>
      <scheme val="minor"/>
    </font>
    <font>
      <sz val="12"/>
      <color theme="1"/>
      <name val="等线"/>
      <charset val="134"/>
      <scheme val="minor"/>
    </font>
    <font>
      <u/>
      <sz val="11"/>
      <color rgb="FF0000FF"/>
      <name val="等线"/>
      <charset val="134"/>
      <scheme val="minor"/>
    </font>
    <font>
      <sz val="11"/>
      <color rgb="FFFF0000"/>
      <name val="等线"/>
      <charset val="134"/>
      <scheme val="minor"/>
    </font>
    <font>
      <sz val="11"/>
      <color theme="1"/>
      <name val="微软雅黑"/>
      <charset val="134"/>
    </font>
    <font>
      <sz val="14"/>
      <color theme="1"/>
      <name val="等线"/>
      <charset val="134"/>
      <scheme val="minor"/>
    </font>
    <font>
      <b/>
      <sz val="9"/>
      <color theme="1"/>
      <name val="微软雅黑"/>
      <charset val="134"/>
    </font>
    <font>
      <sz val="11"/>
      <color theme="0"/>
      <name val="等线"/>
      <charset val="0"/>
      <scheme val="minor"/>
    </font>
    <font>
      <sz val="11"/>
      <color theme="1"/>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rgb="FFFFFFFF"/>
      <name val="等线"/>
      <charset val="0"/>
      <scheme val="minor"/>
    </font>
    <font>
      <sz val="9"/>
      <name val="宋体"/>
      <charset val="134"/>
    </font>
    <font>
      <sz val="9"/>
      <name val="Tahoma"/>
      <charset val="134"/>
    </font>
    <font>
      <b/>
      <sz val="9"/>
      <name val="Tahoma"/>
      <charset val="134"/>
    </font>
    <font>
      <b/>
      <sz val="9"/>
      <name val="宋体"/>
      <charset val="134"/>
    </font>
  </fonts>
  <fills count="33">
    <fill>
      <patternFill patternType="none"/>
    </fill>
    <fill>
      <patternFill patternType="gray125"/>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s>
  <borders count="3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ck">
        <color auto="1"/>
      </left>
      <right/>
      <top/>
      <bottom/>
      <diagonal/>
    </border>
    <border>
      <left/>
      <right style="thick">
        <color auto="1"/>
      </right>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diagonal/>
    </border>
    <border>
      <left/>
      <right style="thick">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1" fillId="25" borderId="0" applyNumberFormat="0" applyBorder="0" applyAlignment="0" applyProtection="0">
      <alignment vertical="center"/>
    </xf>
    <xf numFmtId="0" fontId="18" fillId="13" borderId="3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0" fillId="24"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5" borderId="29" applyNumberFormat="0" applyFont="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28" applyNumberFormat="0" applyFill="0" applyAlignment="0" applyProtection="0">
      <alignment vertical="center"/>
    </xf>
    <xf numFmtId="0" fontId="25" fillId="0" borderId="28" applyNumberFormat="0" applyFill="0" applyAlignment="0" applyProtection="0">
      <alignment vertical="center"/>
    </xf>
    <xf numFmtId="0" fontId="10" fillId="21" borderId="0" applyNumberFormat="0" applyBorder="0" applyAlignment="0" applyProtection="0">
      <alignment vertical="center"/>
    </xf>
    <xf numFmtId="0" fontId="15" fillId="0" borderId="30" applyNumberFormat="0" applyFill="0" applyAlignment="0" applyProtection="0">
      <alignment vertical="center"/>
    </xf>
    <xf numFmtId="0" fontId="10" fillId="12" borderId="0" applyNumberFormat="0" applyBorder="0" applyAlignment="0" applyProtection="0">
      <alignment vertical="center"/>
    </xf>
    <xf numFmtId="0" fontId="24" fillId="20" borderId="33" applyNumberFormat="0" applyAlignment="0" applyProtection="0">
      <alignment vertical="center"/>
    </xf>
    <xf numFmtId="0" fontId="20" fillId="20" borderId="31" applyNumberFormat="0" applyAlignment="0" applyProtection="0">
      <alignment vertical="center"/>
    </xf>
    <xf numFmtId="0" fontId="27" fillId="32" borderId="34" applyNumberFormat="0" applyAlignment="0" applyProtection="0">
      <alignment vertical="center"/>
    </xf>
    <xf numFmtId="0" fontId="11" fillId="17" borderId="0" applyNumberFormat="0" applyBorder="0" applyAlignment="0" applyProtection="0">
      <alignment vertical="center"/>
    </xf>
    <xf numFmtId="0" fontId="10" fillId="31" borderId="0" applyNumberFormat="0" applyBorder="0" applyAlignment="0" applyProtection="0">
      <alignment vertical="center"/>
    </xf>
    <xf numFmtId="0" fontId="12" fillId="0" borderId="27" applyNumberFormat="0" applyFill="0" applyAlignment="0" applyProtection="0">
      <alignment vertical="center"/>
    </xf>
    <xf numFmtId="0" fontId="23" fillId="0" borderId="32" applyNumberFormat="0" applyFill="0" applyAlignment="0" applyProtection="0">
      <alignment vertical="center"/>
    </xf>
    <xf numFmtId="0" fontId="19" fillId="16" borderId="0" applyNumberFormat="0" applyBorder="0" applyAlignment="0" applyProtection="0">
      <alignment vertical="center"/>
    </xf>
    <xf numFmtId="0" fontId="14" fillId="8" borderId="0" applyNumberFormat="0" applyBorder="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11" fillId="15" borderId="0" applyNumberFormat="0" applyBorder="0" applyAlignment="0" applyProtection="0">
      <alignment vertical="center"/>
    </xf>
    <xf numFmtId="0" fontId="11" fillId="23" borderId="0" applyNumberFormat="0" applyBorder="0" applyAlignment="0" applyProtection="0">
      <alignment vertical="center"/>
    </xf>
    <xf numFmtId="0" fontId="11" fillId="4" borderId="0" applyNumberFormat="0" applyBorder="0" applyAlignment="0" applyProtection="0">
      <alignment vertical="center"/>
    </xf>
    <xf numFmtId="0" fontId="11" fillId="30" borderId="0" applyNumberFormat="0" applyBorder="0" applyAlignment="0" applyProtection="0">
      <alignment vertical="center"/>
    </xf>
    <xf numFmtId="0" fontId="10" fillId="3" borderId="0" applyNumberFormat="0" applyBorder="0" applyAlignment="0" applyProtection="0">
      <alignment vertical="center"/>
    </xf>
    <xf numFmtId="0" fontId="10" fillId="28" borderId="0" applyNumberFormat="0" applyBorder="0" applyAlignment="0" applyProtection="0">
      <alignment vertical="center"/>
    </xf>
    <xf numFmtId="0" fontId="11" fillId="27" borderId="0" applyNumberFormat="0" applyBorder="0" applyAlignment="0" applyProtection="0">
      <alignment vertical="center"/>
    </xf>
    <xf numFmtId="0" fontId="11" fillId="19" borderId="0" applyNumberFormat="0" applyBorder="0" applyAlignment="0" applyProtection="0">
      <alignment vertical="center"/>
    </xf>
    <xf numFmtId="0" fontId="10" fillId="2" borderId="0" applyNumberFormat="0" applyBorder="0" applyAlignment="0" applyProtection="0">
      <alignment vertical="center"/>
    </xf>
    <xf numFmtId="0" fontId="11" fillId="7" borderId="0" applyNumberFormat="0" applyBorder="0" applyAlignment="0" applyProtection="0">
      <alignment vertical="center"/>
    </xf>
    <xf numFmtId="0" fontId="10" fillId="22" borderId="0" applyNumberFormat="0" applyBorder="0" applyAlignment="0" applyProtection="0">
      <alignment vertical="center"/>
    </xf>
    <xf numFmtId="0" fontId="10" fillId="26" borderId="0" applyNumberFormat="0" applyBorder="0" applyAlignment="0" applyProtection="0">
      <alignment vertical="center"/>
    </xf>
    <xf numFmtId="0" fontId="11" fillId="6" borderId="0" applyNumberFormat="0" applyBorder="0" applyAlignment="0" applyProtection="0">
      <alignment vertical="center"/>
    </xf>
    <xf numFmtId="0" fontId="10" fillId="29" borderId="0" applyNumberFormat="0" applyBorder="0" applyAlignment="0" applyProtection="0">
      <alignment vertical="center"/>
    </xf>
  </cellStyleXfs>
  <cellXfs count="81">
    <xf numFmtId="0" fontId="0" fillId="0" borderId="0" xfId="0"/>
    <xf numFmtId="0" fontId="1" fillId="0" borderId="0" xfId="0" applyFont="1" applyFill="1" applyAlignment="1"/>
    <xf numFmtId="0" fontId="1" fillId="0" borderId="0" xfId="0" applyFont="1" applyFill="1" applyAlignment="1">
      <alignment horizont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vertical="center"/>
    </xf>
    <xf numFmtId="0" fontId="2" fillId="0" borderId="0" xfId="0" applyFont="1" applyFill="1" applyAlignment="1">
      <alignment horizontal="left"/>
    </xf>
    <xf numFmtId="0" fontId="0" fillId="0" borderId="0" xfId="0" applyFont="1" applyFill="1" applyAlignment="1"/>
    <xf numFmtId="0" fontId="3" fillId="0" borderId="0" xfId="0" applyFont="1"/>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center"/>
    </xf>
    <xf numFmtId="0" fontId="5" fillId="0" borderId="0" xfId="10" applyAlignment="1"/>
    <xf numFmtId="0" fontId="0" fillId="0" borderId="1" xfId="0" applyBorder="1"/>
    <xf numFmtId="0" fontId="0" fillId="0" borderId="2" xfId="0" applyBorder="1"/>
    <xf numFmtId="0" fontId="6" fillId="0" borderId="0" xfId="0" applyFont="1" applyAlignment="1">
      <alignment vertical="center"/>
    </xf>
    <xf numFmtId="0" fontId="0" fillId="0" borderId="3" xfId="0" applyBorder="1" applyAlignment="1">
      <alignment horizontal="left" wrapText="1"/>
    </xf>
    <xf numFmtId="0" fontId="6" fillId="0" borderId="0" xfId="0" applyFont="1"/>
    <xf numFmtId="0" fontId="6" fillId="0" borderId="4" xfId="0" applyFont="1" applyBorder="1"/>
    <xf numFmtId="0" fontId="0" fillId="0" borderId="3" xfId="0" applyBorder="1"/>
    <xf numFmtId="0" fontId="0" fillId="0" borderId="5" xfId="0" applyBorder="1" applyAlignment="1">
      <alignment horizontal="center" vertical="center"/>
    </xf>
    <xf numFmtId="0" fontId="0" fillId="0" borderId="0" xfId="0" applyBorder="1"/>
    <xf numFmtId="10" fontId="0" fillId="0" borderId="5" xfId="0" applyNumberFormat="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wrapText="1"/>
    </xf>
    <xf numFmtId="0" fontId="7" fillId="0" borderId="8" xfId="0" applyFont="1" applyBorder="1" applyAlignment="1">
      <alignment vertical="center"/>
    </xf>
    <xf numFmtId="0" fontId="0" fillId="0" borderId="9" xfId="0" applyBorder="1"/>
    <xf numFmtId="0" fontId="0" fillId="0" borderId="5" xfId="0" applyBorder="1"/>
    <xf numFmtId="0" fontId="0" fillId="0" borderId="2" xfId="0" applyBorder="1" applyAlignment="1">
      <alignment horizontal="center"/>
    </xf>
    <xf numFmtId="0" fontId="0" fillId="0" borderId="9" xfId="0" applyBorder="1" applyAlignment="1">
      <alignment horizontal="center"/>
    </xf>
    <xf numFmtId="0" fontId="0" fillId="0" borderId="10" xfId="0" applyBorder="1"/>
    <xf numFmtId="0" fontId="0" fillId="0" borderId="11" xfId="0" applyBorder="1"/>
    <xf numFmtId="0" fontId="0" fillId="0" borderId="12" xfId="0" applyBorder="1"/>
    <xf numFmtId="0" fontId="0" fillId="0" borderId="12" xfId="0" applyBorder="1" applyAlignment="1">
      <alignment horizontal="left" vertical="center" wrapText="1"/>
    </xf>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7" xfId="0" applyBorder="1"/>
    <xf numFmtId="0" fontId="0" fillId="0" borderId="18" xfId="0" applyBorder="1"/>
    <xf numFmtId="0" fontId="0" fillId="0" borderId="0" xfId="0" applyFill="1" applyBorder="1"/>
    <xf numFmtId="0" fontId="0" fillId="0" borderId="14" xfId="0" applyFill="1" applyBorder="1"/>
    <xf numFmtId="176" fontId="0" fillId="0" borderId="14" xfId="0" applyNumberFormat="1" applyBorder="1"/>
    <xf numFmtId="0" fontId="0" fillId="0" borderId="6" xfId="0" applyBorder="1" applyAlignment="1">
      <alignment horizontal="center"/>
    </xf>
    <xf numFmtId="0" fontId="0" fillId="0" borderId="11" xfId="0" applyBorder="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8" fillId="0" borderId="0" xfId="0" applyFont="1"/>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2" xfId="0" applyBorder="1"/>
    <xf numFmtId="0" fontId="0" fillId="0" borderId="5" xfId="0" applyFill="1" applyBorder="1" applyAlignment="1">
      <alignment horizontal="center" vertical="center"/>
    </xf>
    <xf numFmtId="0" fontId="0" fillId="0" borderId="23" xfId="0" applyFill="1" applyBorder="1" applyAlignment="1">
      <alignment horizontal="center" vertical="center"/>
    </xf>
    <xf numFmtId="176" fontId="0" fillId="0" borderId="22" xfId="0" applyNumberFormat="1" applyBorder="1"/>
    <xf numFmtId="176" fontId="0" fillId="0" borderId="24" xfId="0" applyNumberFormat="1" applyBorder="1"/>
    <xf numFmtId="0" fontId="0" fillId="0" borderId="25" xfId="0" applyFill="1" applyBorder="1" applyAlignment="1">
      <alignment horizontal="center" vertical="center"/>
    </xf>
    <xf numFmtId="0" fontId="0" fillId="0" borderId="26" xfId="0" applyFill="1" applyBorder="1" applyAlignment="1">
      <alignment horizontal="center" vertical="center"/>
    </xf>
    <xf numFmtId="176" fontId="0" fillId="0" borderId="0" xfId="0" applyNumberForma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0" xfId="0" applyAlignment="1">
      <alignment vertical="center" wrapText="1"/>
    </xf>
    <xf numFmtId="0" fontId="9" fillId="0" borderId="0" xfId="0" applyFont="1" applyAlignment="1">
      <alignment horizontal="left"/>
    </xf>
    <xf numFmtId="0" fontId="2" fillId="0" borderId="0" xfId="0" applyFon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9</xdr:row>
      <xdr:rowOff>0</xdr:rowOff>
    </xdr:from>
    <xdr:to>
      <xdr:col>6</xdr:col>
      <xdr:colOff>561975</xdr:colOff>
      <xdr:row>19</xdr:row>
      <xdr:rowOff>149400</xdr:rowOff>
    </xdr:to>
    <xdr:pic>
      <xdr:nvPicPr>
        <xdr:cNvPr id="2" name="图片 1"/>
        <xdr:cNvPicPr>
          <a:picLocks noChangeAspect="1"/>
        </xdr:cNvPicPr>
      </xdr:nvPicPr>
      <xdr:blipFill>
        <a:blip r:embed="rId1" cstate="print"/>
        <a:stretch>
          <a:fillRect/>
        </a:stretch>
      </xdr:blipFill>
      <xdr:spPr>
        <a:xfrm>
          <a:off x="4981575" y="2028825"/>
          <a:ext cx="1247775" cy="19589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download.world18618.com/" TargetMode="Externa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6"/>
  <sheetViews>
    <sheetView workbookViewId="0">
      <selection activeCell="O16" sqref="O16"/>
    </sheetView>
  </sheetViews>
  <sheetFormatPr defaultColWidth="9" defaultRowHeight="14.25" outlineLevelCol="6"/>
  <cols>
    <col min="3" max="3" width="9" hidden="1" customWidth="1"/>
    <col min="4" max="4" width="10.375" hidden="1" customWidth="1"/>
    <col min="5" max="7" width="9" hidden="1" customWidth="1"/>
    <col min="8" max="9" width="9" customWidth="1"/>
    <col min="10" max="10" width="16.5" customWidth="1"/>
    <col min="12" max="12" width="10.375" customWidth="1"/>
  </cols>
  <sheetData>
    <row r="1" spans="1:4">
      <c r="A1" s="79" t="s">
        <v>0</v>
      </c>
      <c r="B1" s="79" t="s">
        <v>1</v>
      </c>
      <c r="D1" t="s">
        <v>2</v>
      </c>
    </row>
    <row r="2" spans="1:5">
      <c r="A2" s="80">
        <v>1</v>
      </c>
      <c r="B2" s="80" t="s">
        <v>3</v>
      </c>
      <c r="D2" t="s">
        <v>4</v>
      </c>
      <c r="E2" t="s">
        <v>4</v>
      </c>
    </row>
    <row r="3" spans="1:5">
      <c r="A3" s="80">
        <v>2</v>
      </c>
      <c r="B3" s="80" t="s">
        <v>5</v>
      </c>
      <c r="D3" t="s">
        <v>6</v>
      </c>
      <c r="E3" t="s">
        <v>7</v>
      </c>
    </row>
    <row r="4" spans="1:5">
      <c r="A4" s="80">
        <v>3</v>
      </c>
      <c r="B4" s="80" t="s">
        <v>8</v>
      </c>
      <c r="D4" t="s">
        <v>7</v>
      </c>
      <c r="E4" t="s">
        <v>6</v>
      </c>
    </row>
    <row r="5" spans="1:5">
      <c r="A5" s="80">
        <v>4</v>
      </c>
      <c r="B5" s="80" t="s">
        <v>9</v>
      </c>
      <c r="D5" t="s">
        <v>10</v>
      </c>
      <c r="E5" t="s">
        <v>11</v>
      </c>
    </row>
    <row r="6" spans="1:5">
      <c r="A6" s="80">
        <v>5</v>
      </c>
      <c r="B6" s="80" t="s">
        <v>12</v>
      </c>
      <c r="D6" t="s">
        <v>13</v>
      </c>
      <c r="E6" t="s">
        <v>14</v>
      </c>
    </row>
    <row r="7" spans="1:5">
      <c r="A7" s="80">
        <v>6</v>
      </c>
      <c r="B7" s="80" t="s">
        <v>15</v>
      </c>
      <c r="D7" t="s">
        <v>16</v>
      </c>
      <c r="E7" t="s">
        <v>2</v>
      </c>
    </row>
    <row r="8" spans="1:5">
      <c r="A8" s="80">
        <v>7</v>
      </c>
      <c r="B8" s="80" t="s">
        <v>17</v>
      </c>
      <c r="D8" t="s">
        <v>18</v>
      </c>
      <c r="E8" t="s">
        <v>19</v>
      </c>
    </row>
    <row r="9" spans="1:5">
      <c r="A9" s="80">
        <v>8</v>
      </c>
      <c r="B9" s="80" t="s">
        <v>20</v>
      </c>
      <c r="D9" t="s">
        <v>21</v>
      </c>
      <c r="E9" t="s">
        <v>22</v>
      </c>
    </row>
    <row r="10" spans="1:5">
      <c r="A10" s="80">
        <v>9</v>
      </c>
      <c r="B10" s="80" t="s">
        <v>23</v>
      </c>
      <c r="D10" t="s">
        <v>24</v>
      </c>
      <c r="E10" t="s">
        <v>25</v>
      </c>
    </row>
    <row r="11" spans="1:4">
      <c r="A11" s="80">
        <v>10</v>
      </c>
      <c r="B11" s="80" t="s">
        <v>26</v>
      </c>
      <c r="D11" t="s">
        <v>27</v>
      </c>
    </row>
    <row r="12" spans="1:4">
      <c r="A12" s="80">
        <v>11</v>
      </c>
      <c r="B12" s="80" t="s">
        <v>28</v>
      </c>
      <c r="D12" t="s">
        <v>29</v>
      </c>
    </row>
    <row r="13" spans="1:4">
      <c r="A13" s="80">
        <v>12</v>
      </c>
      <c r="B13" s="80" t="s">
        <v>30</v>
      </c>
      <c r="D13" t="s">
        <v>31</v>
      </c>
    </row>
    <row r="14" spans="1:4">
      <c r="A14" s="80">
        <v>13</v>
      </c>
      <c r="B14" s="80" t="s">
        <v>32</v>
      </c>
      <c r="D14" t="s">
        <v>33</v>
      </c>
    </row>
    <row r="15" spans="1:4">
      <c r="A15" s="80">
        <v>14</v>
      </c>
      <c r="B15" s="80" t="s">
        <v>34</v>
      </c>
      <c r="D15" t="s">
        <v>35</v>
      </c>
    </row>
    <row r="16" spans="1:4">
      <c r="A16" s="80">
        <v>15</v>
      </c>
      <c r="B16" s="80" t="s">
        <v>36</v>
      </c>
      <c r="D16" t="s">
        <v>37</v>
      </c>
    </row>
    <row r="17" spans="1:4">
      <c r="A17" s="80">
        <v>16</v>
      </c>
      <c r="B17" s="80" t="s">
        <v>38</v>
      </c>
      <c r="D17" t="s">
        <v>39</v>
      </c>
    </row>
    <row r="18" spans="1:4">
      <c r="A18" s="80">
        <v>17</v>
      </c>
      <c r="B18" s="80" t="s">
        <v>40</v>
      </c>
      <c r="D18" t="s">
        <v>41</v>
      </c>
    </row>
    <row r="19" spans="1:4">
      <c r="A19" s="80">
        <v>18</v>
      </c>
      <c r="B19" s="80" t="s">
        <v>42</v>
      </c>
      <c r="D19" t="s">
        <v>43</v>
      </c>
    </row>
    <row r="20" spans="1:4">
      <c r="A20" s="80">
        <v>19</v>
      </c>
      <c r="B20" s="80" t="s">
        <v>44</v>
      </c>
      <c r="D20" t="s">
        <v>45</v>
      </c>
    </row>
    <row r="21" spans="1:4">
      <c r="A21" s="80">
        <v>20</v>
      </c>
      <c r="B21" s="80" t="s">
        <v>46</v>
      </c>
      <c r="D21" t="s">
        <v>47</v>
      </c>
    </row>
    <row r="22" spans="1:4">
      <c r="A22" s="80">
        <v>21</v>
      </c>
      <c r="B22" s="80" t="s">
        <v>48</v>
      </c>
      <c r="D22" t="s">
        <v>49</v>
      </c>
    </row>
    <row r="23" spans="1:4">
      <c r="A23" s="80">
        <v>22</v>
      </c>
      <c r="B23" s="80" t="s">
        <v>50</v>
      </c>
      <c r="D23" t="s">
        <v>50</v>
      </c>
    </row>
    <row r="24" spans="1:4">
      <c r="A24" s="80">
        <v>23</v>
      </c>
      <c r="B24" s="80" t="s">
        <v>37</v>
      </c>
      <c r="D24" t="s">
        <v>51</v>
      </c>
    </row>
    <row r="25" spans="1:4">
      <c r="A25" s="80">
        <v>24</v>
      </c>
      <c r="B25" s="80" t="s">
        <v>35</v>
      </c>
      <c r="D25" t="s">
        <v>52</v>
      </c>
    </row>
    <row r="26" spans="1:4">
      <c r="A26" s="80">
        <v>25</v>
      </c>
      <c r="B26" s="80" t="s">
        <v>33</v>
      </c>
      <c r="D26" t="s">
        <v>53</v>
      </c>
    </row>
    <row r="27" spans="1:4">
      <c r="A27" s="80">
        <v>26</v>
      </c>
      <c r="B27" s="80" t="s">
        <v>31</v>
      </c>
      <c r="D27" t="s">
        <v>54</v>
      </c>
    </row>
    <row r="28" spans="1:4">
      <c r="A28" s="80">
        <v>27</v>
      </c>
      <c r="B28" s="80" t="s">
        <v>13</v>
      </c>
      <c r="D28" t="s">
        <v>55</v>
      </c>
    </row>
    <row r="29" spans="1:4">
      <c r="A29" s="80">
        <v>28</v>
      </c>
      <c r="B29" s="80" t="s">
        <v>18</v>
      </c>
      <c r="D29" t="s">
        <v>48</v>
      </c>
    </row>
    <row r="30" spans="1:4">
      <c r="A30" s="80">
        <v>29</v>
      </c>
      <c r="B30" s="80" t="s">
        <v>16</v>
      </c>
      <c r="D30" t="s">
        <v>56</v>
      </c>
    </row>
    <row r="31" spans="1:4">
      <c r="A31" s="80">
        <v>30</v>
      </c>
      <c r="B31" s="80" t="s">
        <v>10</v>
      </c>
      <c r="D31" t="s">
        <v>57</v>
      </c>
    </row>
    <row r="32" spans="1:4">
      <c r="A32" s="80">
        <v>31</v>
      </c>
      <c r="B32" s="80" t="s">
        <v>4</v>
      </c>
      <c r="D32" t="s">
        <v>58</v>
      </c>
    </row>
    <row r="33" spans="1:4">
      <c r="A33" s="80">
        <v>32</v>
      </c>
      <c r="B33" s="80" t="s">
        <v>7</v>
      </c>
      <c r="D33" t="s">
        <v>59</v>
      </c>
    </row>
    <row r="34" spans="1:4">
      <c r="A34" s="80">
        <v>33</v>
      </c>
      <c r="B34" s="80" t="s">
        <v>6</v>
      </c>
      <c r="D34" t="s">
        <v>60</v>
      </c>
    </row>
    <row r="35" spans="1:4">
      <c r="A35" s="80">
        <v>34</v>
      </c>
      <c r="B35" s="80" t="s">
        <v>11</v>
      </c>
      <c r="D35" t="s">
        <v>61</v>
      </c>
    </row>
    <row r="36" spans="1:7">
      <c r="A36" s="80">
        <v>35</v>
      </c>
      <c r="B36" s="80" t="s">
        <v>14</v>
      </c>
      <c r="D36" t="s">
        <v>46</v>
      </c>
      <c r="F36" t="s">
        <v>62</v>
      </c>
      <c r="G36">
        <v>20000</v>
      </c>
    </row>
    <row r="37" spans="1:4">
      <c r="A37" s="80">
        <v>36</v>
      </c>
      <c r="B37" s="80" t="s">
        <v>2</v>
      </c>
      <c r="D37" t="s">
        <v>44</v>
      </c>
    </row>
    <row r="38" spans="1:4">
      <c r="A38" s="80">
        <v>37</v>
      </c>
      <c r="B38" s="80" t="s">
        <v>19</v>
      </c>
      <c r="D38" t="s">
        <v>42</v>
      </c>
    </row>
    <row r="39" spans="1:4">
      <c r="A39" s="80">
        <v>38</v>
      </c>
      <c r="B39" s="80" t="s">
        <v>22</v>
      </c>
      <c r="D39" t="s">
        <v>40</v>
      </c>
    </row>
    <row r="40" spans="1:4">
      <c r="A40" s="80">
        <v>39</v>
      </c>
      <c r="B40" s="80" t="s">
        <v>25</v>
      </c>
      <c r="D40" t="s">
        <v>63</v>
      </c>
    </row>
    <row r="41" spans="4:4">
      <c r="D41" t="s">
        <v>64</v>
      </c>
    </row>
    <row r="42" spans="4:4">
      <c r="D42" t="s">
        <v>65</v>
      </c>
    </row>
    <row r="43" spans="4:4">
      <c r="D43" t="s">
        <v>66</v>
      </c>
    </row>
    <row r="44" spans="4:4">
      <c r="D44" t="s">
        <v>67</v>
      </c>
    </row>
    <row r="45" spans="4:4">
      <c r="D45" t="s">
        <v>38</v>
      </c>
    </row>
    <row r="46" spans="4:4">
      <c r="D46" t="s">
        <v>68</v>
      </c>
    </row>
    <row r="47" spans="4:4">
      <c r="D47" t="s">
        <v>69</v>
      </c>
    </row>
    <row r="48" spans="4:4">
      <c r="D48" t="s">
        <v>36</v>
      </c>
    </row>
    <row r="49" spans="4:7">
      <c r="D49" t="s">
        <v>34</v>
      </c>
      <c r="F49" t="s">
        <v>70</v>
      </c>
      <c r="G49">
        <v>12000</v>
      </c>
    </row>
    <row r="50" spans="4:7">
      <c r="D50" t="s">
        <v>71</v>
      </c>
      <c r="F50" t="s">
        <v>72</v>
      </c>
      <c r="G50">
        <v>12000</v>
      </c>
    </row>
    <row r="51" spans="4:4">
      <c r="D51" t="s">
        <v>73</v>
      </c>
    </row>
    <row r="52" spans="4:4">
      <c r="D52" t="s">
        <v>74</v>
      </c>
    </row>
    <row r="53" spans="4:4">
      <c r="D53" t="s">
        <v>32</v>
      </c>
    </row>
    <row r="54" spans="4:4">
      <c r="D54" t="s">
        <v>75</v>
      </c>
    </row>
    <row r="55" spans="4:4">
      <c r="D55" t="s">
        <v>76</v>
      </c>
    </row>
    <row r="56" spans="4:4">
      <c r="D56" t="s">
        <v>77</v>
      </c>
    </row>
    <row r="57" spans="4:4">
      <c r="D57" t="s">
        <v>30</v>
      </c>
    </row>
    <row r="58" spans="4:4">
      <c r="D58" t="s">
        <v>28</v>
      </c>
    </row>
    <row r="59" spans="4:4">
      <c r="D59" t="s">
        <v>78</v>
      </c>
    </row>
    <row r="60" spans="4:4">
      <c r="D60" t="s">
        <v>26</v>
      </c>
    </row>
    <row r="61" spans="4:4">
      <c r="D61" t="s">
        <v>23</v>
      </c>
    </row>
    <row r="62" spans="4:4">
      <c r="D62" t="s">
        <v>20</v>
      </c>
    </row>
    <row r="63" spans="4:4">
      <c r="D63" t="s">
        <v>79</v>
      </c>
    </row>
    <row r="64" spans="4:4">
      <c r="D64" t="s">
        <v>80</v>
      </c>
    </row>
    <row r="65" spans="4:4">
      <c r="D65" t="s">
        <v>81</v>
      </c>
    </row>
    <row r="66" spans="4:4">
      <c r="D66" t="s">
        <v>17</v>
      </c>
    </row>
    <row r="67" spans="4:4">
      <c r="D67" t="s">
        <v>15</v>
      </c>
    </row>
    <row r="68" spans="4:4">
      <c r="D68" t="s">
        <v>12</v>
      </c>
    </row>
    <row r="69" spans="4:4">
      <c r="D69" t="s">
        <v>9</v>
      </c>
    </row>
    <row r="70" spans="4:4">
      <c r="D70" t="s">
        <v>82</v>
      </c>
    </row>
    <row r="71" spans="4:4">
      <c r="D71" t="s">
        <v>83</v>
      </c>
    </row>
    <row r="72" spans="4:7">
      <c r="D72" t="s">
        <v>84</v>
      </c>
      <c r="F72" t="s">
        <v>85</v>
      </c>
      <c r="G72">
        <v>5000</v>
      </c>
    </row>
    <row r="73" spans="6:7">
      <c r="F73" t="s">
        <v>86</v>
      </c>
      <c r="G73">
        <v>4000</v>
      </c>
    </row>
    <row r="74" spans="6:7">
      <c r="F74" t="s">
        <v>87</v>
      </c>
      <c r="G74">
        <v>4000</v>
      </c>
    </row>
    <row r="75" spans="6:7">
      <c r="F75" t="s">
        <v>88</v>
      </c>
      <c r="G75">
        <v>4000</v>
      </c>
    </row>
    <row r="76" spans="6:7">
      <c r="F76" t="s">
        <v>89</v>
      </c>
      <c r="G76">
        <v>4000</v>
      </c>
    </row>
  </sheetData>
  <sortState ref="I13:J16">
    <sortCondition ref="I13" descending="1"/>
  </sortState>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E11" sqref="E11"/>
    </sheetView>
  </sheetViews>
  <sheetFormatPr defaultColWidth="9" defaultRowHeight="14.25" outlineLevelCol="6"/>
  <cols>
    <col min="5" max="5" width="36.625" customWidth="1"/>
    <col min="6" max="6" width="38.375" customWidth="1"/>
  </cols>
  <sheetData>
    <row r="1" ht="16.5" spans="1:5">
      <c r="A1" s="1" t="s">
        <v>351</v>
      </c>
      <c r="B1" s="1" t="s">
        <v>352</v>
      </c>
      <c r="C1" s="1" t="s">
        <v>353</v>
      </c>
      <c r="D1" s="1" t="s">
        <v>354</v>
      </c>
      <c r="E1" s="1" t="s">
        <v>355</v>
      </c>
    </row>
    <row r="2" ht="16.5" spans="1:5">
      <c r="A2" s="1" t="s">
        <v>278</v>
      </c>
      <c r="B2" s="1" t="s">
        <v>356</v>
      </c>
      <c r="C2" s="1" t="s">
        <v>357</v>
      </c>
      <c r="D2" s="1" t="s">
        <v>358</v>
      </c>
      <c r="E2" s="1" t="s">
        <v>359</v>
      </c>
    </row>
    <row r="3" ht="16.5" spans="1:5">
      <c r="A3" s="1">
        <v>1</v>
      </c>
      <c r="B3" s="2">
        <v>1</v>
      </c>
      <c r="C3" s="1" t="s">
        <v>360</v>
      </c>
      <c r="D3" s="1">
        <v>5000</v>
      </c>
      <c r="E3" s="1" t="s">
        <v>361</v>
      </c>
    </row>
    <row r="4" ht="16.5" spans="1:5">
      <c r="A4" s="1">
        <v>2</v>
      </c>
      <c r="B4" s="2">
        <v>1</v>
      </c>
      <c r="C4" s="1" t="s">
        <v>362</v>
      </c>
      <c r="D4" s="1">
        <v>5000</v>
      </c>
      <c r="E4" s="3" t="s">
        <v>363</v>
      </c>
    </row>
    <row r="5" ht="16.5" spans="1:5">
      <c r="A5" s="1">
        <v>3</v>
      </c>
      <c r="B5" s="2">
        <v>2</v>
      </c>
      <c r="C5" s="1" t="s">
        <v>364</v>
      </c>
      <c r="D5" s="1">
        <v>2500</v>
      </c>
      <c r="E5" s="1" t="s">
        <v>365</v>
      </c>
    </row>
    <row r="6" ht="16.5" spans="1:5">
      <c r="A6" s="1">
        <v>4</v>
      </c>
      <c r="B6" s="2">
        <v>2</v>
      </c>
      <c r="C6" s="1" t="s">
        <v>366</v>
      </c>
      <c r="D6" s="1">
        <v>2500</v>
      </c>
      <c r="E6" s="1" t="s">
        <v>367</v>
      </c>
    </row>
    <row r="7" ht="16.5" spans="1:5">
      <c r="A7" s="1">
        <v>5</v>
      </c>
      <c r="B7" s="2">
        <v>2</v>
      </c>
      <c r="C7" s="1" t="s">
        <v>368</v>
      </c>
      <c r="D7" s="1">
        <v>2500</v>
      </c>
      <c r="E7" s="3" t="s">
        <v>369</v>
      </c>
    </row>
    <row r="8" ht="16.5" spans="1:5">
      <c r="A8" s="1">
        <v>6</v>
      </c>
      <c r="B8" s="2">
        <v>2</v>
      </c>
      <c r="C8" s="1" t="s">
        <v>370</v>
      </c>
      <c r="D8" s="1">
        <v>2500</v>
      </c>
      <c r="E8" s="1" t="s">
        <v>371</v>
      </c>
    </row>
    <row r="9" ht="16.5" spans="1:5">
      <c r="A9" s="1">
        <v>7</v>
      </c>
      <c r="B9" s="2">
        <v>3</v>
      </c>
      <c r="C9" s="1" t="s">
        <v>372</v>
      </c>
      <c r="D9" s="1">
        <v>3333</v>
      </c>
      <c r="E9" s="1" t="s">
        <v>373</v>
      </c>
    </row>
    <row r="10" ht="16.5" spans="1:7">
      <c r="A10" s="1">
        <v>8</v>
      </c>
      <c r="B10" s="2">
        <v>3</v>
      </c>
      <c r="C10" s="1" t="s">
        <v>364</v>
      </c>
      <c r="D10" s="1">
        <v>3334</v>
      </c>
      <c r="E10" s="1" t="s">
        <v>365</v>
      </c>
      <c r="F10" s="1" t="s">
        <v>374</v>
      </c>
      <c r="G10" s="1" t="s">
        <v>375</v>
      </c>
    </row>
    <row r="11" ht="16.5" spans="1:5">
      <c r="A11" s="1">
        <v>9</v>
      </c>
      <c r="B11" s="2">
        <v>3</v>
      </c>
      <c r="C11" s="1" t="s">
        <v>368</v>
      </c>
      <c r="D11" s="1">
        <v>3333</v>
      </c>
      <c r="E11" s="3" t="s">
        <v>369</v>
      </c>
    </row>
    <row r="12" spans="1:5">
      <c r="A12" s="4">
        <v>11</v>
      </c>
      <c r="B12" s="5">
        <v>4</v>
      </c>
      <c r="C12" s="4" t="s">
        <v>376</v>
      </c>
      <c r="D12" s="4">
        <v>10000</v>
      </c>
      <c r="E12" s="4" t="s">
        <v>377</v>
      </c>
    </row>
  </sheetData>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P32" sqref="P32"/>
    </sheetView>
  </sheetViews>
  <sheetFormatPr defaultColWidth="9" defaultRowHeight="14.25" outlineLevelCol="1"/>
  <sheetData>
    <row r="1" spans="1:2">
      <c r="A1" t="s">
        <v>276</v>
      </c>
      <c r="B1" t="s">
        <v>378</v>
      </c>
    </row>
    <row r="2" spans="1:2">
      <c r="A2" t="s">
        <v>278</v>
      </c>
      <c r="B2" t="s">
        <v>379</v>
      </c>
    </row>
    <row r="3" spans="1:2">
      <c r="A3">
        <v>2</v>
      </c>
      <c r="B3">
        <v>1500</v>
      </c>
    </row>
    <row r="4" spans="1:2">
      <c r="A4">
        <v>4</v>
      </c>
      <c r="B4">
        <v>2000</v>
      </c>
    </row>
    <row r="5" spans="1:2">
      <c r="A5">
        <v>5</v>
      </c>
      <c r="B5">
        <v>2000</v>
      </c>
    </row>
    <row r="6" spans="1:2">
      <c r="A6">
        <v>6</v>
      </c>
      <c r="B6">
        <v>2000</v>
      </c>
    </row>
    <row r="7" spans="1:2">
      <c r="A7">
        <v>101</v>
      </c>
      <c r="B7">
        <v>200</v>
      </c>
    </row>
    <row r="8" spans="1:2">
      <c r="A8">
        <v>102</v>
      </c>
      <c r="B8">
        <v>100</v>
      </c>
    </row>
    <row r="9" spans="1:2">
      <c r="A9">
        <v>103</v>
      </c>
      <c r="B9">
        <v>200</v>
      </c>
    </row>
    <row r="10" spans="1:2">
      <c r="A10">
        <v>104</v>
      </c>
      <c r="B10">
        <v>100</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workbookViewId="0">
      <selection activeCell="N9" sqref="N9"/>
    </sheetView>
  </sheetViews>
  <sheetFormatPr defaultColWidth="9" defaultRowHeight="14.25" outlineLevelCol="3"/>
  <cols>
    <col min="2" max="3" width="14.5" customWidth="1"/>
  </cols>
  <sheetData>
    <row r="1" spans="1:4">
      <c r="A1" t="s">
        <v>0</v>
      </c>
      <c r="B1" t="s">
        <v>380</v>
      </c>
      <c r="C1" t="s">
        <v>381</v>
      </c>
      <c r="D1" t="s">
        <v>382</v>
      </c>
    </row>
    <row r="2" spans="1:4">
      <c r="A2" t="s">
        <v>278</v>
      </c>
      <c r="B2" t="s">
        <v>383</v>
      </c>
      <c r="C2" t="s">
        <v>384</v>
      </c>
      <c r="D2" t="s">
        <v>385</v>
      </c>
    </row>
    <row r="3" spans="1:4">
      <c r="A3">
        <f>周边数值设计!A3</f>
        <v>1</v>
      </c>
      <c r="B3">
        <f>周边数值设计!B3</f>
        <v>4</v>
      </c>
      <c r="C3">
        <f>周边数值设计!C3</f>
        <v>25</v>
      </c>
      <c r="D3">
        <f>周边数值设计!D3</f>
        <v>6.25</v>
      </c>
    </row>
    <row r="4" spans="1:4">
      <c r="A4">
        <f>周边数值设计!A4</f>
        <v>2</v>
      </c>
      <c r="B4">
        <f>周边数值设计!B4</f>
        <v>8</v>
      </c>
      <c r="C4">
        <f>周边数值设计!C4</f>
        <v>50</v>
      </c>
      <c r="D4">
        <f>周边数值设计!D4</f>
        <v>6.25</v>
      </c>
    </row>
    <row r="5" spans="1:4">
      <c r="A5">
        <f>周边数值设计!A5</f>
        <v>3</v>
      </c>
      <c r="B5">
        <f>周边数值设计!B5</f>
        <v>16</v>
      </c>
      <c r="C5">
        <f>周边数值设计!C5</f>
        <v>100</v>
      </c>
      <c r="D5">
        <f>周边数值设计!D5</f>
        <v>6.25</v>
      </c>
    </row>
    <row r="6" spans="1:4">
      <c r="A6">
        <f>周边数值设计!A6</f>
        <v>4</v>
      </c>
      <c r="B6">
        <f>周边数值设计!B6</f>
        <v>34</v>
      </c>
      <c r="C6">
        <f>周边数值设计!C6</f>
        <v>200</v>
      </c>
      <c r="D6">
        <f>周边数值设计!D6</f>
        <v>5.88235294117647</v>
      </c>
    </row>
    <row r="7" spans="1:4">
      <c r="A7">
        <f>周边数值设计!A7</f>
        <v>5</v>
      </c>
      <c r="B7">
        <f>周边数值设计!B7</f>
        <v>71</v>
      </c>
      <c r="C7">
        <f>周边数值设计!C7</f>
        <v>400</v>
      </c>
      <c r="D7">
        <f>周边数值设计!D7</f>
        <v>5.63380281690141</v>
      </c>
    </row>
    <row r="8" spans="1:4">
      <c r="A8">
        <f>周边数值设计!A8</f>
        <v>6</v>
      </c>
      <c r="B8">
        <f>周边数值设计!B8</f>
        <v>145</v>
      </c>
      <c r="C8">
        <f>周边数值设计!C8</f>
        <v>800</v>
      </c>
      <c r="D8">
        <f>周边数值设计!D8</f>
        <v>5.51724137931035</v>
      </c>
    </row>
    <row r="9" spans="1:4">
      <c r="A9">
        <f>周边数值设计!A9</f>
        <v>7</v>
      </c>
      <c r="B9">
        <f>周边数值设计!B9</f>
        <v>293</v>
      </c>
      <c r="C9">
        <f>周边数值设计!C9</f>
        <v>1600</v>
      </c>
      <c r="D9">
        <f>周边数值设计!D9</f>
        <v>5.46075085324232</v>
      </c>
    </row>
    <row r="10" spans="1:4">
      <c r="A10">
        <f>周边数值设计!A10</f>
        <v>8</v>
      </c>
      <c r="B10">
        <f>周边数值设计!B10</f>
        <v>590</v>
      </c>
      <c r="C10">
        <f>周边数值设计!C10</f>
        <v>3200</v>
      </c>
      <c r="D10">
        <f>周边数值设计!D10</f>
        <v>5.42372881355932</v>
      </c>
    </row>
    <row r="11" spans="1:4">
      <c r="A11">
        <f>周边数值设计!A11</f>
        <v>9</v>
      </c>
      <c r="B11">
        <f>周边数值设计!B11</f>
        <v>1195</v>
      </c>
      <c r="C11">
        <f>周边数值设计!C11</f>
        <v>6400</v>
      </c>
      <c r="D11">
        <f>周边数值设计!D11</f>
        <v>5.35564853556485</v>
      </c>
    </row>
    <row r="12" spans="1:4">
      <c r="A12">
        <f>周边数值设计!A12</f>
        <v>10</v>
      </c>
      <c r="B12">
        <f>周边数值设计!B12</f>
        <v>2450</v>
      </c>
      <c r="C12">
        <f>周边数值设计!C12</f>
        <v>12800</v>
      </c>
      <c r="D12">
        <f>周边数值设计!D12</f>
        <v>5.22448979591837</v>
      </c>
    </row>
    <row r="13" spans="1:4">
      <c r="A13">
        <f>周边数值设计!A13</f>
        <v>11</v>
      </c>
      <c r="B13">
        <f>周边数值设计!B13</f>
        <v>5050</v>
      </c>
      <c r="C13">
        <f>周边数值设计!C13</f>
        <v>25600</v>
      </c>
      <c r="D13">
        <f>周边数值设计!D13</f>
        <v>5.06930693069307</v>
      </c>
    </row>
    <row r="14" spans="1:4">
      <c r="A14">
        <f>周边数值设计!A14</f>
        <v>12</v>
      </c>
      <c r="B14">
        <f>周边数值设计!B14</f>
        <v>10400</v>
      </c>
      <c r="C14">
        <f>周边数值设计!C14</f>
        <v>51200</v>
      </c>
      <c r="D14">
        <f>周边数值设计!D14</f>
        <v>4.92307692307692</v>
      </c>
    </row>
    <row r="15" spans="1:4">
      <c r="A15">
        <f>周边数值设计!A15</f>
        <v>13</v>
      </c>
      <c r="B15">
        <f>周边数值设计!B15</f>
        <v>21400</v>
      </c>
      <c r="C15">
        <f>周边数值设计!C15</f>
        <v>102400</v>
      </c>
      <c r="D15">
        <f>周边数值设计!D15</f>
        <v>4.78504672897196</v>
      </c>
    </row>
    <row r="16" spans="1:4">
      <c r="A16">
        <f>周边数值设计!A16</f>
        <v>14</v>
      </c>
      <c r="B16">
        <f>周边数值设计!B16</f>
        <v>44000</v>
      </c>
      <c r="C16">
        <f>周边数值设计!C16</f>
        <v>204800</v>
      </c>
      <c r="D16">
        <f>周边数值设计!D16</f>
        <v>4.65454545454545</v>
      </c>
    </row>
    <row r="17" spans="1:4">
      <c r="A17">
        <f>周边数值设计!A17</f>
        <v>15</v>
      </c>
      <c r="B17">
        <f>周边数值设计!B17</f>
        <v>90400</v>
      </c>
      <c r="C17">
        <f>周边数值设计!C17</f>
        <v>409600</v>
      </c>
      <c r="D17">
        <f>周边数值设计!D17</f>
        <v>4.53097345132743</v>
      </c>
    </row>
    <row r="18" spans="1:4">
      <c r="A18">
        <f>周边数值设计!A18</f>
        <v>16</v>
      </c>
      <c r="B18">
        <f>周边数值设计!B18</f>
        <v>185600</v>
      </c>
      <c r="C18">
        <f>周边数值设计!C18</f>
        <v>819200</v>
      </c>
      <c r="D18">
        <f>周边数值设计!D18</f>
        <v>4.41379310344828</v>
      </c>
    </row>
    <row r="19" spans="1:4">
      <c r="A19">
        <f>周边数值设计!A19</f>
        <v>17</v>
      </c>
      <c r="B19">
        <f>周边数值设计!B19</f>
        <v>380800</v>
      </c>
      <c r="C19">
        <f>周边数值设计!C19</f>
        <v>1638400</v>
      </c>
      <c r="D19">
        <f>周边数值设计!D19</f>
        <v>4.30252100840336</v>
      </c>
    </row>
    <row r="20" spans="1:4">
      <c r="A20">
        <f>周边数值设计!A20</f>
        <v>18</v>
      </c>
      <c r="B20">
        <f>周边数值设计!B20</f>
        <v>780800</v>
      </c>
      <c r="C20">
        <f>周边数值设计!C20</f>
        <v>3276800</v>
      </c>
      <c r="D20">
        <f>周边数值设计!D20</f>
        <v>4.19672131147541</v>
      </c>
    </row>
    <row r="21" spans="1:4">
      <c r="A21">
        <f>周边数值设计!A21</f>
        <v>19</v>
      </c>
      <c r="B21">
        <f>周边数值设计!B21</f>
        <v>1600000</v>
      </c>
      <c r="C21">
        <f>周边数值设计!C21</f>
        <v>6553600</v>
      </c>
      <c r="D21">
        <f>周边数值设计!D21</f>
        <v>4.096</v>
      </c>
    </row>
    <row r="22" spans="1:4">
      <c r="A22">
        <f>周边数值设计!A22</f>
        <v>20</v>
      </c>
      <c r="B22">
        <f>周边数值设计!B22</f>
        <v>3276800</v>
      </c>
      <c r="C22">
        <f>周边数值设计!C22</f>
        <v>13107200</v>
      </c>
      <c r="D22">
        <f>周边数值设计!D22</f>
        <v>4</v>
      </c>
    </row>
    <row r="23" spans="1:4">
      <c r="A23">
        <f>周边数值设计!A23</f>
        <v>21</v>
      </c>
      <c r="B23">
        <f>周边数值设计!B23</f>
        <v>6707200</v>
      </c>
      <c r="C23">
        <f>周边数值设计!C23</f>
        <v>26214400</v>
      </c>
      <c r="D23">
        <f>周边数值设计!D23</f>
        <v>3.90839694656489</v>
      </c>
    </row>
    <row r="24" spans="1:4">
      <c r="A24">
        <f>周边数值设计!A24</f>
        <v>22</v>
      </c>
      <c r="B24">
        <f>周边数值设计!B24</f>
        <v>13721600</v>
      </c>
      <c r="C24">
        <f>周边数值设计!C24</f>
        <v>52428800</v>
      </c>
      <c r="D24">
        <f>周边数值设计!D24</f>
        <v>3.82089552238806</v>
      </c>
    </row>
    <row r="25" spans="1:4">
      <c r="A25">
        <f>周边数值设计!A25</f>
        <v>23</v>
      </c>
      <c r="B25">
        <f>周边数值设计!B25</f>
        <v>28057600</v>
      </c>
      <c r="C25">
        <f>周边数值设计!C25</f>
        <v>104857600</v>
      </c>
      <c r="D25">
        <f>周边数值设计!D25</f>
        <v>3.73722627737226</v>
      </c>
    </row>
    <row r="26" spans="1:4">
      <c r="A26">
        <f>周边数值设计!A26</f>
        <v>24</v>
      </c>
      <c r="B26">
        <f>周边数值设计!B26</f>
        <v>57344000</v>
      </c>
      <c r="C26">
        <f>周边数值设计!C26</f>
        <v>209715200</v>
      </c>
      <c r="D26">
        <f>周边数值设计!D26</f>
        <v>3.65714285714286</v>
      </c>
    </row>
    <row r="27" spans="1:4">
      <c r="A27">
        <f>周边数值设计!A27</f>
        <v>25</v>
      </c>
      <c r="B27">
        <f>周边数值设计!B27</f>
        <v>117145600</v>
      </c>
      <c r="C27">
        <f>周边数值设计!C27</f>
        <v>419430400</v>
      </c>
      <c r="D27">
        <f>周边数值设计!D27</f>
        <v>3.58041958041958</v>
      </c>
    </row>
    <row r="28" spans="1:4">
      <c r="A28">
        <f>周边数值设计!A28</f>
        <v>26</v>
      </c>
      <c r="B28">
        <f>周边数值设计!B28</f>
        <v>239206400</v>
      </c>
      <c r="C28">
        <f>周边数值设计!C28</f>
        <v>838860800</v>
      </c>
      <c r="D28">
        <f>周边数值设计!D28</f>
        <v>3.50684931506849</v>
      </c>
    </row>
    <row r="29" spans="1:4">
      <c r="A29">
        <f>周边数值设计!A29</f>
        <v>27</v>
      </c>
      <c r="B29">
        <f>周边数值设计!B29</f>
        <v>488243200</v>
      </c>
      <c r="C29">
        <f>周边数值设计!C29</f>
        <v>1677721600</v>
      </c>
      <c r="D29">
        <f>周边数值设计!D29</f>
        <v>3.43624161073825</v>
      </c>
    </row>
    <row r="30" spans="1:4">
      <c r="A30">
        <f>周边数值设计!A30</f>
        <v>28</v>
      </c>
      <c r="B30">
        <f>周边数值设计!B30</f>
        <v>996147200</v>
      </c>
      <c r="C30">
        <f>周边数值设计!C30</f>
        <v>3355443200</v>
      </c>
      <c r="D30">
        <f>周边数值设计!D30</f>
        <v>3.36842105263158</v>
      </c>
    </row>
    <row r="31" spans="1:4">
      <c r="A31">
        <f>周边数值设计!A31</f>
        <v>29</v>
      </c>
      <c r="B31">
        <f>周边数值设计!B31</f>
        <v>2031616000</v>
      </c>
      <c r="C31">
        <f>周边数值设计!C31</f>
        <v>6710886400</v>
      </c>
      <c r="D31">
        <f>周边数值设计!D31</f>
        <v>3.30322580645161</v>
      </c>
    </row>
    <row r="32" spans="1:4">
      <c r="A32">
        <f>周边数值设计!A32</f>
        <v>30</v>
      </c>
      <c r="B32">
        <f>周边数值设计!B32</f>
        <v>4141875200</v>
      </c>
      <c r="C32">
        <f>周边数值设计!C32</f>
        <v>13421772800</v>
      </c>
      <c r="D32">
        <f>周边数值设计!D32</f>
        <v>3.24050632911392</v>
      </c>
    </row>
    <row r="33" spans="1:4">
      <c r="A33">
        <f>周边数值设计!A33</f>
        <v>31</v>
      </c>
      <c r="B33">
        <f>周边数值设计!B33</f>
        <v>8441036800</v>
      </c>
      <c r="C33">
        <f>周边数值设计!C33</f>
        <v>26843545600</v>
      </c>
      <c r="D33">
        <f>周边数值设计!D33</f>
        <v>3.18012422360248</v>
      </c>
    </row>
    <row r="34" spans="1:4">
      <c r="A34">
        <f>周边数值设计!A34</f>
        <v>32</v>
      </c>
      <c r="B34">
        <f>周边数值设计!B34</f>
        <v>17196646400</v>
      </c>
      <c r="C34">
        <f>周边数值设计!C34</f>
        <v>53687091200</v>
      </c>
      <c r="D34">
        <f>周边数值设计!D34</f>
        <v>3.1219512195122</v>
      </c>
    </row>
    <row r="35" spans="1:4">
      <c r="A35">
        <f>周边数值设计!A35</f>
        <v>33</v>
      </c>
      <c r="B35">
        <f>周边数值设计!B35</f>
        <v>35022438400</v>
      </c>
      <c r="C35">
        <f>周边数值设计!C35</f>
        <v>107374182400</v>
      </c>
      <c r="D35">
        <f>周边数值设计!D35</f>
        <v>3.06586826347305</v>
      </c>
    </row>
    <row r="36" spans="1:4">
      <c r="A36">
        <f>周边数值设计!A36</f>
        <v>34</v>
      </c>
      <c r="B36">
        <f>周边数值设计!B36</f>
        <v>71303168000</v>
      </c>
      <c r="C36">
        <f>周边数值设计!C36</f>
        <v>214748364800</v>
      </c>
      <c r="D36">
        <f>周边数值设计!D36</f>
        <v>3.01176470588235</v>
      </c>
    </row>
    <row r="37" spans="1:4">
      <c r="A37">
        <f>周边数值设计!A37</f>
        <v>35</v>
      </c>
      <c r="B37">
        <f>周边数值设计!B37</f>
        <v>145122918400</v>
      </c>
      <c r="C37">
        <f>周边数值设计!C37</f>
        <v>429496729600</v>
      </c>
      <c r="D37">
        <f>周边数值设计!D37</f>
        <v>2.95953757225433</v>
      </c>
    </row>
    <row r="38" spans="1:4">
      <c r="A38">
        <f>周边数值设计!A38</f>
        <v>36</v>
      </c>
      <c r="B38">
        <f>周边数值设计!B38</f>
        <v>295279001600</v>
      </c>
      <c r="C38">
        <f>周边数值设计!C38</f>
        <v>858993459200</v>
      </c>
      <c r="D38">
        <f>周边数值设计!D38</f>
        <v>2.90909090909091</v>
      </c>
    </row>
    <row r="39" spans="1:4">
      <c r="A39">
        <f>周边数值设计!A39</f>
        <v>37</v>
      </c>
      <c r="B39">
        <f>周边数值设计!B39</f>
        <v>600624332800</v>
      </c>
      <c r="C39">
        <f>周边数值设计!C39</f>
        <v>1717986918400</v>
      </c>
      <c r="D39">
        <f>周边数值设计!D39</f>
        <v>2.86033519553073</v>
      </c>
    </row>
    <row r="40" spans="1:4">
      <c r="A40">
        <f>周边数值设计!A40</f>
        <v>38</v>
      </c>
      <c r="B40">
        <f>周边数值设计!B40</f>
        <v>1221381324800</v>
      </c>
      <c r="C40">
        <f>周边数值设计!C40</f>
        <v>3435973836800</v>
      </c>
      <c r="D40">
        <f>周边数值设计!D40</f>
        <v>2.81318681318681</v>
      </c>
    </row>
    <row r="41" spans="1:4">
      <c r="A41">
        <f>周边数值设计!A41</f>
        <v>39</v>
      </c>
      <c r="B41">
        <f>周边数值设计!B41</f>
        <v>2483027968000</v>
      </c>
      <c r="C41">
        <f>周边数值设计!C41</f>
        <v>6871947673600</v>
      </c>
      <c r="D41">
        <f>周边数值设计!D41</f>
        <v>2.76756756756757</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workbookViewId="0">
      <selection activeCell="M63" sqref="M63"/>
    </sheetView>
  </sheetViews>
  <sheetFormatPr defaultColWidth="9" defaultRowHeight="14.25" outlineLevelCol="2"/>
  <sheetData>
    <row r="1" spans="1:3">
      <c r="A1" t="s">
        <v>0</v>
      </c>
      <c r="B1" t="s">
        <v>338</v>
      </c>
      <c r="C1" t="s">
        <v>338</v>
      </c>
    </row>
    <row r="2" spans="1:3">
      <c r="A2" t="s">
        <v>278</v>
      </c>
      <c r="B2" t="s">
        <v>98</v>
      </c>
      <c r="C2" t="s">
        <v>99</v>
      </c>
    </row>
    <row r="3" spans="1:3">
      <c r="A3">
        <f>'购买单价公式（金币）'!A16</f>
        <v>1</v>
      </c>
      <c r="B3">
        <f>'购买单价公式（金币）'!B16</f>
        <v>1.0691</v>
      </c>
      <c r="C3">
        <f>'购买单价公式（金币）'!C16</f>
        <v>107</v>
      </c>
    </row>
    <row r="4" spans="1:3">
      <c r="A4">
        <f>'购买单价公式（金币）'!A17</f>
        <v>2</v>
      </c>
      <c r="B4">
        <f>'购买单价公式（金币）'!B17</f>
        <v>1.0698</v>
      </c>
      <c r="C4">
        <f>'购买单价公式（金币）'!C17</f>
        <v>1500</v>
      </c>
    </row>
    <row r="5" spans="1:3">
      <c r="A5">
        <f>'购买单价公式（金币）'!A18</f>
        <v>3</v>
      </c>
      <c r="B5">
        <f>'购买单价公式（金币）'!B18</f>
        <v>1.175</v>
      </c>
      <c r="C5">
        <f>'购买单价公式（金币）'!C18</f>
        <v>6750</v>
      </c>
    </row>
    <row r="6" spans="1:3">
      <c r="A6">
        <f>'购买单价公式（金币）'!A19</f>
        <v>4</v>
      </c>
      <c r="B6">
        <f>'购买单价公式（金币）'!B19</f>
        <v>1.375</v>
      </c>
      <c r="C6">
        <f>'购买单价公式（金币）'!C19</f>
        <v>18000</v>
      </c>
    </row>
    <row r="7" spans="1:3">
      <c r="A7">
        <f>'购买单价公式（金币）'!A20</f>
        <v>5</v>
      </c>
      <c r="B7">
        <f>'购买单价公式（金币）'!B20</f>
        <v>1.577</v>
      </c>
      <c r="C7">
        <f>'购买单价公式（金币）'!C20</f>
        <v>49000</v>
      </c>
    </row>
    <row r="8" spans="1:3">
      <c r="A8">
        <f>'购买单价公式（金币）'!A21</f>
        <v>6</v>
      </c>
      <c r="B8">
        <f>'购买单价公式（金币）'!B21</f>
        <v>1.62</v>
      </c>
      <c r="C8">
        <f>'购买单价公式（金币）'!C21</f>
        <v>133000</v>
      </c>
    </row>
    <row r="9" spans="1:3">
      <c r="A9">
        <f>'购买单价公式（金币）'!A22</f>
        <v>7</v>
      </c>
      <c r="B9">
        <f>'购买单价公式（金币）'!B22</f>
        <v>1.877</v>
      </c>
      <c r="C9">
        <f>'购买单价公式（金币）'!C22</f>
        <v>359000</v>
      </c>
    </row>
    <row r="10" spans="1:3">
      <c r="A10">
        <f>'购买单价公式（金币）'!A23</f>
        <v>8</v>
      </c>
      <c r="B10">
        <f>'购买单价公式（金币）'!B23</f>
        <v>1.9</v>
      </c>
      <c r="C10">
        <f>'购买单价公式（金币）'!C23</f>
        <v>969000</v>
      </c>
    </row>
    <row r="11" spans="1:3">
      <c r="A11">
        <f>'购买单价公式（金币）'!A24</f>
        <v>9</v>
      </c>
      <c r="B11">
        <f>'购买单价公式（金币）'!B24</f>
        <v>2.05</v>
      </c>
      <c r="C11">
        <f>'购买单价公式（金币）'!C24</f>
        <v>2615000</v>
      </c>
    </row>
    <row r="12" spans="1:3">
      <c r="A12">
        <f>'购买单价公式（金币）'!A25</f>
        <v>10</v>
      </c>
      <c r="B12">
        <f>'购买单价公式（金币）'!B25</f>
        <v>2.2</v>
      </c>
      <c r="C12">
        <f>'购买单价公式（金币）'!C25</f>
        <v>7060000</v>
      </c>
    </row>
    <row r="13" spans="1:3">
      <c r="A13">
        <f>'购买单价公式（金币）'!A26</f>
        <v>11</v>
      </c>
      <c r="B13">
        <f>'购买单价公式（金币）'!B26</f>
        <v>2.35</v>
      </c>
      <c r="C13">
        <f>'购买单价公式（金币）'!C26</f>
        <v>19060000</v>
      </c>
    </row>
    <row r="14" spans="1:3">
      <c r="A14">
        <f>'购买单价公式（金币）'!A27</f>
        <v>12</v>
      </c>
      <c r="B14">
        <f>'购买单价公式（金币）'!B27</f>
        <v>2.5</v>
      </c>
      <c r="C14">
        <f>'购买单价公式（金币）'!C27</f>
        <v>51470000</v>
      </c>
    </row>
    <row r="15" spans="1:3">
      <c r="A15">
        <f>'购买单价公式（金币）'!A28</f>
        <v>13</v>
      </c>
      <c r="B15">
        <f>'购买单价公式（金币）'!B28</f>
        <v>2.65</v>
      </c>
      <c r="C15">
        <f>'购买单价公式（金币）'!C28</f>
        <v>139000000</v>
      </c>
    </row>
    <row r="16" spans="1:3">
      <c r="A16">
        <f>'购买单价公式（金币）'!A29</f>
        <v>14</v>
      </c>
      <c r="B16">
        <f>'购买单价公式（金币）'!B29</f>
        <v>2.8</v>
      </c>
      <c r="C16">
        <f>'购买单价公式（金币）'!C29</f>
        <v>375000000</v>
      </c>
    </row>
    <row r="17" spans="1:3">
      <c r="A17">
        <f>'购买单价公式（金币）'!A30</f>
        <v>15</v>
      </c>
      <c r="B17">
        <f>'购买单价公式（金币）'!B30</f>
        <v>2.95</v>
      </c>
      <c r="C17">
        <f>'购买单价公式（金币）'!C30</f>
        <v>1010000000</v>
      </c>
    </row>
    <row r="18" spans="1:3">
      <c r="A18">
        <f>'购买单价公式（金币）'!A31</f>
        <v>16</v>
      </c>
      <c r="B18">
        <f>'购买单价公式（金币）'!B31</f>
        <v>3.1</v>
      </c>
      <c r="C18">
        <f>'购买单价公式（金币）'!C31</f>
        <v>2740000000</v>
      </c>
    </row>
    <row r="19" spans="1:3">
      <c r="A19">
        <f>'购买单价公式（金币）'!A32</f>
        <v>17</v>
      </c>
      <c r="B19">
        <f>'购买单价公式（金币）'!B32</f>
        <v>3.25</v>
      </c>
      <c r="C19">
        <f>'购买单价公式（金币）'!C32</f>
        <v>7390000000</v>
      </c>
    </row>
    <row r="20" spans="1:3">
      <c r="A20">
        <f>'购买单价公式（金币）'!A33</f>
        <v>18</v>
      </c>
      <c r="B20">
        <f>'购买单价公式（金币）'!B33</f>
        <v>3.4</v>
      </c>
      <c r="C20">
        <f>'购买单价公式（金币）'!C33</f>
        <v>19900000000</v>
      </c>
    </row>
    <row r="21" spans="1:3">
      <c r="A21">
        <f>'购买单价公式（金币）'!A34</f>
        <v>19</v>
      </c>
      <c r="B21">
        <f>'购买单价公式（金币）'!B34</f>
        <v>3.55</v>
      </c>
      <c r="C21">
        <f>'购买单价公式（金币）'!C34</f>
        <v>53800000000</v>
      </c>
    </row>
    <row r="22" spans="1:3">
      <c r="A22">
        <f>'购买单价公式（金币）'!A35</f>
        <v>20</v>
      </c>
      <c r="B22">
        <f>'购买单价公式（金币）'!B35</f>
        <v>3.7</v>
      </c>
      <c r="C22">
        <f>'购买单价公式（金币）'!C35</f>
        <v>145000000000</v>
      </c>
    </row>
    <row r="23" spans="1:3">
      <c r="A23">
        <f>'购买单价公式（金币）'!A36</f>
        <v>21</v>
      </c>
      <c r="B23">
        <f>'购买单价公式（金币）'!B36</f>
        <v>3.85</v>
      </c>
      <c r="C23">
        <f>'购买单价公式（金币）'!C36</f>
        <v>393000000000</v>
      </c>
    </row>
    <row r="24" spans="1:3">
      <c r="A24">
        <f>'购买单价公式（金币）'!A37</f>
        <v>22</v>
      </c>
      <c r="B24">
        <f>'购买单价公式（金币）'!B37</f>
        <v>4</v>
      </c>
      <c r="C24">
        <f>'购买单价公式（金币）'!C37</f>
        <v>1060000000000</v>
      </c>
    </row>
    <row r="25" spans="1:3">
      <c r="A25">
        <f>'购买单价公式（金币）'!A38</f>
        <v>23</v>
      </c>
      <c r="B25">
        <f>'购买单价公式（金币）'!B38</f>
        <v>4.15</v>
      </c>
      <c r="C25">
        <f>'购买单价公式（金币）'!C38</f>
        <v>2860000000000</v>
      </c>
    </row>
    <row r="26" spans="1:3">
      <c r="A26">
        <f>'购买单价公式（金币）'!A39</f>
        <v>24</v>
      </c>
      <c r="B26">
        <f>'购买单价公式（金币）'!B39</f>
        <v>4.3</v>
      </c>
      <c r="C26">
        <f>'购买单价公式（金币）'!C39</f>
        <v>7730000000000</v>
      </c>
    </row>
    <row r="27" spans="1:3">
      <c r="A27">
        <f>'购买单价公式（金币）'!A40</f>
        <v>25</v>
      </c>
      <c r="B27">
        <f>'购买单价公式（金币）'!B40</f>
        <v>4.45</v>
      </c>
      <c r="C27">
        <f>'购买单价公式（金币）'!C40</f>
        <v>20900000000000</v>
      </c>
    </row>
    <row r="28" spans="1:3">
      <c r="A28">
        <f>'购买单价公式（金币）'!A41</f>
        <v>26</v>
      </c>
      <c r="B28">
        <f>'购买单价公式（金币）'!B41</f>
        <v>4.6</v>
      </c>
      <c r="C28">
        <f>'购买单价公式（金币）'!C41</f>
        <v>56300000000000</v>
      </c>
    </row>
    <row r="29" spans="1:3">
      <c r="A29">
        <f>'购买单价公式（金币）'!A42</f>
        <v>27</v>
      </c>
      <c r="B29">
        <f>'购买单价公式（金币）'!B42</f>
        <v>4.75</v>
      </c>
      <c r="C29">
        <f>'购买单价公式（金币）'!C42</f>
        <v>152000000000000</v>
      </c>
    </row>
    <row r="30" spans="1:3">
      <c r="A30">
        <f>'购买单价公式（金币）'!A43</f>
        <v>28</v>
      </c>
      <c r="B30">
        <f>'购买单价公式（金币）'!B43</f>
        <v>4.9</v>
      </c>
      <c r="C30">
        <f>'购买单价公式（金币）'!C43</f>
        <v>411000000000000</v>
      </c>
    </row>
    <row r="31" spans="1:3">
      <c r="A31">
        <f>'购买单价公式（金币）'!A44</f>
        <v>29</v>
      </c>
      <c r="B31">
        <f>'购买单价公式（金币）'!B44</f>
        <v>5.05</v>
      </c>
      <c r="C31">
        <f>'购买单价公式（金币）'!C44</f>
        <v>1110000000000000</v>
      </c>
    </row>
    <row r="32" spans="1:3">
      <c r="A32">
        <f>'购买单价公式（金币）'!A45</f>
        <v>30</v>
      </c>
      <c r="B32">
        <f>'购买单价公式（金币）'!B45</f>
        <v>5.2</v>
      </c>
      <c r="C32">
        <f>'购买单价公式（金币）'!C45</f>
        <v>2990000000000000</v>
      </c>
    </row>
    <row r="33" spans="1:3">
      <c r="A33">
        <f>'购买单价公式（金币）'!A46</f>
        <v>31</v>
      </c>
      <c r="B33">
        <f>'购买单价公式（金币）'!B46</f>
        <v>5.35</v>
      </c>
      <c r="C33">
        <f>'购买单价公式（金币）'!C46</f>
        <v>8080000000000000</v>
      </c>
    </row>
    <row r="34" spans="1:3">
      <c r="A34">
        <f>'购买单价公式（金币）'!A47</f>
        <v>32</v>
      </c>
      <c r="B34">
        <f>'购买单价公式（金币）'!B47</f>
        <v>5.5</v>
      </c>
      <c r="C34">
        <f>'购买单价公式（金币）'!C47</f>
        <v>2.18e+16</v>
      </c>
    </row>
    <row r="35" spans="1:3">
      <c r="A35">
        <f>'购买单价公式（金币）'!A48</f>
        <v>33</v>
      </c>
      <c r="B35">
        <f>'购买单价公式（金币）'!B48</f>
        <v>5.65</v>
      </c>
      <c r="C35">
        <f>'购买单价公式（金币）'!C48</f>
        <v>5.89e+16</v>
      </c>
    </row>
    <row r="36" spans="1:3">
      <c r="A36">
        <f>'购买单价公式（金币）'!A49</f>
        <v>34</v>
      </c>
      <c r="B36">
        <f>'购买单价公式（金币）'!B49</f>
        <v>5.8</v>
      </c>
      <c r="C36">
        <f>'购买单价公式（金币）'!C49</f>
        <v>1.59e+17</v>
      </c>
    </row>
    <row r="37" spans="1:3">
      <c r="A37">
        <f>'购买单价公式（金币）'!A50</f>
        <v>35</v>
      </c>
      <c r="B37">
        <f>'购买单价公式（金币）'!B50</f>
        <v>5.95</v>
      </c>
      <c r="C37">
        <f>'购买单价公式（金币）'!C50</f>
        <v>4.29e+17</v>
      </c>
    </row>
    <row r="38" spans="1:3">
      <c r="A38">
        <f>'购买单价公式（金币）'!A51</f>
        <v>36</v>
      </c>
      <c r="B38">
        <f>'购买单价公式（金币）'!B51</f>
        <v>6.1</v>
      </c>
      <c r="C38">
        <f>'购买单价公式（金币）'!C51</f>
        <v>1.16e+18</v>
      </c>
    </row>
    <row r="39" spans="1:3">
      <c r="A39">
        <f>'购买单价公式（金币）'!A52</f>
        <v>37</v>
      </c>
      <c r="B39">
        <f>'购买单价公式（金币）'!B52</f>
        <v>6.25</v>
      </c>
      <c r="C39">
        <f>'购买单价公式（金币）'!C52</f>
        <v>3.13e+18</v>
      </c>
    </row>
    <row r="40" spans="1:3">
      <c r="A40">
        <f>'购买单价公式（金币）'!A53</f>
        <v>38</v>
      </c>
      <c r="B40">
        <f>'购买单价公式（金币）'!B53</f>
        <v>6.4</v>
      </c>
      <c r="C40">
        <f>'购买单价公式（金币）'!C53</f>
        <v>8.45e+18</v>
      </c>
    </row>
    <row r="41" spans="1:3">
      <c r="A41">
        <f>'购买单价公式（金币）'!A54</f>
        <v>39</v>
      </c>
      <c r="B41">
        <f>'购买单价公式（金币）'!B54</f>
        <v>6.55</v>
      </c>
      <c r="C41">
        <f>'购买单价公式（金币）'!C54</f>
        <v>2.28e+19</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workbookViewId="0">
      <selection activeCell="J42" sqref="J42"/>
    </sheetView>
  </sheetViews>
  <sheetFormatPr defaultColWidth="9" defaultRowHeight="14.25" outlineLevelCol="2"/>
  <sheetData>
    <row r="1" spans="1:3">
      <c r="A1" t="s">
        <v>0</v>
      </c>
      <c r="B1" t="s">
        <v>338</v>
      </c>
      <c r="C1" t="s">
        <v>338</v>
      </c>
    </row>
    <row r="2" spans="1:3">
      <c r="A2" t="s">
        <v>278</v>
      </c>
      <c r="B2" t="s">
        <v>98</v>
      </c>
      <c r="C2" t="s">
        <v>99</v>
      </c>
    </row>
    <row r="3" spans="1:3">
      <c r="A3">
        <f>'购买单价公式（钻石）'!A10</f>
        <v>4</v>
      </c>
      <c r="B3">
        <f>'购买单价公式（钻石）'!B10</f>
        <v>3</v>
      </c>
      <c r="C3">
        <f>'购买单价公式（钻石）'!C10</f>
        <v>20</v>
      </c>
    </row>
    <row r="4" spans="1:3">
      <c r="A4">
        <f>'购买单价公式（钻石）'!A11</f>
        <v>5</v>
      </c>
      <c r="B4">
        <f>'购买单价公式（钻石）'!B11</f>
        <v>6</v>
      </c>
      <c r="C4">
        <f>'购买单价公式（钻石）'!C11</f>
        <v>26</v>
      </c>
    </row>
    <row r="5" spans="1:3">
      <c r="A5">
        <f>'购买单价公式（钻石）'!A12</f>
        <v>6</v>
      </c>
      <c r="B5">
        <f>'购买单价公式（钻石）'!B12</f>
        <v>9</v>
      </c>
      <c r="C5">
        <f>'购买单价公式（钻石）'!C12</f>
        <v>35</v>
      </c>
    </row>
    <row r="6" spans="1:3">
      <c r="A6">
        <f>'购买单价公式（钻石）'!A13</f>
        <v>7</v>
      </c>
      <c r="B6">
        <f>'购买单价公式（钻石）'!B13</f>
        <v>12</v>
      </c>
      <c r="C6">
        <f>'购买单价公式（钻石）'!C13</f>
        <v>47</v>
      </c>
    </row>
    <row r="7" spans="1:3">
      <c r="A7">
        <f>'购买单价公式（钻石）'!A14</f>
        <v>8</v>
      </c>
      <c r="B7">
        <f>'购买单价公式（钻石）'!B14</f>
        <v>15</v>
      </c>
      <c r="C7">
        <f>'购买单价公式（钻石）'!C14</f>
        <v>62</v>
      </c>
    </row>
    <row r="8" spans="1:3">
      <c r="A8">
        <f>'购买单价公式（钻石）'!A15</f>
        <v>9</v>
      </c>
      <c r="B8">
        <f>'购买单价公式（钻石）'!B15</f>
        <v>18</v>
      </c>
      <c r="C8">
        <f>'购买单价公式（钻石）'!C15</f>
        <v>80</v>
      </c>
    </row>
    <row r="9" spans="1:3">
      <c r="A9">
        <f>'购买单价公式（钻石）'!A16</f>
        <v>10</v>
      </c>
      <c r="B9">
        <f>'购买单价公式（钻石）'!B16</f>
        <v>21</v>
      </c>
      <c r="C9">
        <f>'购买单价公式（钻石）'!C16</f>
        <v>101</v>
      </c>
    </row>
    <row r="10" spans="1:3">
      <c r="A10">
        <f>'购买单价公式（钻石）'!A17</f>
        <v>11</v>
      </c>
      <c r="B10">
        <f>'购买单价公式（钻石）'!B17</f>
        <v>24</v>
      </c>
      <c r="C10">
        <f>'购买单价公式（钻石）'!C17</f>
        <v>125</v>
      </c>
    </row>
    <row r="11" spans="1:3">
      <c r="A11">
        <f>'购买单价公式（钻石）'!A18</f>
        <v>12</v>
      </c>
      <c r="B11">
        <f>'购买单价公式（钻石）'!B18</f>
        <v>27</v>
      </c>
      <c r="C11">
        <f>'购买单价公式（钻石）'!C18</f>
        <v>152</v>
      </c>
    </row>
    <row r="12" spans="1:3">
      <c r="A12">
        <f>'购买单价公式（钻石）'!A19</f>
        <v>13</v>
      </c>
      <c r="B12">
        <f>'购买单价公式（钻石）'!B19</f>
        <v>30</v>
      </c>
      <c r="C12">
        <f>'购买单价公式（钻石）'!C19</f>
        <v>182</v>
      </c>
    </row>
    <row r="13" spans="1:3">
      <c r="A13">
        <f>'购买单价公式（钻石）'!A20</f>
        <v>14</v>
      </c>
      <c r="B13">
        <f>'购买单价公式（钻石）'!B20</f>
        <v>33</v>
      </c>
      <c r="C13">
        <f>'购买单价公式（钻石）'!C20</f>
        <v>215</v>
      </c>
    </row>
    <row r="14" spans="1:3">
      <c r="A14">
        <f>'购买单价公式（钻石）'!A21</f>
        <v>15</v>
      </c>
      <c r="B14">
        <f>'购买单价公式（钻石）'!B21</f>
        <v>36</v>
      </c>
      <c r="C14">
        <f>'购买单价公式（钻石）'!C21</f>
        <v>251</v>
      </c>
    </row>
    <row r="15" spans="1:3">
      <c r="A15">
        <f>'购买单价公式（钻石）'!A22</f>
        <v>16</v>
      </c>
      <c r="B15">
        <f>'购买单价公式（钻石）'!B22</f>
        <v>39</v>
      </c>
      <c r="C15">
        <f>'购买单价公式（钻石）'!C22</f>
        <v>290</v>
      </c>
    </row>
    <row r="16" spans="1:3">
      <c r="A16">
        <f>'购买单价公式（钻石）'!A23</f>
        <v>17</v>
      </c>
      <c r="B16">
        <f>'购买单价公式（钻石）'!B23</f>
        <v>42</v>
      </c>
      <c r="C16">
        <f>'购买单价公式（钻石）'!C23</f>
        <v>332</v>
      </c>
    </row>
    <row r="17" spans="1:3">
      <c r="A17">
        <f>'购买单价公式（钻石）'!A24</f>
        <v>18</v>
      </c>
      <c r="B17">
        <f>'购买单价公式（钻石）'!B24</f>
        <v>45</v>
      </c>
      <c r="C17">
        <f>'购买单价公式（钻石）'!C24</f>
        <v>377</v>
      </c>
    </row>
    <row r="18" spans="1:3">
      <c r="A18">
        <f>'购买单价公式（钻石）'!A25</f>
        <v>19</v>
      </c>
      <c r="B18">
        <f>'购买单价公式（钻石）'!B25</f>
        <v>48</v>
      </c>
      <c r="C18">
        <f>'购买单价公式（钻石）'!C25</f>
        <v>425</v>
      </c>
    </row>
    <row r="19" spans="1:3">
      <c r="A19">
        <f>'购买单价公式（钻石）'!A26</f>
        <v>20</v>
      </c>
      <c r="B19">
        <f>'购买单价公式（钻石）'!B26</f>
        <v>51</v>
      </c>
      <c r="C19">
        <f>'购买单价公式（钻石）'!C26</f>
        <v>476</v>
      </c>
    </row>
    <row r="20" spans="1:3">
      <c r="A20">
        <f>'购买单价公式（钻石）'!A27</f>
        <v>21</v>
      </c>
      <c r="B20">
        <f>'购买单价公式（钻石）'!B27</f>
        <v>54</v>
      </c>
      <c r="C20">
        <f>'购买单价公式（钻石）'!C27</f>
        <v>530</v>
      </c>
    </row>
    <row r="21" spans="1:3">
      <c r="A21">
        <f>'购买单价公式（钻石）'!A28</f>
        <v>22</v>
      </c>
      <c r="B21">
        <f>'购买单价公式（钻石）'!B28</f>
        <v>57</v>
      </c>
      <c r="C21">
        <f>'购买单价公式（钻石）'!C28</f>
        <v>587</v>
      </c>
    </row>
    <row r="22" spans="1:3">
      <c r="A22">
        <f>'购买单价公式（钻石）'!A29</f>
        <v>23</v>
      </c>
      <c r="B22">
        <f>'购买单价公式（钻石）'!B29</f>
        <v>60</v>
      </c>
      <c r="C22">
        <f>'购买单价公式（钻石）'!C29</f>
        <v>647</v>
      </c>
    </row>
    <row r="23" spans="1:3">
      <c r="A23">
        <f>'购买单价公式（钻石）'!A30</f>
        <v>24</v>
      </c>
      <c r="B23">
        <f>'购买单价公式（钻石）'!B30</f>
        <v>63</v>
      </c>
      <c r="C23">
        <f>'购买单价公式（钻石）'!C30</f>
        <v>710</v>
      </c>
    </row>
    <row r="24" spans="1:3">
      <c r="A24">
        <f>'购买单价公式（钻石）'!A31</f>
        <v>25</v>
      </c>
      <c r="B24">
        <f>'购买单价公式（钻石）'!B31</f>
        <v>66</v>
      </c>
      <c r="C24">
        <f>'购买单价公式（钻石）'!C31</f>
        <v>776</v>
      </c>
    </row>
    <row r="25" spans="1:3">
      <c r="A25">
        <f>'购买单价公式（钻石）'!A32</f>
        <v>26</v>
      </c>
      <c r="B25">
        <f>'购买单价公式（钻石）'!B32</f>
        <v>69</v>
      </c>
      <c r="C25">
        <f>'购买单价公式（钻石）'!C32</f>
        <v>845</v>
      </c>
    </row>
    <row r="26" spans="1:3">
      <c r="A26">
        <f>'购买单价公式（钻石）'!A33</f>
        <v>27</v>
      </c>
      <c r="B26">
        <f>'购买单价公式（钻石）'!B33</f>
        <v>72</v>
      </c>
      <c r="C26">
        <f>'购买单价公式（钻石）'!C33</f>
        <v>917</v>
      </c>
    </row>
    <row r="27" spans="1:3">
      <c r="A27">
        <f>'购买单价公式（钻石）'!A34</f>
        <v>28</v>
      </c>
      <c r="B27">
        <f>'购买单价公式（钻石）'!B34</f>
        <v>75</v>
      </c>
      <c r="C27">
        <f>'购买单价公式（钻石）'!C34</f>
        <v>992</v>
      </c>
    </row>
    <row r="28" spans="1:3">
      <c r="A28">
        <f>'购买单价公式（钻石）'!A35</f>
        <v>29</v>
      </c>
      <c r="B28">
        <f>'购买单价公式（钻石）'!B35</f>
        <v>78</v>
      </c>
      <c r="C28">
        <f>'购买单价公式（钻石）'!C35</f>
        <v>1070</v>
      </c>
    </row>
    <row r="29" spans="1:3">
      <c r="A29">
        <f>'购买单价公式（钻石）'!A36</f>
        <v>30</v>
      </c>
      <c r="B29">
        <f>'购买单价公式（钻石）'!B36</f>
        <v>81</v>
      </c>
      <c r="C29">
        <f>'购买单价公式（钻石）'!C36</f>
        <v>1151</v>
      </c>
    </row>
    <row r="30" spans="1:3">
      <c r="A30">
        <f>'购买单价公式（钻石）'!A37</f>
        <v>31</v>
      </c>
      <c r="B30">
        <f>'购买单价公式（钻石）'!B37</f>
        <v>84</v>
      </c>
      <c r="C30">
        <f>'购买单价公式（钻石）'!C37</f>
        <v>1235</v>
      </c>
    </row>
    <row r="31" spans="1:3">
      <c r="A31">
        <f>'购买单价公式（钻石）'!A38</f>
        <v>32</v>
      </c>
      <c r="B31">
        <f>'购买单价公式（钻石）'!B38</f>
        <v>87</v>
      </c>
      <c r="C31">
        <f>'购买单价公式（钻石）'!C38</f>
        <v>1322</v>
      </c>
    </row>
    <row r="32" spans="1:3">
      <c r="A32">
        <f>'购买单价公式（钻石）'!A39</f>
        <v>33</v>
      </c>
      <c r="B32">
        <f>'购买单价公式（钻石）'!B39</f>
        <v>90</v>
      </c>
      <c r="C32">
        <f>'购买单价公式（钻石）'!C39</f>
        <v>1412</v>
      </c>
    </row>
    <row r="33" spans="1:3">
      <c r="A33">
        <f>'购买单价公式（钻石）'!A40</f>
        <v>34</v>
      </c>
      <c r="B33">
        <f>'购买单价公式（钻石）'!B40</f>
        <v>93</v>
      </c>
      <c r="C33">
        <f>'购买单价公式（钻石）'!C40</f>
        <v>1505</v>
      </c>
    </row>
    <row r="34" spans="1:3">
      <c r="A34">
        <f>'购买单价公式（钻石）'!A41</f>
        <v>35</v>
      </c>
      <c r="B34">
        <f>'购买单价公式（钻石）'!B41</f>
        <v>96</v>
      </c>
      <c r="C34">
        <f>'购买单价公式（钻石）'!C41</f>
        <v>1601</v>
      </c>
    </row>
    <row r="35" spans="1:3">
      <c r="A35">
        <f>'购买单价公式（钻石）'!A42</f>
        <v>36</v>
      </c>
      <c r="B35">
        <f>'购买单价公式（钻石）'!B42</f>
        <v>99</v>
      </c>
      <c r="C35">
        <f>'购买单价公式（钻石）'!C42</f>
        <v>1700</v>
      </c>
    </row>
    <row r="36" spans="1:3">
      <c r="A36">
        <f>'购买单价公式（钻石）'!A43</f>
        <v>37</v>
      </c>
      <c r="B36">
        <f>'购买单价公式（钻石）'!B43</f>
        <v>102</v>
      </c>
      <c r="C36">
        <f>'购买单价公式（钻石）'!C43</f>
        <v>1802</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tabSelected="1" workbookViewId="0">
      <selection activeCell="B15" sqref="B15"/>
    </sheetView>
  </sheetViews>
  <sheetFormatPr defaultColWidth="9" defaultRowHeight="14.25" outlineLevelCol="1"/>
  <sheetData>
    <row r="1" spans="1:2">
      <c r="A1" t="s">
        <v>0</v>
      </c>
      <c r="B1" t="s">
        <v>378</v>
      </c>
    </row>
    <row r="2" spans="1:2">
      <c r="A2" t="s">
        <v>278</v>
      </c>
      <c r="B2" t="s">
        <v>379</v>
      </c>
    </row>
    <row r="3" spans="1:2">
      <c r="A3">
        <f>周边数值设计!I3</f>
        <v>1</v>
      </c>
      <c r="B3">
        <f>周边数值设计!J3</f>
        <v>80</v>
      </c>
    </row>
    <row r="4" spans="1:2">
      <c r="A4">
        <f>周边数值设计!I4</f>
        <v>2</v>
      </c>
      <c r="B4">
        <f>周边数值设计!J4</f>
        <v>1200</v>
      </c>
    </row>
    <row r="5" spans="1:2">
      <c r="A5">
        <f>周边数值设计!I5</f>
        <v>3</v>
      </c>
      <c r="B5">
        <f>周边数值设计!J5</f>
        <v>5400</v>
      </c>
    </row>
    <row r="6" spans="1:2">
      <c r="A6">
        <f>周边数值设计!I6</f>
        <v>4</v>
      </c>
      <c r="B6">
        <f>周边数值设计!J6</f>
        <v>14364</v>
      </c>
    </row>
    <row r="7" spans="1:2">
      <c r="A7">
        <f>周边数值设计!I7</f>
        <v>5</v>
      </c>
      <c r="B7">
        <f>周边数值设计!J7</f>
        <v>38208.24</v>
      </c>
    </row>
    <row r="8" spans="1:2">
      <c r="A8">
        <f>周边数值设计!I8</f>
        <v>6</v>
      </c>
      <c r="B8">
        <f>周边数值设计!J8</f>
        <v>101633.9184</v>
      </c>
    </row>
    <row r="9" spans="1:2">
      <c r="A9">
        <f>周边数值设计!I9</f>
        <v>7</v>
      </c>
      <c r="B9">
        <f>周边数值设计!J9</f>
        <v>270346.222944</v>
      </c>
    </row>
    <row r="10" spans="1:2">
      <c r="A10">
        <f>周边数值设计!I10</f>
        <v>8</v>
      </c>
      <c r="B10">
        <f>周边数值设计!J10</f>
        <v>719120.95303104</v>
      </c>
    </row>
    <row r="11" spans="1:2">
      <c r="A11">
        <f>周边数值设计!I11</f>
        <v>9</v>
      </c>
      <c r="B11">
        <f>周边数值设计!J11</f>
        <v>1912861.73506257</v>
      </c>
    </row>
    <row r="12" spans="1:2">
      <c r="A12">
        <f>周边数值设计!I12</f>
        <v>10</v>
      </c>
      <c r="B12">
        <f>周边数值设计!J12</f>
        <v>5088212.21526643</v>
      </c>
    </row>
    <row r="13" spans="1:2">
      <c r="A13">
        <f>周边数值设计!I13</f>
        <v>11</v>
      </c>
      <c r="B13">
        <f>周边数值设计!J13</f>
        <v>13534644.4926087</v>
      </c>
    </row>
    <row r="14" spans="1:2">
      <c r="A14">
        <f>周边数值设计!I14</f>
        <v>12</v>
      </c>
      <c r="B14">
        <f>周边数值设计!J14</f>
        <v>36002154.3503392</v>
      </c>
    </row>
    <row r="15" spans="1:2">
      <c r="A15">
        <f>周边数值设计!I15</f>
        <v>13</v>
      </c>
      <c r="B15">
        <f>周边数值设计!J15</f>
        <v>95765730.5719022</v>
      </c>
    </row>
    <row r="16" spans="1:2">
      <c r="A16">
        <f>周边数值设计!I16</f>
        <v>14</v>
      </c>
      <c r="B16">
        <f>周边数值设计!J16</f>
        <v>254736843.32126</v>
      </c>
    </row>
    <row r="17" spans="1:2">
      <c r="A17">
        <f>周边数值设计!I17</f>
        <v>15</v>
      </c>
      <c r="B17">
        <f>周边数值设计!J17</f>
        <v>677600003.234551</v>
      </c>
    </row>
    <row r="18" spans="1:2">
      <c r="A18">
        <f>周边数值设计!I18</f>
        <v>16</v>
      </c>
      <c r="B18">
        <f>周边数值设计!J18</f>
        <v>1802416008.60391</v>
      </c>
    </row>
    <row r="19" spans="1:2">
      <c r="A19">
        <f>周边数值设计!I19</f>
        <v>17</v>
      </c>
      <c r="B19">
        <f>周边数值设计!J19</f>
        <v>4794426582.88639</v>
      </c>
    </row>
    <row r="20" spans="1:2">
      <c r="A20">
        <f>周边数值设计!I20</f>
        <v>18</v>
      </c>
      <c r="B20">
        <f>周边数值设计!J20</f>
        <v>12753174710.4778</v>
      </c>
    </row>
    <row r="21" spans="1:2">
      <c r="A21">
        <f>周边数值设计!I21</f>
        <v>19</v>
      </c>
      <c r="B21">
        <f>周边数值设计!J21</f>
        <v>33923444729.8709</v>
      </c>
    </row>
    <row r="22" spans="1:2">
      <c r="A22">
        <f>周边数值设计!I22</f>
        <v>20</v>
      </c>
      <c r="B22">
        <f>周边数值设计!J22</f>
        <v>90236362981.4567</v>
      </c>
    </row>
    <row r="23" spans="1:2">
      <c r="A23">
        <f>周边数值设计!I23</f>
        <v>21</v>
      </c>
      <c r="B23">
        <f>周边数值设计!J23</f>
        <v>240028725530.675</v>
      </c>
    </row>
    <row r="24" spans="1:2">
      <c r="A24">
        <f>周边数值设计!I24</f>
        <v>22</v>
      </c>
      <c r="B24">
        <f>周边数值设计!J24</f>
        <v>638476409911.595</v>
      </c>
    </row>
    <row r="25" spans="1:2">
      <c r="A25">
        <f>周边数值设计!I25</f>
        <v>23</v>
      </c>
      <c r="B25">
        <f>周边数值设计!J25</f>
        <v>1698347250364.84</v>
      </c>
    </row>
    <row r="26" spans="1:2">
      <c r="A26">
        <f>周边数值设计!I26</f>
        <v>24</v>
      </c>
      <c r="B26">
        <f>周边数值设计!J26</f>
        <v>4517603685970.48</v>
      </c>
    </row>
    <row r="27" spans="1:2">
      <c r="A27">
        <f>周边数值设计!I27</f>
        <v>25</v>
      </c>
      <c r="B27">
        <f>周边数值设计!J27</f>
        <v>12016825804681.5</v>
      </c>
    </row>
    <row r="28" spans="1:2">
      <c r="A28">
        <f>周边数值设计!I28</f>
        <v>26</v>
      </c>
      <c r="B28">
        <f>周边数值设计!J28</f>
        <v>31964756640452.8</v>
      </c>
    </row>
    <row r="29" spans="1:2">
      <c r="A29">
        <f>周边数值设计!I29</f>
        <v>27</v>
      </c>
      <c r="B29">
        <f>周边数值设计!J29</f>
        <v>85026252663604.3</v>
      </c>
    </row>
    <row r="30" spans="1:2">
      <c r="A30">
        <f>周边数值设计!I30</f>
        <v>28</v>
      </c>
      <c r="B30">
        <f>周边数值设计!J30</f>
        <v>226169832085188</v>
      </c>
    </row>
    <row r="31" spans="1:2">
      <c r="A31">
        <f>周边数值设计!I31</f>
        <v>29</v>
      </c>
      <c r="B31">
        <f>周边数值设计!J31</f>
        <v>601611753346599</v>
      </c>
    </row>
    <row r="32" spans="1:2">
      <c r="A32">
        <f>周边数值设计!I32</f>
        <v>30</v>
      </c>
      <c r="B32">
        <f>周边数值设计!J32</f>
        <v>1600287263901950</v>
      </c>
    </row>
    <row r="33" spans="1:2">
      <c r="A33">
        <f>周边数值设计!I33</f>
        <v>31</v>
      </c>
      <c r="B33">
        <f>周边数值设计!J33</f>
        <v>4256764121979190</v>
      </c>
    </row>
    <row r="34" spans="1:2">
      <c r="A34">
        <f>周边数值设计!I34</f>
        <v>32</v>
      </c>
      <c r="B34">
        <f>周边数值设计!J34</f>
        <v>1.13229925644647e+16</v>
      </c>
    </row>
    <row r="35" spans="1:2">
      <c r="A35">
        <f>周边数值设计!I35</f>
        <v>33</v>
      </c>
      <c r="B35">
        <f>周边数值设计!J35</f>
        <v>3.0119160221476e+16</v>
      </c>
    </row>
    <row r="36" spans="1:2">
      <c r="A36">
        <f>周边数值设计!I36</f>
        <v>34</v>
      </c>
      <c r="B36">
        <f>周边数值设计!J36</f>
        <v>8.01169661891262e+16</v>
      </c>
    </row>
    <row r="37" spans="1:2">
      <c r="A37">
        <f>周边数值设计!I37</f>
        <v>35</v>
      </c>
      <c r="B37">
        <f>周边数值设计!J37</f>
        <v>2.13111130063076e+17</v>
      </c>
    </row>
    <row r="38" spans="1:2">
      <c r="A38">
        <f>周边数值设计!I38</f>
        <v>36</v>
      </c>
      <c r="B38">
        <f>周边数值设计!J38</f>
        <v>5.66875605967781e+17</v>
      </c>
    </row>
    <row r="39" spans="1:2">
      <c r="A39">
        <f>周边数值设计!I39</f>
        <v>37</v>
      </c>
      <c r="B39">
        <f>周边数值设计!J39</f>
        <v>1.5078891118743e+18</v>
      </c>
    </row>
    <row r="40" spans="1:2">
      <c r="A40">
        <f>周边数值设计!I40</f>
        <v>38</v>
      </c>
      <c r="B40">
        <f>周边数值设计!J40</f>
        <v>4.01098503758563e+18</v>
      </c>
    </row>
    <row r="41" spans="1:2">
      <c r="A41">
        <f>周边数值设计!I41</f>
        <v>39</v>
      </c>
      <c r="B41">
        <f>周边数值设计!J41</f>
        <v>1.06692201999778e+19</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showGridLines="0" workbookViewId="0">
      <selection activeCell="C79" sqref="C79"/>
    </sheetView>
  </sheetViews>
  <sheetFormatPr defaultColWidth="9" defaultRowHeight="14.25" outlineLevelCol="7"/>
  <cols>
    <col min="1" max="1" width="10.75" customWidth="1"/>
    <col min="2" max="2" width="18.875" customWidth="1"/>
    <col min="3" max="3" width="14.625" customWidth="1"/>
    <col min="5" max="5" width="27" customWidth="1"/>
    <col min="6" max="6" width="11.625" customWidth="1"/>
    <col min="7" max="7" width="10.375" customWidth="1"/>
  </cols>
  <sheetData>
    <row r="1" spans="1:1">
      <c r="A1" t="s">
        <v>90</v>
      </c>
    </row>
    <row r="2" customHeight="1" spans="1:8">
      <c r="A2" s="4" t="s">
        <v>91</v>
      </c>
      <c r="B2" s="78"/>
      <c r="C2" s="78"/>
      <c r="D2" s="78"/>
      <c r="E2" s="78"/>
      <c r="F2" s="78"/>
      <c r="G2" s="78"/>
      <c r="H2" s="78"/>
    </row>
    <row r="3" hidden="1" customHeight="1" spans="1:8">
      <c r="A3" s="78"/>
      <c r="B3" s="78"/>
      <c r="C3" s="78"/>
      <c r="D3" s="78"/>
      <c r="E3" s="78"/>
      <c r="F3" s="78"/>
      <c r="G3" s="78"/>
      <c r="H3" s="78"/>
    </row>
    <row r="4" hidden="1" customHeight="1" spans="1:8">
      <c r="A4" s="78"/>
      <c r="B4" s="78"/>
      <c r="C4" s="78"/>
      <c r="D4" s="78"/>
      <c r="E4" s="78"/>
      <c r="F4" s="78"/>
      <c r="G4" s="78"/>
      <c r="H4" s="78"/>
    </row>
    <row r="5" hidden="1" customHeight="1" spans="1:8">
      <c r="A5" s="78"/>
      <c r="B5" s="78"/>
      <c r="C5" s="78"/>
      <c r="D5" s="78"/>
      <c r="E5" s="78"/>
      <c r="F5" s="78"/>
      <c r="G5" s="78"/>
      <c r="H5" s="78"/>
    </row>
    <row r="6" ht="18" spans="1:4">
      <c r="A6" t="s">
        <v>92</v>
      </c>
      <c r="B6" s="58" t="s">
        <v>93</v>
      </c>
      <c r="C6" s="11" t="s">
        <v>94</v>
      </c>
      <c r="D6" s="11" t="s">
        <v>95</v>
      </c>
    </row>
    <row r="8" ht="15" spans="1:7">
      <c r="A8" t="s">
        <v>96</v>
      </c>
      <c r="F8" t="s">
        <v>0</v>
      </c>
      <c r="G8" t="s">
        <v>97</v>
      </c>
    </row>
    <row r="9" spans="1:8">
      <c r="A9" s="59" t="s">
        <v>0</v>
      </c>
      <c r="B9" s="60" t="s">
        <v>98</v>
      </c>
      <c r="C9" s="61" t="s">
        <v>99</v>
      </c>
      <c r="F9">
        <v>4</v>
      </c>
      <c r="G9">
        <v>1</v>
      </c>
      <c r="H9">
        <f>$C$10+(G9-1)*$B$10</f>
        <v>20</v>
      </c>
    </row>
    <row r="10" spans="1:8">
      <c r="A10" s="65">
        <v>4</v>
      </c>
      <c r="B10" s="25">
        <v>3</v>
      </c>
      <c r="C10" s="66">
        <v>20</v>
      </c>
      <c r="G10">
        <v>2</v>
      </c>
      <c r="H10">
        <f>$C$10+(G10-1)*$B$10</f>
        <v>23</v>
      </c>
    </row>
    <row r="11" spans="1:8">
      <c r="A11" s="65">
        <v>5</v>
      </c>
      <c r="B11" s="25">
        <v>6</v>
      </c>
      <c r="C11" s="66">
        <v>26</v>
      </c>
      <c r="G11">
        <v>3</v>
      </c>
      <c r="H11">
        <f>$C$10+(G11-1)*$B$10</f>
        <v>26</v>
      </c>
    </row>
    <row r="12" spans="1:8">
      <c r="A12" s="65">
        <v>6</v>
      </c>
      <c r="B12" s="25">
        <v>9</v>
      </c>
      <c r="C12" s="66">
        <v>35</v>
      </c>
      <c r="G12">
        <v>4</v>
      </c>
      <c r="H12">
        <f>$C$10+(G12-1)*$B$10</f>
        <v>29</v>
      </c>
    </row>
    <row r="13" spans="1:3">
      <c r="A13" s="65">
        <v>7</v>
      </c>
      <c r="B13" s="25">
        <v>12</v>
      </c>
      <c r="C13" s="66">
        <v>47</v>
      </c>
    </row>
    <row r="14" spans="1:5">
      <c r="A14" s="65">
        <v>8</v>
      </c>
      <c r="B14" s="25">
        <v>15</v>
      </c>
      <c r="C14" s="66">
        <v>62</v>
      </c>
      <c r="E14" s="74"/>
    </row>
    <row r="15" spans="1:5">
      <c r="A15" s="65">
        <v>9</v>
      </c>
      <c r="B15" s="25">
        <v>18</v>
      </c>
      <c r="C15" s="66">
        <v>80</v>
      </c>
      <c r="E15" s="74"/>
    </row>
    <row r="16" spans="1:5">
      <c r="A16" s="65">
        <v>10</v>
      </c>
      <c r="B16" s="25">
        <v>21</v>
      </c>
      <c r="C16" s="66">
        <v>101</v>
      </c>
      <c r="E16" s="74"/>
    </row>
    <row r="17" spans="1:5">
      <c r="A17" s="65">
        <v>11</v>
      </c>
      <c r="B17" s="25">
        <v>24</v>
      </c>
      <c r="C17" s="66">
        <v>125</v>
      </c>
      <c r="E17" s="74"/>
    </row>
    <row r="18" spans="1:5">
      <c r="A18" s="65">
        <v>12</v>
      </c>
      <c r="B18" s="25">
        <v>27</v>
      </c>
      <c r="C18" s="66">
        <v>152</v>
      </c>
      <c r="E18" s="74"/>
    </row>
    <row r="19" spans="1:5">
      <c r="A19" s="65">
        <v>13</v>
      </c>
      <c r="B19" s="25">
        <v>30</v>
      </c>
      <c r="C19" s="66">
        <v>182</v>
      </c>
      <c r="E19" s="74"/>
    </row>
    <row r="20" spans="1:5">
      <c r="A20" s="65">
        <v>14</v>
      </c>
      <c r="B20" s="25">
        <v>33</v>
      </c>
      <c r="C20" s="66">
        <v>215</v>
      </c>
      <c r="E20" s="74"/>
    </row>
    <row r="21" spans="1:5">
      <c r="A21" s="65">
        <v>15</v>
      </c>
      <c r="B21" s="25">
        <v>36</v>
      </c>
      <c r="C21" s="66">
        <v>251</v>
      </c>
      <c r="E21" s="74"/>
    </row>
    <row r="22" spans="1:5">
      <c r="A22" s="65">
        <v>16</v>
      </c>
      <c r="B22" s="25">
        <v>39</v>
      </c>
      <c r="C22" s="66">
        <v>290</v>
      </c>
      <c r="E22" s="74"/>
    </row>
    <row r="23" spans="1:5">
      <c r="A23" s="65">
        <v>17</v>
      </c>
      <c r="B23" s="25">
        <v>42</v>
      </c>
      <c r="C23" s="66">
        <v>332</v>
      </c>
      <c r="E23" s="74"/>
    </row>
    <row r="24" spans="1:5">
      <c r="A24" s="65">
        <v>18</v>
      </c>
      <c r="B24" s="25">
        <v>45</v>
      </c>
      <c r="C24" s="66">
        <v>377</v>
      </c>
      <c r="E24" s="74"/>
    </row>
    <row r="25" spans="1:5">
      <c r="A25" s="65">
        <v>19</v>
      </c>
      <c r="B25" s="25">
        <v>48</v>
      </c>
      <c r="C25" s="66">
        <v>425</v>
      </c>
      <c r="E25" s="74"/>
    </row>
    <row r="26" spans="1:5">
      <c r="A26" s="65">
        <v>20</v>
      </c>
      <c r="B26" s="25">
        <v>51</v>
      </c>
      <c r="C26" s="66">
        <v>476</v>
      </c>
      <c r="E26" s="74"/>
    </row>
    <row r="27" spans="1:5">
      <c r="A27" s="65">
        <v>21</v>
      </c>
      <c r="B27" s="25">
        <v>54</v>
      </c>
      <c r="C27" s="66">
        <v>530</v>
      </c>
      <c r="E27" s="74"/>
    </row>
    <row r="28" spans="1:5">
      <c r="A28" s="65">
        <v>22</v>
      </c>
      <c r="B28" s="25">
        <v>57</v>
      </c>
      <c r="C28" s="66">
        <v>587</v>
      </c>
      <c r="E28" s="74"/>
    </row>
    <row r="29" spans="1:5">
      <c r="A29" s="65">
        <v>23</v>
      </c>
      <c r="B29" s="25">
        <v>60</v>
      </c>
      <c r="C29" s="66">
        <v>647</v>
      </c>
      <c r="E29" s="74"/>
    </row>
    <row r="30" spans="1:5">
      <c r="A30" s="65">
        <v>24</v>
      </c>
      <c r="B30" s="25">
        <v>63</v>
      </c>
      <c r="C30" s="66">
        <v>710</v>
      </c>
      <c r="E30" s="74"/>
    </row>
    <row r="31" spans="1:5">
      <c r="A31" s="65">
        <v>25</v>
      </c>
      <c r="B31" s="25">
        <v>66</v>
      </c>
      <c r="C31" s="66">
        <v>776</v>
      </c>
      <c r="E31" s="74"/>
    </row>
    <row r="32" spans="1:5">
      <c r="A32" s="65">
        <v>26</v>
      </c>
      <c r="B32" s="25">
        <v>69</v>
      </c>
      <c r="C32" s="66">
        <v>845</v>
      </c>
      <c r="E32" s="74"/>
    </row>
    <row r="33" spans="1:5">
      <c r="A33" s="65">
        <v>27</v>
      </c>
      <c r="B33" s="25">
        <v>72</v>
      </c>
      <c r="C33" s="66">
        <v>917</v>
      </c>
      <c r="E33" s="74"/>
    </row>
    <row r="34" spans="1:5">
      <c r="A34" s="65">
        <v>28</v>
      </c>
      <c r="B34" s="25">
        <v>75</v>
      </c>
      <c r="C34" s="66">
        <v>992</v>
      </c>
      <c r="E34" s="74"/>
    </row>
    <row r="35" spans="1:5">
      <c r="A35" s="65">
        <v>29</v>
      </c>
      <c r="B35" s="25">
        <v>78</v>
      </c>
      <c r="C35" s="66">
        <v>1070</v>
      </c>
      <c r="E35" s="74"/>
    </row>
    <row r="36" spans="1:5">
      <c r="A36" s="65">
        <v>30</v>
      </c>
      <c r="B36" s="25">
        <v>81</v>
      </c>
      <c r="C36" s="66">
        <v>1151</v>
      </c>
      <c r="E36" s="74"/>
    </row>
    <row r="37" spans="1:5">
      <c r="A37" s="65">
        <v>31</v>
      </c>
      <c r="B37" s="25">
        <v>84</v>
      </c>
      <c r="C37" s="66">
        <v>1235</v>
      </c>
      <c r="E37" s="74"/>
    </row>
    <row r="38" spans="1:5">
      <c r="A38" s="65">
        <v>32</v>
      </c>
      <c r="B38" s="25">
        <v>87</v>
      </c>
      <c r="C38" s="66">
        <v>1322</v>
      </c>
      <c r="E38" s="74"/>
    </row>
    <row r="39" spans="1:5">
      <c r="A39" s="65">
        <v>33</v>
      </c>
      <c r="B39" s="25">
        <v>90</v>
      </c>
      <c r="C39" s="66">
        <v>1412</v>
      </c>
      <c r="E39" s="74"/>
    </row>
    <row r="40" spans="1:5">
      <c r="A40" s="65">
        <v>34</v>
      </c>
      <c r="B40" s="25">
        <v>93</v>
      </c>
      <c r="C40" s="66">
        <v>1505</v>
      </c>
      <c r="E40" s="74"/>
    </row>
    <row r="41" spans="1:5">
      <c r="A41" s="65">
        <v>35</v>
      </c>
      <c r="B41" s="25">
        <v>96</v>
      </c>
      <c r="C41" s="66">
        <v>1601</v>
      </c>
      <c r="E41" s="74"/>
    </row>
    <row r="42" spans="1:5">
      <c r="A42" s="65">
        <v>36</v>
      </c>
      <c r="B42" s="25">
        <v>99</v>
      </c>
      <c r="C42" s="66">
        <v>1700</v>
      </c>
      <c r="E42" s="74"/>
    </row>
    <row r="43" spans="1:5">
      <c r="A43" s="65">
        <v>37</v>
      </c>
      <c r="B43" s="25">
        <v>102</v>
      </c>
      <c r="C43" s="66">
        <v>1802</v>
      </c>
      <c r="E43" s="74"/>
    </row>
    <row r="44" spans="1:5">
      <c r="A44" s="65">
        <v>38</v>
      </c>
      <c r="B44" s="25">
        <v>105</v>
      </c>
      <c r="C44" s="66">
        <v>8.45e+18</v>
      </c>
      <c r="E44" s="74"/>
    </row>
    <row r="45" ht="15" spans="1:5">
      <c r="A45" s="75">
        <v>39</v>
      </c>
      <c r="B45" s="76">
        <v>108</v>
      </c>
      <c r="C45" s="77">
        <v>2.28e+19</v>
      </c>
      <c r="E45" s="74"/>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4"/>
  <sheetViews>
    <sheetView showGridLines="0" workbookViewId="0">
      <selection activeCell="M78" sqref="M78"/>
    </sheetView>
  </sheetViews>
  <sheetFormatPr defaultColWidth="9" defaultRowHeight="14.25"/>
  <cols>
    <col min="1" max="1" width="10.75" customWidth="1"/>
    <col min="2" max="2" width="17.25" customWidth="1"/>
    <col min="3" max="3" width="14.625" customWidth="1"/>
    <col min="4" max="4" width="12.625"/>
    <col min="5" max="5" width="40.375" customWidth="1"/>
    <col min="6" max="6" width="11.625" customWidth="1"/>
    <col min="7" max="7" width="11.5" customWidth="1"/>
    <col min="12" max="12" width="12.625"/>
    <col min="13" max="13" width="9.375"/>
    <col min="15" max="15" width="12.625"/>
  </cols>
  <sheetData>
    <row r="1" spans="1:1">
      <c r="A1" t="s">
        <v>90</v>
      </c>
    </row>
    <row r="2" spans="1:8">
      <c r="A2" s="57" t="s">
        <v>100</v>
      </c>
      <c r="B2" s="57"/>
      <c r="C2" s="57"/>
      <c r="D2" s="57"/>
      <c r="E2" s="57"/>
      <c r="F2" s="57"/>
      <c r="G2" s="57"/>
      <c r="H2" s="57"/>
    </row>
    <row r="3" spans="1:8">
      <c r="A3" s="57"/>
      <c r="B3" s="57"/>
      <c r="C3" s="57"/>
      <c r="D3" s="57"/>
      <c r="E3" s="57"/>
      <c r="F3" s="57"/>
      <c r="G3" s="57"/>
      <c r="H3" s="57"/>
    </row>
    <row r="4" spans="1:8">
      <c r="A4" s="57"/>
      <c r="B4" s="57"/>
      <c r="C4" s="57"/>
      <c r="D4" s="57"/>
      <c r="E4" s="57"/>
      <c r="F4" s="57"/>
      <c r="G4" s="57"/>
      <c r="H4" s="57"/>
    </row>
    <row r="5" spans="1:8">
      <c r="A5" s="57"/>
      <c r="B5" s="57"/>
      <c r="C5" s="57"/>
      <c r="D5" s="57"/>
      <c r="E5" s="57"/>
      <c r="F5" s="57"/>
      <c r="G5" s="57"/>
      <c r="H5" s="57"/>
    </row>
    <row r="6" ht="24" customHeight="1" spans="1:8">
      <c r="A6" s="57"/>
      <c r="B6" s="57"/>
      <c r="C6" s="57"/>
      <c r="D6" s="57"/>
      <c r="E6" s="57"/>
      <c r="F6" s="57"/>
      <c r="G6" s="57"/>
      <c r="H6" s="57"/>
    </row>
    <row r="7" ht="7.5" customHeight="1" spans="1:8">
      <c r="A7" s="57"/>
      <c r="B7" s="57"/>
      <c r="C7" s="57"/>
      <c r="D7" s="57"/>
      <c r="E7" s="57"/>
      <c r="F7" s="57"/>
      <c r="G7" s="57"/>
      <c r="H7" s="57"/>
    </row>
    <row r="8" spans="1:8">
      <c r="A8" s="57"/>
      <c r="B8" s="57"/>
      <c r="C8" s="57"/>
      <c r="D8" s="57"/>
      <c r="E8" s="57"/>
      <c r="F8" s="57"/>
      <c r="G8" s="57"/>
      <c r="H8" s="57"/>
    </row>
    <row r="9" spans="1:8">
      <c r="A9" s="57"/>
      <c r="B9" s="57"/>
      <c r="C9" s="57"/>
      <c r="D9" s="57"/>
      <c r="E9" s="57"/>
      <c r="F9" s="57"/>
      <c r="G9" s="57"/>
      <c r="H9" s="57"/>
    </row>
    <row r="10" spans="1:8">
      <c r="A10" s="57"/>
      <c r="B10" s="57"/>
      <c r="C10" s="57"/>
      <c r="D10" s="57"/>
      <c r="E10" s="57"/>
      <c r="F10" s="57"/>
      <c r="G10" s="57"/>
      <c r="H10" s="57"/>
    </row>
    <row r="11" ht="18" spans="1:8">
      <c r="A11" s="57"/>
      <c r="B11" s="58" t="s">
        <v>93</v>
      </c>
      <c r="C11" s="11" t="s">
        <v>94</v>
      </c>
      <c r="D11" s="57"/>
      <c r="E11" s="57"/>
      <c r="F11" s="57"/>
      <c r="G11" s="57"/>
      <c r="H11" s="57"/>
    </row>
    <row r="12" ht="18" spans="1:4">
      <c r="A12" t="s">
        <v>92</v>
      </c>
      <c r="B12" s="58" t="s">
        <v>101</v>
      </c>
      <c r="C12" s="11" t="s">
        <v>94</v>
      </c>
      <c r="D12" t="s">
        <v>102</v>
      </c>
    </row>
    <row r="14" ht="15" spans="1:5">
      <c r="A14" t="s">
        <v>96</v>
      </c>
      <c r="E14" t="s">
        <v>103</v>
      </c>
    </row>
    <row r="15" spans="1:13">
      <c r="A15" s="59" t="s">
        <v>0</v>
      </c>
      <c r="B15" s="60" t="s">
        <v>98</v>
      </c>
      <c r="C15" s="61" t="s">
        <v>99</v>
      </c>
      <c r="E15" s="62" t="s">
        <v>104</v>
      </c>
      <c r="F15" s="63" t="s">
        <v>105</v>
      </c>
      <c r="G15" s="64" t="s">
        <v>106</v>
      </c>
      <c r="J15" t="s">
        <v>0</v>
      </c>
      <c r="K15" t="s">
        <v>107</v>
      </c>
      <c r="M15" t="s">
        <v>108</v>
      </c>
    </row>
    <row r="16" spans="1:13">
      <c r="A16" s="65">
        <v>1</v>
      </c>
      <c r="B16" s="25">
        <v>1.0691</v>
      </c>
      <c r="C16" s="66">
        <v>107</v>
      </c>
      <c r="E16" s="67" t="s">
        <v>109</v>
      </c>
      <c r="F16" s="68">
        <v>1</v>
      </c>
      <c r="G16" s="69">
        <v>1</v>
      </c>
      <c r="J16">
        <v>1</v>
      </c>
      <c r="K16">
        <v>2</v>
      </c>
      <c r="L16">
        <f>$C$16*$B$16</f>
        <v>114.3937</v>
      </c>
      <c r="M16">
        <f>ROUNDUP(L16/$F$16*1,1)</f>
        <v>114.4</v>
      </c>
    </row>
    <row r="17" spans="1:13">
      <c r="A17" s="65">
        <v>2</v>
      </c>
      <c r="B17" s="25">
        <v>1.0698</v>
      </c>
      <c r="C17" s="66">
        <v>1500</v>
      </c>
      <c r="E17" s="67" t="s">
        <v>110</v>
      </c>
      <c r="F17" s="68">
        <v>1000</v>
      </c>
      <c r="G17" s="69">
        <v>1000</v>
      </c>
      <c r="K17">
        <v>3</v>
      </c>
      <c r="L17">
        <f>L16*$B$16</f>
        <v>122.29830467</v>
      </c>
      <c r="M17">
        <f t="shared" ref="M17:M48" si="0">ROUNDUP(L17/$F$16*1,1)</f>
        <v>122.3</v>
      </c>
    </row>
    <row r="18" spans="1:13">
      <c r="A18" s="65">
        <v>3</v>
      </c>
      <c r="B18" s="25">
        <v>1.175</v>
      </c>
      <c r="C18" s="66">
        <v>6750</v>
      </c>
      <c r="E18" s="67" t="s">
        <v>111</v>
      </c>
      <c r="F18" s="68">
        <v>1000000</v>
      </c>
      <c r="G18" s="69">
        <v>1000000</v>
      </c>
      <c r="K18">
        <v>4</v>
      </c>
      <c r="L18">
        <f t="shared" ref="L18:L49" si="1">L17*$B$16</f>
        <v>130.749117522697</v>
      </c>
      <c r="M18">
        <f t="shared" si="0"/>
        <v>130.8</v>
      </c>
    </row>
    <row r="19" spans="1:13">
      <c r="A19" s="65">
        <v>4</v>
      </c>
      <c r="B19" s="25">
        <v>1.375</v>
      </c>
      <c r="C19" s="66">
        <v>18000</v>
      </c>
      <c r="E19" s="70" t="s">
        <v>112</v>
      </c>
      <c r="F19" s="68">
        <v>1000000000</v>
      </c>
      <c r="G19" s="69">
        <v>1000000000</v>
      </c>
      <c r="K19">
        <v>5</v>
      </c>
      <c r="L19">
        <f t="shared" si="1"/>
        <v>139.783881543515</v>
      </c>
      <c r="M19">
        <f t="shared" si="0"/>
        <v>139.8</v>
      </c>
    </row>
    <row r="20" spans="1:13">
      <c r="A20" s="65">
        <v>5</v>
      </c>
      <c r="B20" s="25">
        <v>1.577</v>
      </c>
      <c r="C20" s="66">
        <v>49000</v>
      </c>
      <c r="E20" s="70" t="s">
        <v>113</v>
      </c>
      <c r="F20" s="68">
        <v>1000000000000</v>
      </c>
      <c r="G20" s="69">
        <v>1000000000000</v>
      </c>
      <c r="K20">
        <v>6</v>
      </c>
      <c r="L20">
        <f t="shared" si="1"/>
        <v>149.442947758172</v>
      </c>
      <c r="M20">
        <f t="shared" si="0"/>
        <v>149.5</v>
      </c>
    </row>
    <row r="21" spans="1:13">
      <c r="A21" s="65">
        <v>6</v>
      </c>
      <c r="B21" s="25">
        <v>1.62</v>
      </c>
      <c r="C21" s="66">
        <v>133000</v>
      </c>
      <c r="E21" s="70" t="s">
        <v>114</v>
      </c>
      <c r="F21" s="68">
        <v>1000000000000000</v>
      </c>
      <c r="G21" s="69">
        <v>1000000000000000</v>
      </c>
      <c r="K21">
        <v>7</v>
      </c>
      <c r="L21">
        <f t="shared" si="1"/>
        <v>159.769455448262</v>
      </c>
      <c r="M21">
        <f t="shared" si="0"/>
        <v>159.8</v>
      </c>
    </row>
    <row r="22" ht="15" spans="1:13">
      <c r="A22" s="65">
        <v>7</v>
      </c>
      <c r="B22" s="25">
        <v>1.877</v>
      </c>
      <c r="C22" s="66">
        <v>359000</v>
      </c>
      <c r="E22" s="71" t="s">
        <v>115</v>
      </c>
      <c r="F22" s="72">
        <v>1e+18</v>
      </c>
      <c r="G22" s="73">
        <v>1e+18</v>
      </c>
      <c r="K22">
        <v>8</v>
      </c>
      <c r="L22">
        <f t="shared" si="1"/>
        <v>170.809524819737</v>
      </c>
      <c r="M22">
        <f t="shared" si="0"/>
        <v>170.9</v>
      </c>
    </row>
    <row r="23" spans="1:13">
      <c r="A23" s="65">
        <v>8</v>
      </c>
      <c r="B23" s="25">
        <v>1.9</v>
      </c>
      <c r="C23" s="66">
        <v>969000</v>
      </c>
      <c r="E23" s="74"/>
      <c r="K23">
        <v>9</v>
      </c>
      <c r="L23">
        <f t="shared" si="1"/>
        <v>182.612462984781</v>
      </c>
      <c r="M23">
        <f t="shared" si="0"/>
        <v>182.7</v>
      </c>
    </row>
    <row r="24" spans="1:13">
      <c r="A24" s="65">
        <v>9</v>
      </c>
      <c r="B24" s="25">
        <v>2.05</v>
      </c>
      <c r="C24" s="66">
        <v>2615000</v>
      </c>
      <c r="E24" s="74"/>
      <c r="K24">
        <v>10</v>
      </c>
      <c r="L24">
        <f t="shared" si="1"/>
        <v>195.230984177029</v>
      </c>
      <c r="M24">
        <f t="shared" si="0"/>
        <v>195.3</v>
      </c>
    </row>
    <row r="25" spans="1:13">
      <c r="A25" s="65">
        <v>10</v>
      </c>
      <c r="B25" s="25">
        <v>2.2</v>
      </c>
      <c r="C25" s="66">
        <v>7060000</v>
      </c>
      <c r="E25" s="74"/>
      <c r="K25">
        <v>11</v>
      </c>
      <c r="L25">
        <f t="shared" si="1"/>
        <v>208.721445183662</v>
      </c>
      <c r="M25">
        <f t="shared" si="0"/>
        <v>208.8</v>
      </c>
    </row>
    <row r="26" spans="1:13">
      <c r="A26" s="65">
        <v>11</v>
      </c>
      <c r="B26" s="25">
        <v>2.35</v>
      </c>
      <c r="C26" s="66">
        <v>19060000</v>
      </c>
      <c r="E26" s="74"/>
      <c r="K26">
        <v>12</v>
      </c>
      <c r="L26">
        <f t="shared" si="1"/>
        <v>223.144097045853</v>
      </c>
      <c r="M26">
        <f t="shared" si="0"/>
        <v>223.2</v>
      </c>
    </row>
    <row r="27" spans="1:13">
      <c r="A27" s="65">
        <v>12</v>
      </c>
      <c r="B27" s="25">
        <v>2.5</v>
      </c>
      <c r="C27" s="66">
        <v>51470000</v>
      </c>
      <c r="E27" s="74"/>
      <c r="K27">
        <v>13</v>
      </c>
      <c r="L27">
        <f t="shared" si="1"/>
        <v>238.563354151721</v>
      </c>
      <c r="M27">
        <f t="shared" si="0"/>
        <v>238.6</v>
      </c>
    </row>
    <row r="28" spans="1:13">
      <c r="A28" s="65">
        <v>13</v>
      </c>
      <c r="B28" s="25">
        <v>2.65</v>
      </c>
      <c r="C28" s="66">
        <v>139000000</v>
      </c>
      <c r="E28" s="74"/>
      <c r="K28">
        <v>14</v>
      </c>
      <c r="L28">
        <f t="shared" si="1"/>
        <v>255.048081923605</v>
      </c>
      <c r="M28">
        <f t="shared" si="0"/>
        <v>255.1</v>
      </c>
    </row>
    <row r="29" spans="1:13">
      <c r="A29" s="65">
        <v>14</v>
      </c>
      <c r="B29" s="25">
        <v>2.8</v>
      </c>
      <c r="C29" s="66">
        <v>375000000</v>
      </c>
      <c r="E29" s="74"/>
      <c r="K29">
        <v>15</v>
      </c>
      <c r="L29">
        <f t="shared" si="1"/>
        <v>272.671904384526</v>
      </c>
      <c r="M29">
        <f t="shared" si="0"/>
        <v>272.7</v>
      </c>
    </row>
    <row r="30" spans="1:13">
      <c r="A30" s="65">
        <v>15</v>
      </c>
      <c r="B30" s="25">
        <v>2.95</v>
      </c>
      <c r="C30" s="66">
        <v>1010000000</v>
      </c>
      <c r="E30" s="74"/>
      <c r="K30">
        <v>16</v>
      </c>
      <c r="L30">
        <f t="shared" si="1"/>
        <v>291.513532977497</v>
      </c>
      <c r="M30">
        <f t="shared" si="0"/>
        <v>291.6</v>
      </c>
    </row>
    <row r="31" spans="1:13">
      <c r="A31" s="65">
        <v>16</v>
      </c>
      <c r="B31" s="25">
        <v>3.1</v>
      </c>
      <c r="C31" s="66">
        <v>2740000000</v>
      </c>
      <c r="E31" s="74"/>
      <c r="K31">
        <v>17</v>
      </c>
      <c r="L31">
        <f t="shared" si="1"/>
        <v>311.657118106242</v>
      </c>
      <c r="M31">
        <f t="shared" si="0"/>
        <v>311.7</v>
      </c>
    </row>
    <row r="32" spans="1:13">
      <c r="A32" s="65">
        <v>17</v>
      </c>
      <c r="B32" s="25">
        <v>3.25</v>
      </c>
      <c r="C32" s="66">
        <v>7390000000</v>
      </c>
      <c r="E32" s="74"/>
      <c r="K32">
        <v>18</v>
      </c>
      <c r="L32">
        <f t="shared" si="1"/>
        <v>333.192624967383</v>
      </c>
      <c r="M32">
        <f t="shared" si="0"/>
        <v>333.2</v>
      </c>
    </row>
    <row r="33" spans="1:13">
      <c r="A33" s="65">
        <v>18</v>
      </c>
      <c r="B33" s="25">
        <v>3.4</v>
      </c>
      <c r="C33" s="66">
        <v>19900000000</v>
      </c>
      <c r="E33" s="74"/>
      <c r="K33">
        <v>19</v>
      </c>
      <c r="L33">
        <f t="shared" si="1"/>
        <v>356.216235352629</v>
      </c>
      <c r="M33">
        <f t="shared" si="0"/>
        <v>356.3</v>
      </c>
    </row>
    <row r="34" spans="1:13">
      <c r="A34" s="65">
        <v>19</v>
      </c>
      <c r="B34" s="25">
        <v>3.55</v>
      </c>
      <c r="C34" s="66">
        <v>53800000000</v>
      </c>
      <c r="E34" s="74"/>
      <c r="K34">
        <v>20</v>
      </c>
      <c r="L34">
        <f t="shared" si="1"/>
        <v>380.830777215496</v>
      </c>
      <c r="M34">
        <f t="shared" si="0"/>
        <v>380.9</v>
      </c>
    </row>
    <row r="35" spans="1:13">
      <c r="A35" s="65">
        <v>20</v>
      </c>
      <c r="B35" s="25">
        <v>3.7</v>
      </c>
      <c r="C35" s="66">
        <v>145000000000</v>
      </c>
      <c r="E35" s="74"/>
      <c r="K35">
        <v>21</v>
      </c>
      <c r="L35">
        <f t="shared" si="1"/>
        <v>407.146183921087</v>
      </c>
      <c r="M35">
        <f t="shared" si="0"/>
        <v>407.2</v>
      </c>
    </row>
    <row r="36" spans="1:14">
      <c r="A36" s="65">
        <v>21</v>
      </c>
      <c r="B36" s="25">
        <v>3.85</v>
      </c>
      <c r="C36" s="66">
        <v>393000000000</v>
      </c>
      <c r="E36" s="74"/>
      <c r="K36">
        <v>22</v>
      </c>
      <c r="L36">
        <f t="shared" si="1"/>
        <v>435.279985230034</v>
      </c>
      <c r="M36">
        <f t="shared" si="0"/>
        <v>435.3</v>
      </c>
      <c r="N36">
        <v>1.94</v>
      </c>
    </row>
    <row r="37" spans="1:13">
      <c r="A37" s="65">
        <v>22</v>
      </c>
      <c r="B37" s="25">
        <v>4</v>
      </c>
      <c r="C37" s="66">
        <v>1060000000000</v>
      </c>
      <c r="E37" s="74"/>
      <c r="K37">
        <v>23</v>
      </c>
      <c r="L37">
        <f t="shared" si="1"/>
        <v>465.357832209429</v>
      </c>
      <c r="M37">
        <f t="shared" si="0"/>
        <v>465.4</v>
      </c>
    </row>
    <row r="38" spans="1:13">
      <c r="A38" s="65">
        <v>23</v>
      </c>
      <c r="B38" s="25">
        <v>4.15</v>
      </c>
      <c r="C38" s="66">
        <v>2860000000000</v>
      </c>
      <c r="E38" s="74"/>
      <c r="K38">
        <v>24</v>
      </c>
      <c r="L38">
        <f t="shared" si="1"/>
        <v>497.514058415101</v>
      </c>
      <c r="M38">
        <f t="shared" si="0"/>
        <v>497.6</v>
      </c>
    </row>
    <row r="39" spans="1:13">
      <c r="A39" s="65">
        <v>24</v>
      </c>
      <c r="B39" s="25">
        <v>4.3</v>
      </c>
      <c r="C39" s="66">
        <v>7730000000000</v>
      </c>
      <c r="E39" s="74"/>
      <c r="K39">
        <v>25</v>
      </c>
      <c r="L39">
        <f t="shared" si="1"/>
        <v>531.892279851584</v>
      </c>
      <c r="M39">
        <f t="shared" si="0"/>
        <v>531.9</v>
      </c>
    </row>
    <row r="40" spans="1:13">
      <c r="A40" s="65">
        <v>25</v>
      </c>
      <c r="B40" s="25">
        <v>4.45</v>
      </c>
      <c r="C40" s="66">
        <v>20900000000000</v>
      </c>
      <c r="E40" s="74"/>
      <c r="K40">
        <v>26</v>
      </c>
      <c r="L40">
        <f t="shared" si="1"/>
        <v>568.646036389328</v>
      </c>
      <c r="M40">
        <f t="shared" si="0"/>
        <v>568.7</v>
      </c>
    </row>
    <row r="41" spans="1:13">
      <c r="A41" s="65">
        <v>26</v>
      </c>
      <c r="B41" s="25">
        <v>4.6</v>
      </c>
      <c r="C41" s="66">
        <v>56300000000000</v>
      </c>
      <c r="E41" s="74"/>
      <c r="K41">
        <v>27</v>
      </c>
      <c r="L41">
        <f t="shared" si="1"/>
        <v>607.939477503831</v>
      </c>
      <c r="M41">
        <f t="shared" si="0"/>
        <v>608</v>
      </c>
    </row>
    <row r="42" spans="1:13">
      <c r="A42" s="65">
        <v>27</v>
      </c>
      <c r="B42" s="25">
        <v>4.75</v>
      </c>
      <c r="C42" s="66">
        <v>152000000000000</v>
      </c>
      <c r="E42" s="74"/>
      <c r="K42">
        <v>28</v>
      </c>
      <c r="L42">
        <f t="shared" si="1"/>
        <v>649.948095399346</v>
      </c>
      <c r="M42">
        <f t="shared" si="0"/>
        <v>650</v>
      </c>
    </row>
    <row r="43" spans="1:13">
      <c r="A43" s="65">
        <v>28</v>
      </c>
      <c r="B43" s="25">
        <v>4.9</v>
      </c>
      <c r="C43" s="66">
        <v>411000000000000</v>
      </c>
      <c r="E43" s="74"/>
      <c r="K43">
        <v>29</v>
      </c>
      <c r="L43">
        <f t="shared" si="1"/>
        <v>694.85950879144</v>
      </c>
      <c r="M43">
        <f t="shared" si="0"/>
        <v>694.9</v>
      </c>
    </row>
    <row r="44" spans="1:13">
      <c r="A44" s="65">
        <v>29</v>
      </c>
      <c r="B44" s="25">
        <v>5.05</v>
      </c>
      <c r="C44" s="66">
        <v>1110000000000000</v>
      </c>
      <c r="E44" s="74"/>
      <c r="K44">
        <v>30</v>
      </c>
      <c r="L44">
        <f t="shared" si="1"/>
        <v>742.874300848929</v>
      </c>
      <c r="M44">
        <f t="shared" si="0"/>
        <v>742.9</v>
      </c>
    </row>
    <row r="45" spans="1:13">
      <c r="A45" s="65">
        <v>30</v>
      </c>
      <c r="B45" s="25">
        <v>5.2</v>
      </c>
      <c r="C45" s="66">
        <v>2990000000000000</v>
      </c>
      <c r="E45" s="74"/>
      <c r="K45">
        <v>31</v>
      </c>
      <c r="L45">
        <f t="shared" si="1"/>
        <v>794.20691503759</v>
      </c>
      <c r="M45">
        <f t="shared" si="0"/>
        <v>794.3</v>
      </c>
    </row>
    <row r="46" spans="1:13">
      <c r="A46" s="65">
        <v>31</v>
      </c>
      <c r="B46" s="25">
        <v>5.35</v>
      </c>
      <c r="C46" s="66">
        <v>8080000000000000</v>
      </c>
      <c r="E46" s="74"/>
      <c r="K46">
        <v>32</v>
      </c>
      <c r="L46">
        <f t="shared" si="1"/>
        <v>849.086612866687</v>
      </c>
      <c r="M46">
        <f t="shared" si="0"/>
        <v>849.1</v>
      </c>
    </row>
    <row r="47" spans="1:13">
      <c r="A47" s="65">
        <v>32</v>
      </c>
      <c r="B47" s="25">
        <v>5.5</v>
      </c>
      <c r="C47" s="66">
        <v>2.18e+16</v>
      </c>
      <c r="E47" s="74"/>
      <c r="K47">
        <v>33</v>
      </c>
      <c r="L47">
        <f t="shared" si="1"/>
        <v>907.758497815775</v>
      </c>
      <c r="M47">
        <f t="shared" si="0"/>
        <v>907.8</v>
      </c>
    </row>
    <row r="48" spans="1:13">
      <c r="A48" s="65">
        <v>33</v>
      </c>
      <c r="B48" s="25">
        <v>5.65</v>
      </c>
      <c r="C48" s="66">
        <v>5.89e+16</v>
      </c>
      <c r="E48" s="74"/>
      <c r="K48">
        <v>34</v>
      </c>
      <c r="L48">
        <f t="shared" si="1"/>
        <v>970.484610014845</v>
      </c>
      <c r="M48">
        <f t="shared" si="0"/>
        <v>970.5</v>
      </c>
    </row>
    <row r="49" spans="1:13">
      <c r="A49" s="65">
        <v>34</v>
      </c>
      <c r="B49" s="25">
        <v>5.8</v>
      </c>
      <c r="C49" s="66">
        <v>1.59e+17</v>
      </c>
      <c r="E49" s="74"/>
      <c r="K49">
        <v>35</v>
      </c>
      <c r="L49">
        <f t="shared" si="1"/>
        <v>1037.54509656687</v>
      </c>
      <c r="M49">
        <f t="shared" ref="M49:M80" si="2">ROUNDUP(L49/$F$16*1,1)</f>
        <v>1037.6</v>
      </c>
    </row>
    <row r="50" spans="1:13">
      <c r="A50" s="65">
        <v>35</v>
      </c>
      <c r="B50" s="25">
        <v>5.95</v>
      </c>
      <c r="C50" s="66">
        <v>4.29e+17</v>
      </c>
      <c r="E50" s="74"/>
      <c r="K50">
        <v>36</v>
      </c>
      <c r="L50">
        <f t="shared" ref="L50:L81" si="3">L49*$B$16</f>
        <v>1109.23946273964</v>
      </c>
      <c r="M50">
        <f t="shared" si="2"/>
        <v>1109.3</v>
      </c>
    </row>
    <row r="51" spans="1:13">
      <c r="A51" s="65">
        <v>36</v>
      </c>
      <c r="B51" s="25">
        <v>6.1</v>
      </c>
      <c r="C51" s="66">
        <v>1.16e+18</v>
      </c>
      <c r="E51" s="74"/>
      <c r="K51">
        <v>37</v>
      </c>
      <c r="L51">
        <f t="shared" si="3"/>
        <v>1185.88790961495</v>
      </c>
      <c r="M51">
        <f t="shared" si="2"/>
        <v>1185.9</v>
      </c>
    </row>
    <row r="52" spans="1:13">
      <c r="A52" s="65">
        <v>37</v>
      </c>
      <c r="B52" s="25">
        <v>6.25</v>
      </c>
      <c r="C52" s="66">
        <v>3.13e+18</v>
      </c>
      <c r="E52" s="74"/>
      <c r="K52">
        <v>38</v>
      </c>
      <c r="L52">
        <f t="shared" si="3"/>
        <v>1267.83276416934</v>
      </c>
      <c r="M52">
        <f t="shared" si="2"/>
        <v>1267.9</v>
      </c>
    </row>
    <row r="53" spans="1:13">
      <c r="A53" s="65">
        <v>38</v>
      </c>
      <c r="B53" s="25">
        <v>6.4</v>
      </c>
      <c r="C53" s="66">
        <v>8.45e+18</v>
      </c>
      <c r="E53" s="74"/>
      <c r="K53">
        <v>39</v>
      </c>
      <c r="L53">
        <f t="shared" si="3"/>
        <v>1355.44000817345</v>
      </c>
      <c r="M53">
        <f t="shared" si="2"/>
        <v>1355.5</v>
      </c>
    </row>
    <row r="54" ht="15" spans="1:13">
      <c r="A54" s="75">
        <v>39</v>
      </c>
      <c r="B54" s="76">
        <v>6.55</v>
      </c>
      <c r="C54" s="77">
        <v>2.28e+19</v>
      </c>
      <c r="E54" s="74"/>
      <c r="K54">
        <v>40</v>
      </c>
      <c r="L54">
        <f t="shared" si="3"/>
        <v>1449.10091273823</v>
      </c>
      <c r="M54">
        <f t="shared" si="2"/>
        <v>1449.2</v>
      </c>
    </row>
    <row r="55" spans="11:13">
      <c r="K55">
        <v>41</v>
      </c>
      <c r="L55">
        <f t="shared" si="3"/>
        <v>1549.23378580844</v>
      </c>
      <c r="M55">
        <f t="shared" si="2"/>
        <v>1549.3</v>
      </c>
    </row>
    <row r="56" spans="11:13">
      <c r="K56">
        <v>42</v>
      </c>
      <c r="L56">
        <f t="shared" si="3"/>
        <v>1656.28584040781</v>
      </c>
      <c r="M56">
        <f t="shared" si="2"/>
        <v>1656.3</v>
      </c>
    </row>
    <row r="57" spans="11:13">
      <c r="K57">
        <v>43</v>
      </c>
      <c r="L57">
        <f t="shared" si="3"/>
        <v>1770.73519197999</v>
      </c>
      <c r="M57">
        <f t="shared" si="2"/>
        <v>1770.8</v>
      </c>
    </row>
    <row r="58" spans="11:13">
      <c r="K58">
        <v>44</v>
      </c>
      <c r="L58">
        <f t="shared" si="3"/>
        <v>1893.0929937458</v>
      </c>
      <c r="M58">
        <f t="shared" si="2"/>
        <v>1893.1</v>
      </c>
    </row>
    <row r="59" spans="11:13">
      <c r="K59">
        <v>45</v>
      </c>
      <c r="L59">
        <f t="shared" si="3"/>
        <v>2023.90571961364</v>
      </c>
      <c r="M59">
        <f t="shared" si="2"/>
        <v>2024</v>
      </c>
    </row>
    <row r="60" spans="11:13">
      <c r="K60">
        <v>46</v>
      </c>
      <c r="L60">
        <f t="shared" si="3"/>
        <v>2163.75760483894</v>
      </c>
      <c r="M60">
        <f t="shared" si="2"/>
        <v>2163.8</v>
      </c>
    </row>
    <row r="61" spans="11:13">
      <c r="K61">
        <v>47</v>
      </c>
      <c r="L61">
        <f t="shared" si="3"/>
        <v>2313.27325533331</v>
      </c>
      <c r="M61">
        <f t="shared" si="2"/>
        <v>2313.3</v>
      </c>
    </row>
    <row r="62" spans="11:13">
      <c r="K62">
        <v>48</v>
      </c>
      <c r="L62">
        <f t="shared" si="3"/>
        <v>2473.12043727684</v>
      </c>
      <c r="M62">
        <f t="shared" si="2"/>
        <v>2473.2</v>
      </c>
    </row>
    <row r="63" spans="11:13">
      <c r="K63">
        <v>49</v>
      </c>
      <c r="L63">
        <f t="shared" si="3"/>
        <v>2644.01305949267</v>
      </c>
      <c r="M63">
        <f t="shared" si="2"/>
        <v>2644.1</v>
      </c>
    </row>
    <row r="64" spans="11:13">
      <c r="K64">
        <v>50</v>
      </c>
      <c r="L64">
        <f t="shared" si="3"/>
        <v>2826.71436190361</v>
      </c>
      <c r="M64">
        <f t="shared" si="2"/>
        <v>2826.8</v>
      </c>
    </row>
    <row r="65" spans="11:13">
      <c r="K65">
        <v>51</v>
      </c>
      <c r="L65">
        <f t="shared" si="3"/>
        <v>3022.04032431115</v>
      </c>
      <c r="M65">
        <f t="shared" si="2"/>
        <v>3022.1</v>
      </c>
    </row>
    <row r="66" spans="11:13">
      <c r="K66">
        <v>52</v>
      </c>
      <c r="L66">
        <f t="shared" si="3"/>
        <v>3230.86331072105</v>
      </c>
      <c r="M66">
        <f t="shared" si="2"/>
        <v>3230.9</v>
      </c>
    </row>
    <row r="67" spans="11:13">
      <c r="K67">
        <v>53</v>
      </c>
      <c r="L67">
        <f t="shared" si="3"/>
        <v>3454.11596549188</v>
      </c>
      <c r="M67">
        <f t="shared" si="2"/>
        <v>3454.2</v>
      </c>
    </row>
    <row r="68" spans="11:13">
      <c r="K68">
        <v>54</v>
      </c>
      <c r="L68">
        <f t="shared" si="3"/>
        <v>3692.79537870737</v>
      </c>
      <c r="M68">
        <f t="shared" si="2"/>
        <v>3692.8</v>
      </c>
    </row>
    <row r="69" spans="11:13">
      <c r="K69">
        <v>55</v>
      </c>
      <c r="L69">
        <f t="shared" si="3"/>
        <v>3947.96753937605</v>
      </c>
      <c r="M69">
        <f t="shared" si="2"/>
        <v>3948</v>
      </c>
    </row>
    <row r="70" spans="11:13">
      <c r="K70">
        <v>56</v>
      </c>
      <c r="L70">
        <f t="shared" si="3"/>
        <v>4220.77209634693</v>
      </c>
      <c r="M70">
        <f t="shared" si="2"/>
        <v>4220.8</v>
      </c>
    </row>
    <row r="71" spans="11:13">
      <c r="K71">
        <v>57</v>
      </c>
      <c r="L71">
        <f t="shared" si="3"/>
        <v>4512.4274482045</v>
      </c>
      <c r="M71">
        <f t="shared" si="2"/>
        <v>4512.5</v>
      </c>
    </row>
    <row r="72" spans="11:13">
      <c r="K72">
        <v>58</v>
      </c>
      <c r="L72">
        <f t="shared" si="3"/>
        <v>4824.23618487544</v>
      </c>
      <c r="M72">
        <f t="shared" si="2"/>
        <v>4824.3</v>
      </c>
    </row>
    <row r="73" spans="11:13">
      <c r="K73">
        <v>59</v>
      </c>
      <c r="L73">
        <f t="shared" si="3"/>
        <v>5157.59090525033</v>
      </c>
      <c r="M73">
        <f t="shared" si="2"/>
        <v>5157.6</v>
      </c>
    </row>
    <row r="74" spans="11:13">
      <c r="K74">
        <v>60</v>
      </c>
      <c r="L74">
        <f t="shared" si="3"/>
        <v>5513.98043680312</v>
      </c>
      <c r="M74">
        <f t="shared" si="2"/>
        <v>5514</v>
      </c>
    </row>
    <row r="75" spans="11:13">
      <c r="K75">
        <v>61</v>
      </c>
      <c r="L75">
        <f t="shared" si="3"/>
        <v>5894.99648498622</v>
      </c>
      <c r="M75">
        <f t="shared" si="2"/>
        <v>5895</v>
      </c>
    </row>
    <row r="76" spans="11:13">
      <c r="K76">
        <v>62</v>
      </c>
      <c r="L76">
        <f t="shared" si="3"/>
        <v>6302.34074209877</v>
      </c>
      <c r="M76">
        <f t="shared" si="2"/>
        <v>6302.4</v>
      </c>
    </row>
    <row r="77" spans="11:13">
      <c r="K77">
        <v>63</v>
      </c>
      <c r="L77">
        <f t="shared" si="3"/>
        <v>6737.83248737779</v>
      </c>
      <c r="M77">
        <f t="shared" si="2"/>
        <v>6737.9</v>
      </c>
    </row>
    <row r="78" spans="11:13">
      <c r="K78">
        <v>64</v>
      </c>
      <c r="L78">
        <f t="shared" si="3"/>
        <v>7203.4167122556</v>
      </c>
      <c r="M78">
        <f t="shared" si="2"/>
        <v>7203.5</v>
      </c>
    </row>
    <row r="79" spans="11:13">
      <c r="K79">
        <v>65</v>
      </c>
      <c r="L79">
        <f t="shared" si="3"/>
        <v>7701.17280707246</v>
      </c>
      <c r="M79">
        <f t="shared" si="2"/>
        <v>7701.2</v>
      </c>
    </row>
    <row r="80" spans="11:13">
      <c r="K80">
        <v>66</v>
      </c>
      <c r="L80">
        <f t="shared" si="3"/>
        <v>8233.32384804116</v>
      </c>
      <c r="M80">
        <f t="shared" si="2"/>
        <v>8233.4</v>
      </c>
    </row>
    <row r="81" spans="11:13">
      <c r="K81">
        <v>67</v>
      </c>
      <c r="L81">
        <f t="shared" si="3"/>
        <v>8802.24652594081</v>
      </c>
      <c r="M81">
        <f t="shared" ref="M81:M112" si="4">ROUNDUP(L81/$F$16*1,1)</f>
        <v>8802.3</v>
      </c>
    </row>
    <row r="82" spans="11:13">
      <c r="K82">
        <v>68</v>
      </c>
      <c r="L82">
        <f t="shared" ref="L82:L101" si="5">L81*$B$16</f>
        <v>9410.48176088332</v>
      </c>
      <c r="M82">
        <f t="shared" si="4"/>
        <v>9410.5</v>
      </c>
    </row>
    <row r="83" spans="11:13">
      <c r="K83">
        <v>69</v>
      </c>
      <c r="L83">
        <f t="shared" si="5"/>
        <v>10060.7460505604</v>
      </c>
      <c r="M83">
        <f t="shared" si="4"/>
        <v>10060.8</v>
      </c>
    </row>
    <row r="84" spans="11:13">
      <c r="K84">
        <v>70</v>
      </c>
      <c r="L84">
        <f t="shared" si="5"/>
        <v>10755.9436026541</v>
      </c>
      <c r="M84">
        <f t="shared" si="4"/>
        <v>10756</v>
      </c>
    </row>
    <row r="85" spans="11:13">
      <c r="K85">
        <v>71</v>
      </c>
      <c r="L85">
        <f t="shared" si="5"/>
        <v>11499.1793055975</v>
      </c>
      <c r="M85">
        <f t="shared" si="4"/>
        <v>11499.2</v>
      </c>
    </row>
    <row r="86" spans="11:13">
      <c r="K86">
        <v>72</v>
      </c>
      <c r="L86">
        <f t="shared" si="5"/>
        <v>12293.7725956143</v>
      </c>
      <c r="M86">
        <f t="shared" si="4"/>
        <v>12293.8</v>
      </c>
    </row>
    <row r="87" spans="11:13">
      <c r="K87">
        <v>73</v>
      </c>
      <c r="L87">
        <f t="shared" si="5"/>
        <v>13143.2722819712</v>
      </c>
      <c r="M87">
        <f t="shared" si="4"/>
        <v>13143.3</v>
      </c>
    </row>
    <row r="88" spans="11:13">
      <c r="K88">
        <v>74</v>
      </c>
      <c r="L88">
        <f t="shared" si="5"/>
        <v>14051.4723966554</v>
      </c>
      <c r="M88">
        <f t="shared" si="4"/>
        <v>14051.5</v>
      </c>
    </row>
    <row r="89" spans="11:13">
      <c r="K89">
        <v>75</v>
      </c>
      <c r="L89">
        <f t="shared" si="5"/>
        <v>15022.4291392643</v>
      </c>
      <c r="M89">
        <f t="shared" si="4"/>
        <v>15022.5</v>
      </c>
    </row>
    <row r="90" spans="11:13">
      <c r="K90">
        <v>76</v>
      </c>
      <c r="L90">
        <f t="shared" si="5"/>
        <v>16060.4789927875</v>
      </c>
      <c r="M90">
        <f t="shared" si="4"/>
        <v>16060.5</v>
      </c>
    </row>
    <row r="91" spans="11:13">
      <c r="K91">
        <v>77</v>
      </c>
      <c r="L91">
        <f t="shared" si="5"/>
        <v>17170.2580911891</v>
      </c>
      <c r="M91">
        <f t="shared" si="4"/>
        <v>17170.3</v>
      </c>
    </row>
    <row r="92" spans="11:13">
      <c r="K92">
        <v>78</v>
      </c>
      <c r="L92">
        <f t="shared" si="5"/>
        <v>18356.7229252902</v>
      </c>
      <c r="M92">
        <f t="shared" si="4"/>
        <v>18356.8</v>
      </c>
    </row>
    <row r="93" spans="11:13">
      <c r="K93">
        <v>79</v>
      </c>
      <c r="L93">
        <f t="shared" si="5"/>
        <v>19625.1724794278</v>
      </c>
      <c r="M93">
        <f t="shared" si="4"/>
        <v>19625.2</v>
      </c>
    </row>
    <row r="94" spans="11:13">
      <c r="K94">
        <v>80</v>
      </c>
      <c r="L94">
        <f t="shared" si="5"/>
        <v>20981.2718977562</v>
      </c>
      <c r="M94">
        <f t="shared" si="4"/>
        <v>20981.3</v>
      </c>
    </row>
    <row r="95" spans="11:13">
      <c r="K95">
        <v>81</v>
      </c>
      <c r="L95">
        <f t="shared" si="5"/>
        <v>22431.0777858912</v>
      </c>
      <c r="M95">
        <f t="shared" si="4"/>
        <v>22431.1</v>
      </c>
    </row>
    <row r="96" spans="11:13">
      <c r="K96">
        <v>82</v>
      </c>
      <c r="L96">
        <f t="shared" si="5"/>
        <v>23981.0652608963</v>
      </c>
      <c r="M96">
        <f t="shared" si="4"/>
        <v>23981.1</v>
      </c>
    </row>
    <row r="97" spans="11:13">
      <c r="K97">
        <v>83</v>
      </c>
      <c r="L97">
        <f t="shared" si="5"/>
        <v>25638.1568704242</v>
      </c>
      <c r="M97">
        <f t="shared" si="4"/>
        <v>25638.2</v>
      </c>
    </row>
    <row r="98" spans="11:13">
      <c r="K98">
        <v>84</v>
      </c>
      <c r="L98">
        <f t="shared" si="5"/>
        <v>27409.7535101705</v>
      </c>
      <c r="M98">
        <f t="shared" si="4"/>
        <v>27409.8</v>
      </c>
    </row>
    <row r="99" spans="11:13">
      <c r="K99" s="22">
        <v>85</v>
      </c>
      <c r="L99">
        <f t="shared" si="5"/>
        <v>29303.7674777233</v>
      </c>
      <c r="M99">
        <f t="shared" si="4"/>
        <v>29303.8</v>
      </c>
    </row>
    <row r="100" spans="11:13">
      <c r="K100">
        <v>86</v>
      </c>
      <c r="L100">
        <f t="shared" si="5"/>
        <v>31328.657810434</v>
      </c>
      <c r="M100">
        <f t="shared" si="4"/>
        <v>31328.7</v>
      </c>
    </row>
    <row r="101" spans="11:13">
      <c r="K101">
        <v>87</v>
      </c>
      <c r="L101">
        <f t="shared" si="5"/>
        <v>33493.468065135</v>
      </c>
      <c r="M101">
        <f t="shared" si="4"/>
        <v>33493.5</v>
      </c>
    </row>
    <row r="102" spans="11:13">
      <c r="K102">
        <v>88</v>
      </c>
      <c r="L102">
        <f t="shared" ref="L102:L134" si="6">L101*$B$16</f>
        <v>35807.8667084358</v>
      </c>
      <c r="M102">
        <f t="shared" si="4"/>
        <v>35807.9</v>
      </c>
    </row>
    <row r="103" spans="11:13">
      <c r="K103">
        <v>89</v>
      </c>
      <c r="L103">
        <f t="shared" si="6"/>
        <v>38282.1902979887</v>
      </c>
      <c r="M103">
        <f t="shared" si="4"/>
        <v>38282.2</v>
      </c>
    </row>
    <row r="104" spans="11:13">
      <c r="K104">
        <v>90</v>
      </c>
      <c r="L104">
        <f t="shared" si="6"/>
        <v>40927.4896475797</v>
      </c>
      <c r="M104">
        <f t="shared" si="4"/>
        <v>40927.5</v>
      </c>
    </row>
    <row r="105" spans="11:13">
      <c r="K105">
        <v>91</v>
      </c>
      <c r="L105">
        <f t="shared" si="6"/>
        <v>43755.5791822275</v>
      </c>
      <c r="M105">
        <f t="shared" si="4"/>
        <v>43755.6</v>
      </c>
    </row>
    <row r="106" spans="11:13">
      <c r="K106">
        <v>92</v>
      </c>
      <c r="L106">
        <f t="shared" si="6"/>
        <v>46779.0897037194</v>
      </c>
      <c r="M106">
        <f t="shared" si="4"/>
        <v>46779.1</v>
      </c>
    </row>
    <row r="107" spans="11:13">
      <c r="K107">
        <v>93</v>
      </c>
      <c r="L107">
        <f t="shared" si="6"/>
        <v>50011.5248022464</v>
      </c>
      <c r="M107">
        <f t="shared" si="4"/>
        <v>50011.6</v>
      </c>
    </row>
    <row r="108" spans="11:13">
      <c r="K108">
        <v>94</v>
      </c>
      <c r="L108">
        <f t="shared" si="6"/>
        <v>53467.3211660816</v>
      </c>
      <c r="M108">
        <f t="shared" si="4"/>
        <v>53467.4</v>
      </c>
    </row>
    <row r="109" spans="11:13">
      <c r="K109">
        <v>95</v>
      </c>
      <c r="L109">
        <f t="shared" si="6"/>
        <v>57161.9130586579</v>
      </c>
      <c r="M109">
        <f t="shared" si="4"/>
        <v>57162</v>
      </c>
    </row>
    <row r="110" spans="11:13">
      <c r="K110">
        <v>96</v>
      </c>
      <c r="L110">
        <f t="shared" si="6"/>
        <v>61111.8012510111</v>
      </c>
      <c r="M110">
        <f t="shared" si="4"/>
        <v>61111.9</v>
      </c>
    </row>
    <row r="111" spans="11:13">
      <c r="K111">
        <v>97</v>
      </c>
      <c r="L111">
        <f t="shared" si="6"/>
        <v>65334.626717456</v>
      </c>
      <c r="M111">
        <f t="shared" si="4"/>
        <v>65334.7</v>
      </c>
    </row>
    <row r="112" spans="11:13">
      <c r="K112">
        <v>98</v>
      </c>
      <c r="L112">
        <f t="shared" si="6"/>
        <v>69849.2494236322</v>
      </c>
      <c r="M112">
        <f t="shared" si="4"/>
        <v>69849.3</v>
      </c>
    </row>
    <row r="113" spans="11:13">
      <c r="K113">
        <v>99</v>
      </c>
      <c r="L113">
        <f t="shared" si="6"/>
        <v>74675.8325588052</v>
      </c>
      <c r="M113">
        <f t="shared" ref="M113:M134" si="7">ROUNDUP(L113/$F$16*1,1)</f>
        <v>74675.9</v>
      </c>
    </row>
    <row r="114" spans="11:13">
      <c r="K114">
        <v>100</v>
      </c>
      <c r="L114">
        <f t="shared" si="6"/>
        <v>79835.9325886186</v>
      </c>
      <c r="M114">
        <f t="shared" si="7"/>
        <v>79836</v>
      </c>
    </row>
    <row r="115" spans="11:13">
      <c r="K115">
        <v>101</v>
      </c>
      <c r="L115">
        <f t="shared" si="6"/>
        <v>85352.5955304922</v>
      </c>
      <c r="M115">
        <f t="shared" si="7"/>
        <v>85352.6</v>
      </c>
    </row>
    <row r="116" spans="11:13">
      <c r="K116">
        <v>102</v>
      </c>
      <c r="L116">
        <f t="shared" si="6"/>
        <v>91250.4598816491</v>
      </c>
      <c r="M116">
        <f t="shared" si="7"/>
        <v>91250.5</v>
      </c>
    </row>
    <row r="117" spans="11:13">
      <c r="K117">
        <v>103</v>
      </c>
      <c r="L117">
        <f t="shared" si="6"/>
        <v>97555.8666594711</v>
      </c>
      <c r="M117">
        <f t="shared" si="7"/>
        <v>97555.9</v>
      </c>
    </row>
    <row r="118" spans="11:13">
      <c r="K118">
        <v>104</v>
      </c>
      <c r="L118">
        <f t="shared" si="6"/>
        <v>104296.977045641</v>
      </c>
      <c r="M118">
        <f t="shared" si="7"/>
        <v>104297</v>
      </c>
    </row>
    <row r="119" spans="11:13">
      <c r="K119">
        <v>105</v>
      </c>
      <c r="L119">
        <f t="shared" si="6"/>
        <v>111503.898159494</v>
      </c>
      <c r="M119">
        <f t="shared" si="7"/>
        <v>111503.9</v>
      </c>
    </row>
    <row r="120" spans="11:13">
      <c r="K120">
        <v>106</v>
      </c>
      <c r="L120">
        <f t="shared" si="6"/>
        <v>119208.817522315</v>
      </c>
      <c r="M120">
        <f t="shared" si="7"/>
        <v>119208.9</v>
      </c>
    </row>
    <row r="121" spans="11:13">
      <c r="K121">
        <v>107</v>
      </c>
      <c r="L121">
        <f t="shared" si="6"/>
        <v>127446.146813107</v>
      </c>
      <c r="M121">
        <f t="shared" si="7"/>
        <v>127446.2</v>
      </c>
    </row>
    <row r="122" spans="11:13">
      <c r="K122">
        <v>108</v>
      </c>
      <c r="L122">
        <f t="shared" si="6"/>
        <v>136252.675557893</v>
      </c>
      <c r="M122">
        <f t="shared" si="7"/>
        <v>136252.7</v>
      </c>
    </row>
    <row r="123" spans="11:13">
      <c r="K123">
        <v>109</v>
      </c>
      <c r="L123">
        <f t="shared" si="6"/>
        <v>145667.735438943</v>
      </c>
      <c r="M123">
        <f t="shared" si="7"/>
        <v>145667.8</v>
      </c>
    </row>
    <row r="124" spans="11:13">
      <c r="K124">
        <v>110</v>
      </c>
      <c r="L124">
        <f t="shared" si="6"/>
        <v>155733.375957774</v>
      </c>
      <c r="M124">
        <f t="shared" si="7"/>
        <v>155733.4</v>
      </c>
    </row>
    <row r="125" spans="11:13">
      <c r="K125">
        <v>111</v>
      </c>
      <c r="L125">
        <f t="shared" si="6"/>
        <v>166494.552236457</v>
      </c>
      <c r="M125">
        <f t="shared" si="7"/>
        <v>166494.6</v>
      </c>
    </row>
    <row r="126" spans="11:13">
      <c r="K126">
        <v>112</v>
      </c>
      <c r="L126">
        <f t="shared" si="6"/>
        <v>177999.325795996</v>
      </c>
      <c r="M126">
        <f t="shared" si="7"/>
        <v>177999.4</v>
      </c>
    </row>
    <row r="127" spans="11:13">
      <c r="K127">
        <v>113</v>
      </c>
      <c r="L127">
        <f t="shared" si="6"/>
        <v>190299.079208499</v>
      </c>
      <c r="M127">
        <f t="shared" si="7"/>
        <v>190299.1</v>
      </c>
    </row>
    <row r="128" spans="11:13">
      <c r="K128">
        <v>114</v>
      </c>
      <c r="L128">
        <f t="shared" si="6"/>
        <v>203448.745581806</v>
      </c>
      <c r="M128">
        <f t="shared" si="7"/>
        <v>203448.8</v>
      </c>
    </row>
    <row r="129" spans="11:13">
      <c r="K129">
        <v>115</v>
      </c>
      <c r="L129">
        <f t="shared" si="6"/>
        <v>217507.053901509</v>
      </c>
      <c r="M129">
        <f t="shared" si="7"/>
        <v>217507.1</v>
      </c>
    </row>
    <row r="130" spans="11:13">
      <c r="K130">
        <v>116</v>
      </c>
      <c r="L130">
        <f t="shared" si="6"/>
        <v>232536.791326103</v>
      </c>
      <c r="M130">
        <f t="shared" si="7"/>
        <v>232536.8</v>
      </c>
    </row>
    <row r="131" spans="11:13">
      <c r="K131">
        <v>117</v>
      </c>
      <c r="L131">
        <f t="shared" si="6"/>
        <v>248605.083606737</v>
      </c>
      <c r="M131">
        <f t="shared" si="7"/>
        <v>248605.1</v>
      </c>
    </row>
    <row r="132" spans="11:13">
      <c r="K132">
        <v>118</v>
      </c>
      <c r="L132">
        <f t="shared" si="6"/>
        <v>265783.694883963</v>
      </c>
      <c r="M132">
        <f t="shared" si="7"/>
        <v>265783.7</v>
      </c>
    </row>
    <row r="133" spans="11:13">
      <c r="K133">
        <v>119</v>
      </c>
      <c r="L133">
        <f t="shared" si="6"/>
        <v>284149.348200444</v>
      </c>
      <c r="M133">
        <f t="shared" si="7"/>
        <v>284149.4</v>
      </c>
    </row>
    <row r="134" spans="11:13">
      <c r="K134">
        <v>120</v>
      </c>
      <c r="L134">
        <f t="shared" si="6"/>
        <v>303784.068161095</v>
      </c>
      <c r="M134">
        <f t="shared" si="7"/>
        <v>303784.1</v>
      </c>
    </row>
  </sheetData>
  <mergeCells count="1">
    <mergeCell ref="A2:H10"/>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D11" sqref="D11"/>
    </sheetView>
  </sheetViews>
  <sheetFormatPr defaultColWidth="9" defaultRowHeight="14.25" outlineLevelRow="2" outlineLevelCol="5"/>
  <cols>
    <col min="2" max="2" width="42.875" customWidth="1"/>
    <col min="3" max="3" width="45.875" customWidth="1"/>
    <col min="4" max="4" width="38" customWidth="1"/>
    <col min="5" max="5" width="36.375" customWidth="1"/>
    <col min="6" max="6" width="13.625" customWidth="1"/>
  </cols>
  <sheetData>
    <row r="1" spans="1:6">
      <c r="A1" t="s">
        <v>107</v>
      </c>
      <c r="B1" t="s">
        <v>116</v>
      </c>
      <c r="C1" t="s">
        <v>117</v>
      </c>
      <c r="D1" t="s">
        <v>118</v>
      </c>
      <c r="E1" t="s">
        <v>119</v>
      </c>
      <c r="F1" t="s">
        <v>120</v>
      </c>
    </row>
    <row r="2" s="56" customFormat="1" ht="157.5" customHeight="1" spans="1:3">
      <c r="A2" s="56" t="s">
        <v>121</v>
      </c>
      <c r="B2" s="57" t="s">
        <v>122</v>
      </c>
      <c r="C2" s="57" t="s">
        <v>123</v>
      </c>
    </row>
    <row r="3" spans="1:5">
      <c r="A3" t="s">
        <v>124</v>
      </c>
      <c r="B3" t="s">
        <v>125</v>
      </c>
      <c r="C3" t="s">
        <v>126</v>
      </c>
      <c r="D3" t="s">
        <v>127</v>
      </c>
      <c r="E3" t="s">
        <v>128</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selection activeCell="B42" sqref="B42"/>
    </sheetView>
  </sheetViews>
  <sheetFormatPr defaultColWidth="9" defaultRowHeight="14.25"/>
  <cols>
    <col min="1" max="1" width="9" style="43"/>
    <col min="2" max="2" width="60.375" style="44" customWidth="1"/>
    <col min="3" max="3" width="55.375" style="26" customWidth="1"/>
    <col min="4" max="4" width="42.5" style="44" customWidth="1"/>
    <col min="5" max="5" width="9" customWidth="1"/>
    <col min="6" max="6" width="15.5" customWidth="1"/>
    <col min="7" max="7" width="10.875" style="44" customWidth="1"/>
    <col min="9" max="9" width="9" style="28"/>
    <col min="10" max="10" width="14.125" style="40" customWidth="1"/>
    <col min="13" max="13" width="12.5" customWidth="1"/>
  </cols>
  <sheetData>
    <row r="1" spans="1:10">
      <c r="A1" s="45" t="s">
        <v>129</v>
      </c>
      <c r="B1" s="46"/>
      <c r="C1" s="47" t="s">
        <v>130</v>
      </c>
      <c r="D1" s="48"/>
      <c r="F1" s="10" t="s">
        <v>131</v>
      </c>
      <c r="G1" s="48"/>
      <c r="I1" s="54" t="s">
        <v>132</v>
      </c>
      <c r="J1" s="55"/>
    </row>
    <row r="2" spans="1:10">
      <c r="A2" s="49" t="s">
        <v>133</v>
      </c>
      <c r="B2" s="50" t="s">
        <v>134</v>
      </c>
      <c r="C2" s="26" t="s">
        <v>135</v>
      </c>
      <c r="D2" s="44" t="s">
        <v>136</v>
      </c>
      <c r="E2" s="51" t="s">
        <v>137</v>
      </c>
      <c r="F2" s="51" t="s">
        <v>138</v>
      </c>
      <c r="G2" s="52" t="s">
        <v>139</v>
      </c>
      <c r="I2" s="28" t="s">
        <v>0</v>
      </c>
      <c r="J2" s="40" t="s">
        <v>140</v>
      </c>
    </row>
    <row r="3" spans="1:13">
      <c r="A3" s="43">
        <v>1</v>
      </c>
      <c r="B3" s="44">
        <v>4</v>
      </c>
      <c r="C3" s="26">
        <v>25</v>
      </c>
      <c r="D3" s="44">
        <f>C3/B3</f>
        <v>6.25</v>
      </c>
      <c r="E3">
        <v>0</v>
      </c>
      <c r="F3" t="s">
        <v>141</v>
      </c>
      <c r="G3" s="44">
        <v>50</v>
      </c>
      <c r="I3" s="28">
        <v>1</v>
      </c>
      <c r="J3" s="40">
        <v>80</v>
      </c>
      <c r="M3">
        <v>80</v>
      </c>
    </row>
    <row r="4" spans="1:13">
      <c r="A4" s="43">
        <v>2</v>
      </c>
      <c r="B4" s="44">
        <f>B3*2</f>
        <v>8</v>
      </c>
      <c r="C4" s="26">
        <f>C3*2</f>
        <v>50</v>
      </c>
      <c r="D4" s="44">
        <f t="shared" ref="D4:D41" si="0">C4/B4</f>
        <v>6.25</v>
      </c>
      <c r="E4">
        <v>0</v>
      </c>
      <c r="F4" t="s">
        <v>142</v>
      </c>
      <c r="G4" s="44">
        <f>G3+15</f>
        <v>65</v>
      </c>
      <c r="I4" s="28">
        <v>2</v>
      </c>
      <c r="J4" s="40">
        <v>1200</v>
      </c>
      <c r="M4">
        <v>1200</v>
      </c>
    </row>
    <row r="5" spans="1:13">
      <c r="A5" s="43">
        <v>3</v>
      </c>
      <c r="B5" s="44">
        <f t="shared" ref="B5:C5" si="1">B4*2</f>
        <v>16</v>
      </c>
      <c r="C5" s="26">
        <f t="shared" si="1"/>
        <v>100</v>
      </c>
      <c r="D5" s="44">
        <f t="shared" si="0"/>
        <v>6.25</v>
      </c>
      <c r="E5">
        <v>2</v>
      </c>
      <c r="F5" t="s">
        <v>143</v>
      </c>
      <c r="G5" s="44">
        <f t="shared" ref="G5:G41" si="2">G4+15</f>
        <v>80</v>
      </c>
      <c r="I5" s="28">
        <v>3</v>
      </c>
      <c r="J5" s="40">
        <v>5400</v>
      </c>
      <c r="M5">
        <v>5400</v>
      </c>
    </row>
    <row r="6" spans="1:13">
      <c r="A6" s="43">
        <v>4</v>
      </c>
      <c r="B6" s="44">
        <f>B5*2+E5</f>
        <v>34</v>
      </c>
      <c r="C6" s="26">
        <f t="shared" ref="C6:C41" si="3">C5*2</f>
        <v>200</v>
      </c>
      <c r="D6" s="44">
        <f t="shared" si="0"/>
        <v>5.88235294117647</v>
      </c>
      <c r="E6">
        <v>3</v>
      </c>
      <c r="F6" t="s">
        <v>144</v>
      </c>
      <c r="G6" s="44">
        <f t="shared" si="2"/>
        <v>95</v>
      </c>
      <c r="I6" s="28">
        <v>4</v>
      </c>
      <c r="J6" s="40">
        <f>J5*2.66</f>
        <v>14364</v>
      </c>
      <c r="M6">
        <f>M5*2.7</f>
        <v>14580</v>
      </c>
    </row>
    <row r="7" spans="1:13">
      <c r="A7" s="43">
        <v>5</v>
      </c>
      <c r="B7" s="44">
        <f>B6*2+E6</f>
        <v>71</v>
      </c>
      <c r="C7" s="26">
        <f t="shared" si="3"/>
        <v>400</v>
      </c>
      <c r="D7" s="44">
        <f t="shared" si="0"/>
        <v>5.63380281690141</v>
      </c>
      <c r="E7">
        <v>3</v>
      </c>
      <c r="F7" t="s">
        <v>145</v>
      </c>
      <c r="G7" s="44">
        <f t="shared" si="2"/>
        <v>110</v>
      </c>
      <c r="I7" s="28">
        <v>5</v>
      </c>
      <c r="J7" s="40">
        <f t="shared" ref="J7:J41" si="4">J6*2.66</f>
        <v>38208.24</v>
      </c>
      <c r="M7">
        <v>38210</v>
      </c>
    </row>
    <row r="8" spans="1:13">
      <c r="A8" s="43">
        <v>6</v>
      </c>
      <c r="B8" s="44">
        <f t="shared" ref="B8:B41" si="5">B7*2+E7</f>
        <v>145</v>
      </c>
      <c r="C8" s="26">
        <f t="shared" si="3"/>
        <v>800</v>
      </c>
      <c r="D8" s="44">
        <f t="shared" si="0"/>
        <v>5.51724137931035</v>
      </c>
      <c r="E8">
        <v>3</v>
      </c>
      <c r="F8" t="s">
        <v>146</v>
      </c>
      <c r="G8" s="44">
        <f t="shared" si="2"/>
        <v>125</v>
      </c>
      <c r="I8" s="28">
        <v>6</v>
      </c>
      <c r="J8" s="40">
        <f t="shared" si="4"/>
        <v>101633.9184</v>
      </c>
      <c r="M8">
        <v>101600</v>
      </c>
    </row>
    <row r="9" spans="1:13">
      <c r="A9" s="43">
        <v>7</v>
      </c>
      <c r="B9" s="44">
        <f t="shared" si="5"/>
        <v>293</v>
      </c>
      <c r="C9" s="26">
        <f t="shared" si="3"/>
        <v>1600</v>
      </c>
      <c r="D9" s="44">
        <f t="shared" si="0"/>
        <v>5.46075085324232</v>
      </c>
      <c r="E9">
        <v>4</v>
      </c>
      <c r="F9" t="s">
        <v>147</v>
      </c>
      <c r="G9" s="44">
        <f t="shared" si="2"/>
        <v>140</v>
      </c>
      <c r="I9" s="28">
        <v>7</v>
      </c>
      <c r="J9" s="40">
        <f t="shared" si="4"/>
        <v>270346.222944</v>
      </c>
      <c r="M9">
        <v>213000</v>
      </c>
    </row>
    <row r="10" spans="1:13">
      <c r="A10" s="43">
        <v>8</v>
      </c>
      <c r="B10" s="44">
        <f t="shared" si="5"/>
        <v>590</v>
      </c>
      <c r="C10" s="26">
        <f t="shared" si="3"/>
        <v>3200</v>
      </c>
      <c r="D10" s="44">
        <f t="shared" si="0"/>
        <v>5.42372881355932</v>
      </c>
      <c r="E10">
        <v>15</v>
      </c>
      <c r="F10" t="s">
        <v>148</v>
      </c>
      <c r="G10" s="44">
        <f t="shared" si="2"/>
        <v>155</v>
      </c>
      <c r="I10" s="28">
        <v>8</v>
      </c>
      <c r="J10" s="40">
        <f t="shared" si="4"/>
        <v>719120.95303104</v>
      </c>
      <c r="M10">
        <v>719100</v>
      </c>
    </row>
    <row r="11" spans="1:13">
      <c r="A11" s="43">
        <v>9</v>
      </c>
      <c r="B11" s="44">
        <f t="shared" si="5"/>
        <v>1195</v>
      </c>
      <c r="C11" s="26">
        <f t="shared" si="3"/>
        <v>6400</v>
      </c>
      <c r="D11" s="44">
        <f t="shared" si="0"/>
        <v>5.35564853556485</v>
      </c>
      <c r="E11">
        <v>60</v>
      </c>
      <c r="F11" t="s">
        <v>149</v>
      </c>
      <c r="G11" s="44">
        <f t="shared" si="2"/>
        <v>170</v>
      </c>
      <c r="I11" s="28">
        <v>9</v>
      </c>
      <c r="J11" s="40">
        <f t="shared" si="4"/>
        <v>1912861.73506257</v>
      </c>
      <c r="M11">
        <v>1910000</v>
      </c>
    </row>
    <row r="12" spans="1:13">
      <c r="A12" s="43">
        <v>10</v>
      </c>
      <c r="B12" s="44">
        <f t="shared" si="5"/>
        <v>2450</v>
      </c>
      <c r="C12" s="26">
        <f t="shared" si="3"/>
        <v>12800</v>
      </c>
      <c r="D12" s="44">
        <f t="shared" si="0"/>
        <v>5.22448979591837</v>
      </c>
      <c r="E12">
        <v>150</v>
      </c>
      <c r="F12" t="s">
        <v>150</v>
      </c>
      <c r="G12" s="44">
        <f t="shared" si="2"/>
        <v>185</v>
      </c>
      <c r="I12" s="28">
        <v>10</v>
      </c>
      <c r="J12" s="40">
        <f t="shared" si="4"/>
        <v>5088212.21526643</v>
      </c>
      <c r="M12">
        <v>5090000</v>
      </c>
    </row>
    <row r="13" spans="1:13">
      <c r="A13" s="43">
        <v>11</v>
      </c>
      <c r="B13" s="44">
        <f t="shared" si="5"/>
        <v>5050</v>
      </c>
      <c r="C13" s="26">
        <f t="shared" si="3"/>
        <v>25600</v>
      </c>
      <c r="D13" s="44">
        <f t="shared" si="0"/>
        <v>5.06930693069307</v>
      </c>
      <c r="E13">
        <v>300</v>
      </c>
      <c r="F13" t="s">
        <v>151</v>
      </c>
      <c r="G13" s="44">
        <f t="shared" si="2"/>
        <v>200</v>
      </c>
      <c r="I13" s="28">
        <v>11</v>
      </c>
      <c r="J13" s="40">
        <f t="shared" si="4"/>
        <v>13534644.4926087</v>
      </c>
      <c r="M13">
        <v>13540000</v>
      </c>
    </row>
    <row r="14" spans="1:13">
      <c r="A14" s="43">
        <v>12</v>
      </c>
      <c r="B14" s="44">
        <f t="shared" si="5"/>
        <v>10400</v>
      </c>
      <c r="C14" s="26">
        <f t="shared" si="3"/>
        <v>51200</v>
      </c>
      <c r="D14" s="44">
        <f t="shared" si="0"/>
        <v>4.92307692307692</v>
      </c>
      <c r="E14">
        <v>600</v>
      </c>
      <c r="F14" t="s">
        <v>152</v>
      </c>
      <c r="G14" s="44">
        <f t="shared" si="2"/>
        <v>215</v>
      </c>
      <c r="I14" s="28">
        <v>12</v>
      </c>
      <c r="J14" s="40">
        <f t="shared" si="4"/>
        <v>36002154.3503392</v>
      </c>
      <c r="M14">
        <v>36000000</v>
      </c>
    </row>
    <row r="15" spans="1:13">
      <c r="A15" s="43">
        <v>13</v>
      </c>
      <c r="B15" s="44">
        <f t="shared" si="5"/>
        <v>21400</v>
      </c>
      <c r="C15" s="26">
        <f t="shared" si="3"/>
        <v>102400</v>
      </c>
      <c r="D15" s="44">
        <f t="shared" si="0"/>
        <v>4.78504672897196</v>
      </c>
      <c r="E15">
        <v>1200</v>
      </c>
      <c r="F15" t="s">
        <v>153</v>
      </c>
      <c r="G15" s="44">
        <f t="shared" si="2"/>
        <v>230</v>
      </c>
      <c r="I15" s="28">
        <v>13</v>
      </c>
      <c r="J15" s="40">
        <f t="shared" si="4"/>
        <v>95765730.5719022</v>
      </c>
      <c r="M15">
        <v>95770000</v>
      </c>
    </row>
    <row r="16" spans="1:13">
      <c r="A16" s="43">
        <v>14</v>
      </c>
      <c r="B16" s="44">
        <f t="shared" si="5"/>
        <v>44000</v>
      </c>
      <c r="C16" s="26">
        <f t="shared" si="3"/>
        <v>204800</v>
      </c>
      <c r="D16" s="44">
        <f t="shared" si="0"/>
        <v>4.65454545454545</v>
      </c>
      <c r="E16">
        <v>2400</v>
      </c>
      <c r="F16" t="s">
        <v>154</v>
      </c>
      <c r="G16" s="44">
        <f t="shared" si="2"/>
        <v>245</v>
      </c>
      <c r="I16" s="28">
        <v>14</v>
      </c>
      <c r="J16" s="40">
        <f t="shared" si="4"/>
        <v>254736843.32126</v>
      </c>
      <c r="M16">
        <v>254800000</v>
      </c>
    </row>
    <row r="17" spans="1:13">
      <c r="A17" s="43">
        <v>15</v>
      </c>
      <c r="B17" s="44">
        <f t="shared" si="5"/>
        <v>90400</v>
      </c>
      <c r="C17" s="26">
        <f t="shared" si="3"/>
        <v>409600</v>
      </c>
      <c r="D17" s="44">
        <f t="shared" si="0"/>
        <v>4.53097345132743</v>
      </c>
      <c r="E17">
        <v>4800</v>
      </c>
      <c r="F17" t="s">
        <v>155</v>
      </c>
      <c r="G17" s="44">
        <f t="shared" si="2"/>
        <v>260</v>
      </c>
      <c r="I17" s="28">
        <v>15</v>
      </c>
      <c r="J17" s="40">
        <f t="shared" si="4"/>
        <v>677600003.234551</v>
      </c>
      <c r="M17">
        <v>677700000</v>
      </c>
    </row>
    <row r="18" spans="1:13">
      <c r="A18" s="43">
        <v>16</v>
      </c>
      <c r="B18" s="44">
        <f t="shared" si="5"/>
        <v>185600</v>
      </c>
      <c r="C18" s="26">
        <f t="shared" si="3"/>
        <v>819200</v>
      </c>
      <c r="D18" s="44">
        <f t="shared" si="0"/>
        <v>4.41379310344828</v>
      </c>
      <c r="E18">
        <v>9600</v>
      </c>
      <c r="F18" t="s">
        <v>156</v>
      </c>
      <c r="G18" s="44">
        <f t="shared" si="2"/>
        <v>275</v>
      </c>
      <c r="I18" s="28">
        <v>16</v>
      </c>
      <c r="J18" s="40">
        <f t="shared" si="4"/>
        <v>1802416008.60391</v>
      </c>
      <c r="M18">
        <v>1800000000</v>
      </c>
    </row>
    <row r="19" spans="1:13">
      <c r="A19" s="43">
        <v>17</v>
      </c>
      <c r="B19" s="44">
        <f t="shared" si="5"/>
        <v>380800</v>
      </c>
      <c r="C19" s="26">
        <f t="shared" si="3"/>
        <v>1638400</v>
      </c>
      <c r="D19" s="44">
        <f t="shared" si="0"/>
        <v>4.30252100840336</v>
      </c>
      <c r="E19">
        <f>E18*2</f>
        <v>19200</v>
      </c>
      <c r="F19" t="s">
        <v>157</v>
      </c>
      <c r="G19" s="44">
        <f t="shared" si="2"/>
        <v>290</v>
      </c>
      <c r="I19" s="28">
        <v>17</v>
      </c>
      <c r="J19" s="40">
        <f t="shared" si="4"/>
        <v>4794426582.88639</v>
      </c>
      <c r="M19">
        <v>4790000000</v>
      </c>
    </row>
    <row r="20" spans="1:13">
      <c r="A20" s="43">
        <v>18</v>
      </c>
      <c r="B20" s="44">
        <f t="shared" si="5"/>
        <v>780800</v>
      </c>
      <c r="C20" s="26">
        <f t="shared" si="3"/>
        <v>3276800</v>
      </c>
      <c r="D20" s="44">
        <f t="shared" si="0"/>
        <v>4.19672131147541</v>
      </c>
      <c r="E20">
        <f t="shared" ref="E20:E41" si="6">E19*2</f>
        <v>38400</v>
      </c>
      <c r="F20" t="s">
        <v>158</v>
      </c>
      <c r="G20" s="44">
        <f t="shared" si="2"/>
        <v>305</v>
      </c>
      <c r="I20" s="28">
        <v>18</v>
      </c>
      <c r="J20" s="40">
        <f t="shared" si="4"/>
        <v>12753174710.4778</v>
      </c>
      <c r="M20">
        <v>12750000000</v>
      </c>
    </row>
    <row r="21" spans="1:13">
      <c r="A21" s="43">
        <v>19</v>
      </c>
      <c r="B21" s="44">
        <f t="shared" si="5"/>
        <v>1600000</v>
      </c>
      <c r="C21" s="26">
        <f t="shared" si="3"/>
        <v>6553600</v>
      </c>
      <c r="D21" s="44">
        <f t="shared" si="0"/>
        <v>4.096</v>
      </c>
      <c r="E21">
        <f t="shared" si="6"/>
        <v>76800</v>
      </c>
      <c r="F21" t="s">
        <v>159</v>
      </c>
      <c r="G21" s="44">
        <f t="shared" si="2"/>
        <v>320</v>
      </c>
      <c r="I21" s="28">
        <v>19</v>
      </c>
      <c r="J21" s="40">
        <f t="shared" si="4"/>
        <v>33923444729.8709</v>
      </c>
      <c r="M21">
        <v>33930000000</v>
      </c>
    </row>
    <row r="22" spans="1:10">
      <c r="A22" s="43">
        <v>20</v>
      </c>
      <c r="B22" s="44">
        <f t="shared" si="5"/>
        <v>3276800</v>
      </c>
      <c r="C22" s="26">
        <f t="shared" si="3"/>
        <v>13107200</v>
      </c>
      <c r="D22" s="44">
        <f t="shared" si="0"/>
        <v>4</v>
      </c>
      <c r="E22">
        <f t="shared" si="6"/>
        <v>153600</v>
      </c>
      <c r="F22" t="s">
        <v>160</v>
      </c>
      <c r="G22" s="44">
        <f t="shared" si="2"/>
        <v>335</v>
      </c>
      <c r="I22" s="28">
        <v>20</v>
      </c>
      <c r="J22" s="40">
        <f t="shared" si="4"/>
        <v>90236362981.4567</v>
      </c>
    </row>
    <row r="23" spans="1:10">
      <c r="A23" s="43">
        <v>21</v>
      </c>
      <c r="B23" s="44">
        <f t="shared" si="5"/>
        <v>6707200</v>
      </c>
      <c r="C23" s="26">
        <f t="shared" si="3"/>
        <v>26214400</v>
      </c>
      <c r="D23" s="44">
        <f t="shared" si="0"/>
        <v>3.90839694656489</v>
      </c>
      <c r="E23">
        <f t="shared" si="6"/>
        <v>307200</v>
      </c>
      <c r="F23" t="s">
        <v>161</v>
      </c>
      <c r="G23" s="44">
        <f t="shared" si="2"/>
        <v>350</v>
      </c>
      <c r="I23" s="28">
        <v>21</v>
      </c>
      <c r="J23" s="40">
        <f t="shared" si="4"/>
        <v>240028725530.675</v>
      </c>
    </row>
    <row r="24" spans="1:10">
      <c r="A24" s="43">
        <v>22</v>
      </c>
      <c r="B24" s="44">
        <f t="shared" si="5"/>
        <v>13721600</v>
      </c>
      <c r="C24" s="26">
        <f t="shared" si="3"/>
        <v>52428800</v>
      </c>
      <c r="D24" s="44">
        <f t="shared" si="0"/>
        <v>3.82089552238806</v>
      </c>
      <c r="E24">
        <f t="shared" si="6"/>
        <v>614400</v>
      </c>
      <c r="F24" t="s">
        <v>162</v>
      </c>
      <c r="G24" s="44">
        <f t="shared" si="2"/>
        <v>365</v>
      </c>
      <c r="I24" s="28">
        <v>22</v>
      </c>
      <c r="J24" s="40">
        <f t="shared" si="4"/>
        <v>638476409911.595</v>
      </c>
    </row>
    <row r="25" spans="1:10">
      <c r="A25" s="43">
        <v>23</v>
      </c>
      <c r="B25" s="44">
        <f t="shared" si="5"/>
        <v>28057600</v>
      </c>
      <c r="C25" s="26">
        <f t="shared" si="3"/>
        <v>104857600</v>
      </c>
      <c r="D25" s="44">
        <f t="shared" si="0"/>
        <v>3.73722627737226</v>
      </c>
      <c r="E25">
        <f t="shared" si="6"/>
        <v>1228800</v>
      </c>
      <c r="F25" t="s">
        <v>163</v>
      </c>
      <c r="G25" s="44">
        <f t="shared" si="2"/>
        <v>380</v>
      </c>
      <c r="I25" s="28">
        <v>23</v>
      </c>
      <c r="J25" s="40">
        <f t="shared" si="4"/>
        <v>1698347250364.84</v>
      </c>
    </row>
    <row r="26" spans="1:10">
      <c r="A26" s="43">
        <v>24</v>
      </c>
      <c r="B26" s="44">
        <f t="shared" si="5"/>
        <v>57344000</v>
      </c>
      <c r="C26" s="26">
        <f t="shared" si="3"/>
        <v>209715200</v>
      </c>
      <c r="D26" s="44">
        <f t="shared" si="0"/>
        <v>3.65714285714286</v>
      </c>
      <c r="E26">
        <f t="shared" si="6"/>
        <v>2457600</v>
      </c>
      <c r="F26" t="s">
        <v>164</v>
      </c>
      <c r="G26" s="44">
        <f t="shared" si="2"/>
        <v>395</v>
      </c>
      <c r="I26" s="28">
        <v>24</v>
      </c>
      <c r="J26" s="40">
        <f t="shared" si="4"/>
        <v>4517603685970.48</v>
      </c>
    </row>
    <row r="27" spans="1:10">
      <c r="A27" s="43">
        <v>25</v>
      </c>
      <c r="B27" s="44">
        <f t="shared" si="5"/>
        <v>117145600</v>
      </c>
      <c r="C27" s="26">
        <f t="shared" si="3"/>
        <v>419430400</v>
      </c>
      <c r="D27" s="44">
        <f t="shared" si="0"/>
        <v>3.58041958041958</v>
      </c>
      <c r="E27">
        <f t="shared" si="6"/>
        <v>4915200</v>
      </c>
      <c r="F27" t="s">
        <v>165</v>
      </c>
      <c r="G27" s="44">
        <f t="shared" si="2"/>
        <v>410</v>
      </c>
      <c r="I27" s="28">
        <v>25</v>
      </c>
      <c r="J27" s="40">
        <f t="shared" si="4"/>
        <v>12016825804681.5</v>
      </c>
    </row>
    <row r="28" spans="1:10">
      <c r="A28" s="43">
        <v>26</v>
      </c>
      <c r="B28" s="44">
        <f t="shared" si="5"/>
        <v>239206400</v>
      </c>
      <c r="C28" s="26">
        <f t="shared" si="3"/>
        <v>838860800</v>
      </c>
      <c r="D28" s="44">
        <f t="shared" si="0"/>
        <v>3.50684931506849</v>
      </c>
      <c r="E28">
        <f t="shared" si="6"/>
        <v>9830400</v>
      </c>
      <c r="F28" t="s">
        <v>166</v>
      </c>
      <c r="G28" s="44">
        <f t="shared" si="2"/>
        <v>425</v>
      </c>
      <c r="I28" s="28">
        <v>26</v>
      </c>
      <c r="J28" s="40">
        <f t="shared" si="4"/>
        <v>31964756640452.8</v>
      </c>
    </row>
    <row r="29" spans="1:10">
      <c r="A29" s="43">
        <v>27</v>
      </c>
      <c r="B29" s="44">
        <f t="shared" si="5"/>
        <v>488243200</v>
      </c>
      <c r="C29" s="26">
        <f t="shared" si="3"/>
        <v>1677721600</v>
      </c>
      <c r="D29" s="44">
        <f t="shared" si="0"/>
        <v>3.43624161073825</v>
      </c>
      <c r="E29">
        <f t="shared" si="6"/>
        <v>19660800</v>
      </c>
      <c r="F29" t="s">
        <v>167</v>
      </c>
      <c r="G29" s="44">
        <f t="shared" si="2"/>
        <v>440</v>
      </c>
      <c r="I29" s="28">
        <v>27</v>
      </c>
      <c r="J29" s="40">
        <f t="shared" si="4"/>
        <v>85026252663604.3</v>
      </c>
    </row>
    <row r="30" spans="1:10">
      <c r="A30" s="43">
        <v>28</v>
      </c>
      <c r="B30" s="44">
        <f t="shared" si="5"/>
        <v>996147200</v>
      </c>
      <c r="C30" s="26">
        <f t="shared" si="3"/>
        <v>3355443200</v>
      </c>
      <c r="D30" s="44">
        <f t="shared" si="0"/>
        <v>3.36842105263158</v>
      </c>
      <c r="E30">
        <f t="shared" si="6"/>
        <v>39321600</v>
      </c>
      <c r="F30" t="s">
        <v>168</v>
      </c>
      <c r="G30" s="44">
        <f t="shared" si="2"/>
        <v>455</v>
      </c>
      <c r="I30" s="28">
        <v>28</v>
      </c>
      <c r="J30" s="40">
        <f t="shared" si="4"/>
        <v>226169832085188</v>
      </c>
    </row>
    <row r="31" spans="1:10">
      <c r="A31" s="43">
        <v>29</v>
      </c>
      <c r="B31" s="44">
        <f t="shared" si="5"/>
        <v>2031616000</v>
      </c>
      <c r="C31" s="26">
        <f t="shared" si="3"/>
        <v>6710886400</v>
      </c>
      <c r="D31" s="44">
        <f t="shared" si="0"/>
        <v>3.30322580645161</v>
      </c>
      <c r="E31">
        <f t="shared" si="6"/>
        <v>78643200</v>
      </c>
      <c r="F31" t="s">
        <v>169</v>
      </c>
      <c r="G31" s="44">
        <f t="shared" si="2"/>
        <v>470</v>
      </c>
      <c r="I31" s="28">
        <v>29</v>
      </c>
      <c r="J31" s="40">
        <f t="shared" si="4"/>
        <v>601611753346599</v>
      </c>
    </row>
    <row r="32" spans="1:10">
      <c r="A32" s="43">
        <v>30</v>
      </c>
      <c r="B32" s="44">
        <f t="shared" si="5"/>
        <v>4141875200</v>
      </c>
      <c r="C32" s="26">
        <f t="shared" si="3"/>
        <v>13421772800</v>
      </c>
      <c r="D32" s="44">
        <f t="shared" si="0"/>
        <v>3.24050632911392</v>
      </c>
      <c r="E32">
        <f t="shared" si="6"/>
        <v>157286400</v>
      </c>
      <c r="F32" t="s">
        <v>170</v>
      </c>
      <c r="G32" s="44">
        <f t="shared" si="2"/>
        <v>485</v>
      </c>
      <c r="I32" s="28">
        <v>30</v>
      </c>
      <c r="J32" s="40">
        <f t="shared" si="4"/>
        <v>1600287263901950</v>
      </c>
    </row>
    <row r="33" spans="1:10">
      <c r="A33" s="43">
        <v>31</v>
      </c>
      <c r="B33" s="44">
        <f t="shared" si="5"/>
        <v>8441036800</v>
      </c>
      <c r="C33" s="26">
        <f t="shared" si="3"/>
        <v>26843545600</v>
      </c>
      <c r="D33" s="44">
        <f t="shared" si="0"/>
        <v>3.18012422360248</v>
      </c>
      <c r="E33">
        <f t="shared" si="6"/>
        <v>314572800</v>
      </c>
      <c r="F33" t="s">
        <v>171</v>
      </c>
      <c r="G33" s="44">
        <f t="shared" si="2"/>
        <v>500</v>
      </c>
      <c r="I33" s="28">
        <v>31</v>
      </c>
      <c r="J33" s="40">
        <f t="shared" si="4"/>
        <v>4256764121979190</v>
      </c>
    </row>
    <row r="34" spans="1:10">
      <c r="A34" s="43">
        <v>32</v>
      </c>
      <c r="B34" s="44">
        <f t="shared" si="5"/>
        <v>17196646400</v>
      </c>
      <c r="C34" s="26">
        <f t="shared" si="3"/>
        <v>53687091200</v>
      </c>
      <c r="D34" s="44">
        <f t="shared" si="0"/>
        <v>3.1219512195122</v>
      </c>
      <c r="E34">
        <f t="shared" si="6"/>
        <v>629145600</v>
      </c>
      <c r="F34" t="s">
        <v>172</v>
      </c>
      <c r="G34" s="44">
        <f t="shared" si="2"/>
        <v>515</v>
      </c>
      <c r="I34" s="28">
        <v>32</v>
      </c>
      <c r="J34" s="40">
        <f t="shared" si="4"/>
        <v>1.13229925644647e+16</v>
      </c>
    </row>
    <row r="35" spans="1:10">
      <c r="A35" s="43">
        <v>33</v>
      </c>
      <c r="B35" s="44">
        <f t="shared" si="5"/>
        <v>35022438400</v>
      </c>
      <c r="C35" s="26">
        <f t="shared" si="3"/>
        <v>107374182400</v>
      </c>
      <c r="D35" s="44">
        <f t="shared" si="0"/>
        <v>3.06586826347305</v>
      </c>
      <c r="E35">
        <f t="shared" si="6"/>
        <v>1258291200</v>
      </c>
      <c r="F35" t="s">
        <v>173</v>
      </c>
      <c r="G35" s="44">
        <f t="shared" si="2"/>
        <v>530</v>
      </c>
      <c r="I35" s="28">
        <v>33</v>
      </c>
      <c r="J35" s="40">
        <f t="shared" si="4"/>
        <v>3.0119160221476e+16</v>
      </c>
    </row>
    <row r="36" spans="1:10">
      <c r="A36" s="43">
        <v>34</v>
      </c>
      <c r="B36" s="44">
        <f t="shared" si="5"/>
        <v>71303168000</v>
      </c>
      <c r="C36" s="26">
        <f t="shared" si="3"/>
        <v>214748364800</v>
      </c>
      <c r="D36" s="44">
        <f t="shared" si="0"/>
        <v>3.01176470588235</v>
      </c>
      <c r="E36">
        <f t="shared" si="6"/>
        <v>2516582400</v>
      </c>
      <c r="F36" t="s">
        <v>174</v>
      </c>
      <c r="G36" s="44">
        <f t="shared" si="2"/>
        <v>545</v>
      </c>
      <c r="I36" s="28">
        <v>34</v>
      </c>
      <c r="J36" s="40">
        <f t="shared" si="4"/>
        <v>8.01169661891262e+16</v>
      </c>
    </row>
    <row r="37" spans="1:10">
      <c r="A37" s="43">
        <v>35</v>
      </c>
      <c r="B37" s="53">
        <f t="shared" si="5"/>
        <v>145122918400</v>
      </c>
      <c r="C37" s="26">
        <f t="shared" si="3"/>
        <v>429496729600</v>
      </c>
      <c r="D37" s="44">
        <f t="shared" si="0"/>
        <v>2.95953757225433</v>
      </c>
      <c r="E37">
        <f t="shared" si="6"/>
        <v>5033164800</v>
      </c>
      <c r="F37" t="s">
        <v>175</v>
      </c>
      <c r="G37" s="44">
        <f t="shared" si="2"/>
        <v>560</v>
      </c>
      <c r="I37" s="28">
        <v>35</v>
      </c>
      <c r="J37" s="40">
        <f t="shared" si="4"/>
        <v>2.13111130063076e+17</v>
      </c>
    </row>
    <row r="38" spans="1:10">
      <c r="A38" s="43">
        <v>36</v>
      </c>
      <c r="B38" s="53">
        <f t="shared" si="5"/>
        <v>295279001600</v>
      </c>
      <c r="C38" s="26">
        <f t="shared" si="3"/>
        <v>858993459200</v>
      </c>
      <c r="D38" s="44">
        <f t="shared" si="0"/>
        <v>2.90909090909091</v>
      </c>
      <c r="E38">
        <f t="shared" si="6"/>
        <v>10066329600</v>
      </c>
      <c r="F38" t="s">
        <v>176</v>
      </c>
      <c r="G38" s="44">
        <f t="shared" si="2"/>
        <v>575</v>
      </c>
      <c r="I38" s="28">
        <v>36</v>
      </c>
      <c r="J38" s="40">
        <f t="shared" si="4"/>
        <v>5.66875605967781e+17</v>
      </c>
    </row>
    <row r="39" spans="1:10">
      <c r="A39" s="43">
        <v>37</v>
      </c>
      <c r="B39" s="53">
        <f t="shared" si="5"/>
        <v>600624332800</v>
      </c>
      <c r="C39" s="26">
        <f t="shared" si="3"/>
        <v>1717986918400</v>
      </c>
      <c r="D39" s="44">
        <f t="shared" si="0"/>
        <v>2.86033519553073</v>
      </c>
      <c r="E39">
        <f t="shared" si="6"/>
        <v>20132659200</v>
      </c>
      <c r="F39" t="s">
        <v>177</v>
      </c>
      <c r="G39" s="44">
        <f t="shared" si="2"/>
        <v>590</v>
      </c>
      <c r="I39" s="28">
        <v>37</v>
      </c>
      <c r="J39" s="40">
        <f t="shared" si="4"/>
        <v>1.5078891118743e+18</v>
      </c>
    </row>
    <row r="40" spans="1:10">
      <c r="A40" s="43">
        <v>38</v>
      </c>
      <c r="B40" s="53">
        <f t="shared" si="5"/>
        <v>1221381324800</v>
      </c>
      <c r="C40" s="26">
        <f t="shared" si="3"/>
        <v>3435973836800</v>
      </c>
      <c r="D40" s="44">
        <f t="shared" si="0"/>
        <v>2.81318681318681</v>
      </c>
      <c r="E40">
        <f t="shared" si="6"/>
        <v>40265318400</v>
      </c>
      <c r="F40" t="s">
        <v>178</v>
      </c>
      <c r="G40" s="44">
        <f t="shared" si="2"/>
        <v>605</v>
      </c>
      <c r="I40" s="28">
        <v>38</v>
      </c>
      <c r="J40" s="40">
        <f t="shared" si="4"/>
        <v>4.01098503758563e+18</v>
      </c>
    </row>
    <row r="41" spans="1:10">
      <c r="A41" s="43">
        <v>39</v>
      </c>
      <c r="B41" s="53">
        <f t="shared" si="5"/>
        <v>2483027968000</v>
      </c>
      <c r="C41" s="26">
        <f t="shared" si="3"/>
        <v>6871947673600</v>
      </c>
      <c r="D41" s="44">
        <f t="shared" si="0"/>
        <v>2.76756756756757</v>
      </c>
      <c r="E41">
        <f t="shared" si="6"/>
        <v>80530636800</v>
      </c>
      <c r="F41" t="s">
        <v>179</v>
      </c>
      <c r="G41" s="44">
        <f t="shared" si="2"/>
        <v>620</v>
      </c>
      <c r="I41" s="28">
        <v>39</v>
      </c>
      <c r="J41" s="40">
        <f t="shared" si="4"/>
        <v>1.06692201999778e+19</v>
      </c>
    </row>
  </sheetData>
  <mergeCells count="4">
    <mergeCell ref="A1:B1"/>
    <mergeCell ref="C1:D1"/>
    <mergeCell ref="F1:G1"/>
    <mergeCell ref="I1:J1"/>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2"/>
  <sheetViews>
    <sheetView showGridLines="0" workbookViewId="0">
      <selection activeCell="L42" sqref="L42"/>
    </sheetView>
  </sheetViews>
  <sheetFormatPr defaultColWidth="9" defaultRowHeight="14.25"/>
  <cols>
    <col min="1" max="1" width="24" customWidth="1"/>
    <col min="2" max="2" width="13.125" customWidth="1"/>
    <col min="3" max="3" width="10.25" customWidth="1"/>
  </cols>
  <sheetData>
    <row r="1" spans="1:12">
      <c r="A1" s="18" t="s">
        <v>180</v>
      </c>
      <c r="B1" s="19"/>
      <c r="C1" s="19" t="s">
        <v>181</v>
      </c>
      <c r="D1" s="19" t="s">
        <v>182</v>
      </c>
      <c r="E1" s="19"/>
      <c r="F1" s="19"/>
      <c r="G1" s="19"/>
      <c r="H1" s="19"/>
      <c r="I1" s="19"/>
      <c r="J1" s="19"/>
      <c r="K1" s="19"/>
      <c r="L1" s="35"/>
    </row>
    <row r="2" ht="45.75" customHeight="1" spans="1:12">
      <c r="A2" s="20" t="s">
        <v>183</v>
      </c>
      <c r="B2" s="4"/>
      <c r="C2" s="4" t="s">
        <v>184</v>
      </c>
      <c r="D2" s="21" t="s">
        <v>185</v>
      </c>
      <c r="E2" s="21"/>
      <c r="F2" s="21"/>
      <c r="G2" s="21"/>
      <c r="H2" s="21"/>
      <c r="I2" s="21"/>
      <c r="J2" s="21"/>
      <c r="K2" s="21"/>
      <c r="L2" s="21"/>
    </row>
    <row r="3" spans="1:1">
      <c r="A3" s="22"/>
    </row>
    <row r="4" spans="1:1">
      <c r="A4" s="22"/>
    </row>
    <row r="5" spans="1:1">
      <c r="A5" s="22"/>
    </row>
    <row r="6" spans="2:16">
      <c r="B6" s="23" t="s">
        <v>186</v>
      </c>
      <c r="C6" s="24"/>
      <c r="D6" s="24"/>
      <c r="E6" s="24"/>
      <c r="F6" s="24"/>
      <c r="G6" s="24"/>
      <c r="H6" s="24"/>
      <c r="I6" s="24"/>
      <c r="J6" s="24"/>
      <c r="K6" s="24"/>
      <c r="L6" s="24"/>
      <c r="M6" s="24"/>
      <c r="N6" s="24"/>
      <c r="O6" s="24"/>
      <c r="P6" s="39"/>
    </row>
    <row r="7" spans="2:16">
      <c r="B7" s="25" t="s">
        <v>187</v>
      </c>
      <c r="C7" s="25" t="s">
        <v>188</v>
      </c>
      <c r="D7" s="26" t="s">
        <v>189</v>
      </c>
      <c r="E7" s="26"/>
      <c r="F7" s="26"/>
      <c r="G7" s="26"/>
      <c r="H7" s="26"/>
      <c r="I7" s="26"/>
      <c r="J7" s="26"/>
      <c r="K7" s="26"/>
      <c r="L7" s="26"/>
      <c r="M7" s="26"/>
      <c r="N7" s="26"/>
      <c r="O7" s="26"/>
      <c r="P7" s="40"/>
    </row>
    <row r="8" spans="2:16">
      <c r="B8" s="25" t="s">
        <v>190</v>
      </c>
      <c r="C8" s="27">
        <v>0.15</v>
      </c>
      <c r="D8" s="26" t="s">
        <v>191</v>
      </c>
      <c r="E8" s="26"/>
      <c r="F8" s="26"/>
      <c r="G8" s="26"/>
      <c r="H8" s="26"/>
      <c r="I8" s="26"/>
      <c r="J8" s="26"/>
      <c r="K8" s="26"/>
      <c r="L8" s="26"/>
      <c r="M8" s="26"/>
      <c r="N8" s="26"/>
      <c r="O8" s="26"/>
      <c r="P8" s="40"/>
    </row>
    <row r="9" spans="2:16">
      <c r="B9" s="25" t="s">
        <v>192</v>
      </c>
      <c r="C9" s="27">
        <v>0.1</v>
      </c>
      <c r="D9" s="26" t="s">
        <v>193</v>
      </c>
      <c r="E9" s="26"/>
      <c r="F9" s="26"/>
      <c r="G9" s="26"/>
      <c r="H9" s="26"/>
      <c r="I9" s="26"/>
      <c r="J9" s="26"/>
      <c r="K9" s="26"/>
      <c r="L9" s="26"/>
      <c r="M9" s="26"/>
      <c r="N9" s="26"/>
      <c r="O9" s="26"/>
      <c r="P9" s="40"/>
    </row>
    <row r="10" spans="2:16">
      <c r="B10" s="25" t="s">
        <v>194</v>
      </c>
      <c r="C10" s="27">
        <v>0.3085</v>
      </c>
      <c r="D10" s="26" t="s">
        <v>195</v>
      </c>
      <c r="E10" s="26"/>
      <c r="F10" s="26"/>
      <c r="G10" s="26"/>
      <c r="H10" s="26"/>
      <c r="I10" s="26"/>
      <c r="J10" s="26"/>
      <c r="K10" s="26"/>
      <c r="L10" s="26"/>
      <c r="M10" s="26"/>
      <c r="N10" s="26"/>
      <c r="O10" s="26"/>
      <c r="P10" s="40"/>
    </row>
    <row r="11" spans="2:16">
      <c r="B11" s="25" t="s">
        <v>196</v>
      </c>
      <c r="C11" s="27">
        <v>0.19</v>
      </c>
      <c r="D11" s="26" t="s">
        <v>197</v>
      </c>
      <c r="E11" s="26"/>
      <c r="F11" s="26"/>
      <c r="G11" s="26"/>
      <c r="H11" s="26"/>
      <c r="I11" s="26"/>
      <c r="J11" s="26"/>
      <c r="K11" s="26"/>
      <c r="L11" s="26"/>
      <c r="M11" s="26"/>
      <c r="N11" s="26"/>
      <c r="O11" s="26"/>
      <c r="P11" s="40"/>
    </row>
    <row r="12" spans="2:16">
      <c r="B12" s="25" t="s">
        <v>198</v>
      </c>
      <c r="C12" s="27">
        <v>0.15</v>
      </c>
      <c r="D12" s="26" t="s">
        <v>199</v>
      </c>
      <c r="E12" s="26"/>
      <c r="F12" s="26"/>
      <c r="G12" s="26"/>
      <c r="H12" s="26"/>
      <c r="I12" s="26"/>
      <c r="J12" s="26"/>
      <c r="K12" s="26"/>
      <c r="L12" s="26"/>
      <c r="M12" s="26"/>
      <c r="N12" s="26"/>
      <c r="O12" s="26"/>
      <c r="P12" s="40"/>
    </row>
    <row r="13" spans="2:16">
      <c r="B13" s="25" t="s">
        <v>200</v>
      </c>
      <c r="C13" s="27">
        <v>0.1</v>
      </c>
      <c r="D13" s="26" t="s">
        <v>201</v>
      </c>
      <c r="E13" s="26"/>
      <c r="F13" s="26"/>
      <c r="G13" s="26"/>
      <c r="H13" s="26"/>
      <c r="I13" s="26"/>
      <c r="J13" s="26"/>
      <c r="K13" s="26"/>
      <c r="L13" s="26"/>
      <c r="M13" s="26"/>
      <c r="N13" s="26"/>
      <c r="O13" s="26"/>
      <c r="P13" s="40"/>
    </row>
    <row r="14" spans="2:16">
      <c r="B14" s="25" t="s">
        <v>202</v>
      </c>
      <c r="C14" s="27">
        <v>0.001</v>
      </c>
      <c r="D14" s="26" t="s">
        <v>203</v>
      </c>
      <c r="E14" s="26"/>
      <c r="F14" s="26"/>
      <c r="G14" s="26"/>
      <c r="H14" s="26"/>
      <c r="I14" s="26"/>
      <c r="J14" s="26"/>
      <c r="K14" s="26"/>
      <c r="L14" s="26"/>
      <c r="M14" s="26"/>
      <c r="N14" s="26"/>
      <c r="O14" s="26"/>
      <c r="P14" s="40"/>
    </row>
    <row r="15" spans="2:16">
      <c r="B15" s="25" t="s">
        <v>204</v>
      </c>
      <c r="C15" s="27">
        <v>0.0005</v>
      </c>
      <c r="D15" s="26" t="s">
        <v>203</v>
      </c>
      <c r="E15" s="26"/>
      <c r="F15" s="26"/>
      <c r="G15" s="26"/>
      <c r="H15" s="26"/>
      <c r="I15" s="26"/>
      <c r="J15" s="26"/>
      <c r="K15" s="26"/>
      <c r="L15" s="26"/>
      <c r="M15" s="26"/>
      <c r="N15" s="26"/>
      <c r="O15" s="26"/>
      <c r="P15" s="40"/>
    </row>
    <row r="16" spans="2:16">
      <c r="B16" s="28"/>
      <c r="C16" s="26"/>
      <c r="D16" s="26"/>
      <c r="E16" s="26"/>
      <c r="F16" s="26"/>
      <c r="G16" s="26"/>
      <c r="H16" s="26"/>
      <c r="I16" s="26"/>
      <c r="J16" s="26"/>
      <c r="K16" s="26"/>
      <c r="L16" s="26"/>
      <c r="M16" s="26"/>
      <c r="N16" s="26"/>
      <c r="O16" s="26"/>
      <c r="P16" s="40"/>
    </row>
    <row r="17" spans="2:16">
      <c r="B17" s="28"/>
      <c r="C17" s="26"/>
      <c r="D17" s="26"/>
      <c r="E17" s="26"/>
      <c r="F17" s="26"/>
      <c r="G17" s="26"/>
      <c r="H17" s="26"/>
      <c r="I17" s="26"/>
      <c r="J17" s="26"/>
      <c r="K17" s="26"/>
      <c r="L17" s="26"/>
      <c r="M17" s="26"/>
      <c r="N17" s="26"/>
      <c r="O17" s="26"/>
      <c r="P17" s="40"/>
    </row>
    <row r="18" spans="2:16">
      <c r="B18" s="28"/>
      <c r="C18" s="26"/>
      <c r="D18" s="26"/>
      <c r="E18" s="26"/>
      <c r="F18" s="26"/>
      <c r="G18" s="26"/>
      <c r="H18" s="26"/>
      <c r="I18" s="26"/>
      <c r="J18" s="26"/>
      <c r="K18" s="26"/>
      <c r="L18" s="26"/>
      <c r="M18" s="26"/>
      <c r="N18" s="26"/>
      <c r="O18" s="26"/>
      <c r="P18" s="40"/>
    </row>
    <row r="19" spans="2:16">
      <c r="B19" s="28"/>
      <c r="C19" s="26"/>
      <c r="D19" s="26"/>
      <c r="E19" s="26"/>
      <c r="F19" s="26"/>
      <c r="G19" s="26"/>
      <c r="H19" s="26"/>
      <c r="I19" s="26"/>
      <c r="J19" s="26"/>
      <c r="K19" s="26"/>
      <c r="L19" s="26"/>
      <c r="M19" s="26"/>
      <c r="N19" s="26"/>
      <c r="O19" s="26"/>
      <c r="P19" s="40"/>
    </row>
    <row r="20" spans="2:16">
      <c r="B20" s="29"/>
      <c r="C20" s="30"/>
      <c r="D20" s="30"/>
      <c r="E20" s="30"/>
      <c r="F20" s="30"/>
      <c r="G20" s="30"/>
      <c r="H20" s="30"/>
      <c r="I20" s="30"/>
      <c r="J20" s="30"/>
      <c r="K20" s="30"/>
      <c r="L20" s="30"/>
      <c r="M20" s="30"/>
      <c r="N20" s="30"/>
      <c r="O20" s="30"/>
      <c r="P20" s="41"/>
    </row>
    <row r="22" spans="2:11">
      <c r="B22" s="23" t="s">
        <v>205</v>
      </c>
      <c r="C22" s="24"/>
      <c r="D22" s="24"/>
      <c r="E22" s="24"/>
      <c r="F22" s="24"/>
      <c r="G22" s="24"/>
      <c r="H22" s="24"/>
      <c r="I22" s="24"/>
      <c r="J22" s="24"/>
      <c r="K22" s="39"/>
    </row>
    <row r="23" spans="2:11">
      <c r="B23" s="29" t="s">
        <v>206</v>
      </c>
      <c r="C23" s="30"/>
      <c r="D23" s="30"/>
      <c r="E23" s="30"/>
      <c r="F23" s="30"/>
      <c r="G23" s="30"/>
      <c r="H23" s="30"/>
      <c r="I23" s="30"/>
      <c r="J23" s="30"/>
      <c r="K23" s="41"/>
    </row>
    <row r="25" spans="2:16">
      <c r="B25" s="23" t="s">
        <v>207</v>
      </c>
      <c r="C25" s="24"/>
      <c r="D25" s="24"/>
      <c r="E25" s="24"/>
      <c r="F25" s="24"/>
      <c r="G25" s="24"/>
      <c r="H25" s="24"/>
      <c r="I25" s="24"/>
      <c r="J25" s="24"/>
      <c r="K25" s="24"/>
      <c r="L25" s="24"/>
      <c r="M25" s="24"/>
      <c r="N25" s="24"/>
      <c r="O25" s="24"/>
      <c r="P25" s="39"/>
    </row>
    <row r="26" spans="2:16">
      <c r="B26" s="28" t="s">
        <v>208</v>
      </c>
      <c r="C26" s="26"/>
      <c r="D26" s="26"/>
      <c r="E26" s="26"/>
      <c r="F26" s="26"/>
      <c r="G26" s="26"/>
      <c r="H26" s="26"/>
      <c r="I26" s="26"/>
      <c r="J26" s="26"/>
      <c r="K26" s="26"/>
      <c r="L26" s="26"/>
      <c r="M26" s="26"/>
      <c r="N26" s="26"/>
      <c r="O26" s="26"/>
      <c r="P26" s="40"/>
    </row>
    <row r="27" spans="2:16">
      <c r="B27" s="28" t="s">
        <v>209</v>
      </c>
      <c r="C27" s="26"/>
      <c r="D27" s="26"/>
      <c r="E27" s="26"/>
      <c r="F27" s="26"/>
      <c r="G27" s="26"/>
      <c r="H27" s="26"/>
      <c r="I27" s="26"/>
      <c r="J27" s="26"/>
      <c r="K27" s="26"/>
      <c r="L27" s="26"/>
      <c r="M27" s="26"/>
      <c r="N27" s="26"/>
      <c r="O27" s="26"/>
      <c r="P27" s="40"/>
    </row>
    <row r="28" ht="30" customHeight="1" spans="2:16">
      <c r="B28" s="31" t="s">
        <v>210</v>
      </c>
      <c r="C28" s="32"/>
      <c r="D28" s="32"/>
      <c r="E28" s="32"/>
      <c r="F28" s="32"/>
      <c r="G28" s="32"/>
      <c r="H28" s="32"/>
      <c r="I28" s="32"/>
      <c r="J28" s="32"/>
      <c r="K28" s="32"/>
      <c r="L28" s="32"/>
      <c r="M28" s="32"/>
      <c r="N28" s="32"/>
      <c r="O28" s="32"/>
      <c r="P28" s="42"/>
    </row>
    <row r="30" spans="2:14">
      <c r="B30" s="23" t="s">
        <v>211</v>
      </c>
      <c r="C30" s="24"/>
      <c r="D30" s="24"/>
      <c r="E30" s="24"/>
      <c r="F30" s="24"/>
      <c r="G30" s="24"/>
      <c r="H30" s="24"/>
      <c r="I30" s="24"/>
      <c r="J30" s="24"/>
      <c r="K30" s="24"/>
      <c r="L30" s="24"/>
      <c r="M30" s="24"/>
      <c r="N30" s="39"/>
    </row>
    <row r="31" spans="2:14">
      <c r="B31" s="28" t="s">
        <v>212</v>
      </c>
      <c r="C31" s="26"/>
      <c r="D31" s="26"/>
      <c r="E31" s="26"/>
      <c r="F31" s="26"/>
      <c r="G31" s="26"/>
      <c r="H31" s="26"/>
      <c r="I31" s="26"/>
      <c r="J31" s="26"/>
      <c r="K31" s="26"/>
      <c r="L31" s="26"/>
      <c r="M31" s="26"/>
      <c r="N31" s="40"/>
    </row>
    <row r="32" spans="2:14">
      <c r="B32" s="28" t="s">
        <v>213</v>
      </c>
      <c r="C32" s="26"/>
      <c r="D32" s="26"/>
      <c r="E32" s="26"/>
      <c r="F32" s="26"/>
      <c r="G32" s="26"/>
      <c r="H32" s="26"/>
      <c r="I32" s="26"/>
      <c r="J32" s="26"/>
      <c r="K32" s="26"/>
      <c r="L32" s="26"/>
      <c r="M32" s="26"/>
      <c r="N32" s="40"/>
    </row>
    <row r="33" spans="2:14">
      <c r="B33" s="28" t="s">
        <v>214</v>
      </c>
      <c r="C33" s="26"/>
      <c r="D33" s="26"/>
      <c r="E33" s="26"/>
      <c r="F33" s="26"/>
      <c r="G33" s="26"/>
      <c r="H33" s="26"/>
      <c r="I33" s="26"/>
      <c r="J33" s="26"/>
      <c r="K33" s="26"/>
      <c r="L33" s="26"/>
      <c r="M33" s="26"/>
      <c r="N33" s="40"/>
    </row>
    <row r="34" spans="2:14">
      <c r="B34" s="28" t="s">
        <v>215</v>
      </c>
      <c r="C34" s="26" t="s">
        <v>216</v>
      </c>
      <c r="D34" s="26"/>
      <c r="E34" s="26"/>
      <c r="F34" s="26"/>
      <c r="G34" s="26"/>
      <c r="H34" s="26"/>
      <c r="I34" s="26"/>
      <c r="J34" s="26"/>
      <c r="K34" s="26"/>
      <c r="L34" s="26"/>
      <c r="M34" s="26"/>
      <c r="N34" s="40"/>
    </row>
    <row r="35" spans="2:14">
      <c r="B35" s="28">
        <v>2</v>
      </c>
      <c r="C35" s="26" t="s">
        <v>217</v>
      </c>
      <c r="D35" s="26"/>
      <c r="E35" s="26"/>
      <c r="F35" s="26"/>
      <c r="G35" s="26"/>
      <c r="H35" s="26"/>
      <c r="I35" s="26"/>
      <c r="J35" s="26"/>
      <c r="K35" s="26"/>
      <c r="L35" s="26"/>
      <c r="M35" s="26"/>
      <c r="N35" s="40"/>
    </row>
    <row r="36" spans="2:14">
      <c r="B36" s="28" t="s">
        <v>218</v>
      </c>
      <c r="C36" s="26" t="s">
        <v>216</v>
      </c>
      <c r="D36" s="26"/>
      <c r="E36" s="26"/>
      <c r="F36" s="26"/>
      <c r="G36" s="26"/>
      <c r="H36" s="26"/>
      <c r="I36" s="26"/>
      <c r="J36" s="26"/>
      <c r="K36" s="26"/>
      <c r="L36" s="26"/>
      <c r="M36" s="26"/>
      <c r="N36" s="40"/>
    </row>
    <row r="37" ht="28.5" spans="2:14">
      <c r="B37" s="33" t="s">
        <v>219</v>
      </c>
      <c r="C37" s="26" t="s">
        <v>220</v>
      </c>
      <c r="D37" s="26"/>
      <c r="E37" s="26"/>
      <c r="F37" s="26"/>
      <c r="G37" s="26"/>
      <c r="H37" s="26"/>
      <c r="I37" s="26"/>
      <c r="J37" s="26"/>
      <c r="K37" s="26"/>
      <c r="L37" s="26"/>
      <c r="M37" s="26"/>
      <c r="N37" s="40"/>
    </row>
    <row r="38" spans="2:14">
      <c r="B38" s="28" t="s">
        <v>221</v>
      </c>
      <c r="C38" s="26" t="s">
        <v>222</v>
      </c>
      <c r="D38" s="26"/>
      <c r="E38" s="26"/>
      <c r="F38" s="26"/>
      <c r="G38" s="26"/>
      <c r="H38" s="26"/>
      <c r="I38" s="26"/>
      <c r="J38" s="26"/>
      <c r="K38" s="26"/>
      <c r="L38" s="26"/>
      <c r="M38" s="26"/>
      <c r="N38" s="40"/>
    </row>
    <row r="39" spans="2:14">
      <c r="B39" s="28" t="s">
        <v>223</v>
      </c>
      <c r="C39" s="26"/>
      <c r="D39" s="26"/>
      <c r="E39" s="26"/>
      <c r="F39" s="26"/>
      <c r="G39" s="26"/>
      <c r="H39" s="26"/>
      <c r="I39" s="26"/>
      <c r="J39" s="26"/>
      <c r="K39" s="26"/>
      <c r="L39" s="26"/>
      <c r="M39" s="26"/>
      <c r="N39" s="40"/>
    </row>
    <row r="40" spans="2:14">
      <c r="B40" s="28" t="s">
        <v>224</v>
      </c>
      <c r="C40" s="26" t="s">
        <v>225</v>
      </c>
      <c r="D40" s="26"/>
      <c r="E40" s="26"/>
      <c r="F40" s="26"/>
      <c r="G40" s="26"/>
      <c r="H40" s="26"/>
      <c r="I40" s="26"/>
      <c r="J40" s="26"/>
      <c r="K40" s="26"/>
      <c r="L40" s="26"/>
      <c r="M40" s="26"/>
      <c r="N40" s="40"/>
    </row>
    <row r="41" spans="2:14">
      <c r="B41" s="28" t="s">
        <v>226</v>
      </c>
      <c r="C41" s="26" t="s">
        <v>227</v>
      </c>
      <c r="D41" s="26"/>
      <c r="E41" s="26"/>
      <c r="F41" s="26"/>
      <c r="G41" s="26"/>
      <c r="H41" s="26"/>
      <c r="I41" s="26"/>
      <c r="J41" s="26"/>
      <c r="K41" s="26"/>
      <c r="L41" s="26"/>
      <c r="M41" s="26"/>
      <c r="N41" s="40"/>
    </row>
    <row r="42" spans="2:14">
      <c r="B42" s="28" t="s">
        <v>228</v>
      </c>
      <c r="C42" s="26" t="s">
        <v>229</v>
      </c>
      <c r="D42" s="26"/>
      <c r="E42" s="26"/>
      <c r="F42" s="26"/>
      <c r="G42" s="26"/>
      <c r="H42" s="26"/>
      <c r="I42" s="26"/>
      <c r="J42" s="26"/>
      <c r="K42" s="26"/>
      <c r="L42" s="26"/>
      <c r="M42" s="26"/>
      <c r="N42" s="40"/>
    </row>
    <row r="43" spans="2:14">
      <c r="B43" s="28" t="s">
        <v>230</v>
      </c>
      <c r="C43" s="26" t="s">
        <v>98</v>
      </c>
      <c r="D43" s="26"/>
      <c r="E43" s="26"/>
      <c r="F43" s="26"/>
      <c r="G43" s="26"/>
      <c r="H43" s="26"/>
      <c r="I43" s="26"/>
      <c r="J43" s="26"/>
      <c r="K43" s="26"/>
      <c r="L43" s="26"/>
      <c r="M43" s="26"/>
      <c r="N43" s="40"/>
    </row>
    <row r="44" spans="2:14">
      <c r="B44" s="28" t="s">
        <v>231</v>
      </c>
      <c r="C44" s="26" t="s">
        <v>232</v>
      </c>
      <c r="D44" s="26"/>
      <c r="E44" s="26"/>
      <c r="F44" s="26"/>
      <c r="G44" s="26"/>
      <c r="H44" s="26"/>
      <c r="I44" s="26"/>
      <c r="J44" s="26"/>
      <c r="K44" s="26"/>
      <c r="L44" s="26"/>
      <c r="M44" s="26"/>
      <c r="N44" s="40"/>
    </row>
    <row r="45" ht="21" customHeight="1" spans="2:14">
      <c r="B45" s="29" t="s">
        <v>233</v>
      </c>
      <c r="C45" s="34" t="s">
        <v>234</v>
      </c>
      <c r="D45" s="30"/>
      <c r="E45" s="30"/>
      <c r="F45" s="30"/>
      <c r="G45" s="30"/>
      <c r="H45" s="30"/>
      <c r="I45" s="30"/>
      <c r="J45" s="30"/>
      <c r="K45" s="30"/>
      <c r="L45" s="30"/>
      <c r="M45" s="30"/>
      <c r="N45" s="41"/>
    </row>
    <row r="49" spans="2:5">
      <c r="B49" s="18" t="s">
        <v>235</v>
      </c>
      <c r="C49" s="19"/>
      <c r="D49" s="19"/>
      <c r="E49" s="35"/>
    </row>
    <row r="50" spans="2:5">
      <c r="B50" s="36" t="s">
        <v>236</v>
      </c>
      <c r="C50" s="19" t="s">
        <v>237</v>
      </c>
      <c r="D50" s="37" t="s">
        <v>238</v>
      </c>
      <c r="E50" s="38"/>
    </row>
    <row r="51" spans="2:5">
      <c r="B51" s="25">
        <v>5</v>
      </c>
      <c r="C51" s="19"/>
      <c r="D51" s="19"/>
      <c r="E51" s="35"/>
    </row>
    <row r="52" spans="2:5">
      <c r="B52" s="25"/>
      <c r="C52" s="19" t="s">
        <v>239</v>
      </c>
      <c r="D52" s="37" t="s">
        <v>240</v>
      </c>
      <c r="E52" s="38"/>
    </row>
    <row r="53" spans="2:5">
      <c r="B53" s="25"/>
      <c r="C53" s="19" t="s">
        <v>241</v>
      </c>
      <c r="D53" s="37" t="s">
        <v>242</v>
      </c>
      <c r="E53" s="38"/>
    </row>
    <row r="54" spans="2:5">
      <c r="B54" s="25">
        <v>10</v>
      </c>
      <c r="C54" s="19" t="s">
        <v>243</v>
      </c>
      <c r="D54" s="37" t="s">
        <v>244</v>
      </c>
      <c r="E54" s="38"/>
    </row>
    <row r="55" spans="2:5">
      <c r="B55" s="25"/>
      <c r="C55" s="19" t="s">
        <v>245</v>
      </c>
      <c r="D55" s="37" t="s">
        <v>246</v>
      </c>
      <c r="E55" s="38"/>
    </row>
    <row r="56" spans="2:5">
      <c r="B56" s="25"/>
      <c r="C56" s="19" t="s">
        <v>247</v>
      </c>
      <c r="D56" s="37" t="s">
        <v>248</v>
      </c>
      <c r="E56" s="38"/>
    </row>
    <row r="57" spans="2:5">
      <c r="B57" s="25">
        <v>15</v>
      </c>
      <c r="C57" s="19" t="s">
        <v>249</v>
      </c>
      <c r="D57" s="37" t="s">
        <v>248</v>
      </c>
      <c r="E57" s="38"/>
    </row>
    <row r="58" spans="2:5">
      <c r="B58" s="25"/>
      <c r="C58" s="19" t="s">
        <v>250</v>
      </c>
      <c r="D58" s="37" t="s">
        <v>251</v>
      </c>
      <c r="E58" s="38"/>
    </row>
    <row r="59" spans="2:5">
      <c r="B59" s="25"/>
      <c r="C59" s="19" t="s">
        <v>252</v>
      </c>
      <c r="D59" s="37" t="s">
        <v>253</v>
      </c>
      <c r="E59" s="38"/>
    </row>
    <row r="60" spans="2:5">
      <c r="B60" s="25">
        <v>20</v>
      </c>
      <c r="C60" s="19" t="s">
        <v>254</v>
      </c>
      <c r="D60" s="37" t="s">
        <v>255</v>
      </c>
      <c r="E60" s="38"/>
    </row>
    <row r="61" spans="2:5">
      <c r="B61" s="25"/>
      <c r="C61" s="19" t="s">
        <v>256</v>
      </c>
      <c r="D61" s="37" t="s">
        <v>242</v>
      </c>
      <c r="E61" s="38"/>
    </row>
    <row r="62" spans="2:5">
      <c r="B62" s="25"/>
      <c r="C62" s="19" t="s">
        <v>257</v>
      </c>
      <c r="D62" s="37" t="s">
        <v>246</v>
      </c>
      <c r="E62" s="38"/>
    </row>
    <row r="63" spans="2:5">
      <c r="B63" s="25">
        <v>25</v>
      </c>
      <c r="C63" s="19" t="s">
        <v>258</v>
      </c>
      <c r="D63" s="37" t="s">
        <v>259</v>
      </c>
      <c r="E63" s="38"/>
    </row>
    <row r="64" spans="2:5">
      <c r="B64" s="25"/>
      <c r="C64" s="19" t="s">
        <v>260</v>
      </c>
      <c r="D64" s="37" t="s">
        <v>261</v>
      </c>
      <c r="E64" s="38"/>
    </row>
    <row r="65" spans="2:5">
      <c r="B65" s="25"/>
      <c r="C65" s="19" t="s">
        <v>262</v>
      </c>
      <c r="D65" s="37" t="s">
        <v>263</v>
      </c>
      <c r="E65" s="38"/>
    </row>
    <row r="66" spans="2:5">
      <c r="B66" s="25">
        <v>30</v>
      </c>
      <c r="C66" s="19" t="s">
        <v>264</v>
      </c>
      <c r="D66" s="37" t="s">
        <v>265</v>
      </c>
      <c r="E66" s="38"/>
    </row>
    <row r="67" spans="2:5">
      <c r="B67" s="25"/>
      <c r="C67" s="19" t="s">
        <v>266</v>
      </c>
      <c r="D67" s="37" t="s">
        <v>267</v>
      </c>
      <c r="E67" s="38"/>
    </row>
    <row r="68" spans="2:5">
      <c r="B68" s="25"/>
      <c r="C68" s="19" t="s">
        <v>268</v>
      </c>
      <c r="D68" s="37" t="s">
        <v>269</v>
      </c>
      <c r="E68" s="38"/>
    </row>
    <row r="69" spans="2:5">
      <c r="B69" s="25">
        <v>35</v>
      </c>
      <c r="C69" s="19" t="s">
        <v>270</v>
      </c>
      <c r="D69" s="37" t="s">
        <v>244</v>
      </c>
      <c r="E69" s="38"/>
    </row>
    <row r="70" spans="2:5">
      <c r="B70" s="25"/>
      <c r="C70" s="19" t="s">
        <v>271</v>
      </c>
      <c r="D70" s="37" t="s">
        <v>253</v>
      </c>
      <c r="E70" s="38"/>
    </row>
    <row r="71" spans="2:5">
      <c r="B71" s="25"/>
      <c r="C71" s="19" t="s">
        <v>272</v>
      </c>
      <c r="D71" s="37" t="s">
        <v>273</v>
      </c>
      <c r="E71" s="38"/>
    </row>
    <row r="72" spans="2:5">
      <c r="B72" s="36"/>
      <c r="C72" s="19" t="s">
        <v>274</v>
      </c>
      <c r="D72" s="37" t="s">
        <v>275</v>
      </c>
      <c r="E72" s="38"/>
    </row>
  </sheetData>
  <mergeCells count="31">
    <mergeCell ref="D2:L2"/>
    <mergeCell ref="B28:P28"/>
    <mergeCell ref="D50:E50"/>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B51:B53"/>
    <mergeCell ref="B54:B56"/>
    <mergeCell ref="B57:B59"/>
    <mergeCell ref="B60:B62"/>
    <mergeCell ref="B63:B65"/>
    <mergeCell ref="B66:B68"/>
    <mergeCell ref="B69:B71"/>
  </mergeCells>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B36" sqref="B36"/>
    </sheetView>
  </sheetViews>
  <sheetFormatPr defaultColWidth="9" defaultRowHeight="14.25" outlineLevelCol="3"/>
  <cols>
    <col min="1" max="1" width="29.625" style="11" customWidth="1"/>
    <col min="2" max="2" width="32.25" style="11" customWidth="1"/>
    <col min="3" max="3" width="42.125" style="11" customWidth="1"/>
    <col min="4" max="4" width="35.875" style="11" customWidth="1"/>
    <col min="5" max="16384" width="9" style="11"/>
  </cols>
  <sheetData>
    <row r="1" spans="1:2">
      <c r="A1" s="11" t="s">
        <v>276</v>
      </c>
      <c r="B1" s="11" t="s">
        <v>277</v>
      </c>
    </row>
    <row r="2" spans="1:2">
      <c r="A2" s="12" t="s">
        <v>278</v>
      </c>
      <c r="B2" s="12" t="s">
        <v>279</v>
      </c>
    </row>
    <row r="3" spans="1:3">
      <c r="A3" s="12" t="s">
        <v>280</v>
      </c>
      <c r="B3" s="12">
        <v>100</v>
      </c>
      <c r="C3" s="11" t="s">
        <v>281</v>
      </c>
    </row>
    <row r="4" spans="1:3">
      <c r="A4" s="12" t="s">
        <v>282</v>
      </c>
      <c r="B4" s="12">
        <v>200</v>
      </c>
      <c r="C4" s="11" t="s">
        <v>281</v>
      </c>
    </row>
    <row r="5" spans="1:3">
      <c r="A5" s="12" t="s">
        <v>283</v>
      </c>
      <c r="B5" s="12">
        <v>300</v>
      </c>
      <c r="C5" s="11" t="s">
        <v>281</v>
      </c>
    </row>
    <row r="6" spans="1:3">
      <c r="A6" s="12" t="s">
        <v>284</v>
      </c>
      <c r="B6" s="12">
        <v>50</v>
      </c>
      <c r="C6" s="11" t="s">
        <v>285</v>
      </c>
    </row>
    <row r="7" spans="1:3">
      <c r="A7" s="12" t="s">
        <v>286</v>
      </c>
      <c r="B7" s="12">
        <v>3</v>
      </c>
      <c r="C7" s="11" t="s">
        <v>287</v>
      </c>
    </row>
    <row r="8" spans="1:3">
      <c r="A8" s="12" t="s">
        <v>288</v>
      </c>
      <c r="B8" s="12">
        <v>100</v>
      </c>
      <c r="C8" s="11" t="s">
        <v>289</v>
      </c>
    </row>
    <row r="9" spans="1:4">
      <c r="A9" s="12" t="s">
        <v>290</v>
      </c>
      <c r="B9" s="12">
        <v>200</v>
      </c>
      <c r="C9" s="11" t="s">
        <v>291</v>
      </c>
      <c r="D9" s="11" t="s">
        <v>292</v>
      </c>
    </row>
    <row r="10" spans="1:4">
      <c r="A10" s="12" t="s">
        <v>293</v>
      </c>
      <c r="B10" s="12">
        <v>5</v>
      </c>
      <c r="C10" s="11" t="s">
        <v>294</v>
      </c>
      <c r="D10" s="11" t="s">
        <v>295</v>
      </c>
    </row>
    <row r="11" spans="1:4">
      <c r="A11" s="10" t="s">
        <v>296</v>
      </c>
      <c r="B11" s="12">
        <v>60</v>
      </c>
      <c r="C11" s="13" t="s">
        <v>297</v>
      </c>
      <c r="D11" s="14" t="s">
        <v>298</v>
      </c>
    </row>
    <row r="12" ht="15.75" spans="1:4">
      <c r="A12" s="10" t="s">
        <v>299</v>
      </c>
      <c r="B12" s="12">
        <v>10</v>
      </c>
      <c r="C12" s="15" t="s">
        <v>300</v>
      </c>
      <c r="D12" s="12"/>
    </row>
    <row r="13" spans="1:4">
      <c r="A13" s="10" t="s">
        <v>301</v>
      </c>
      <c r="B13" s="12">
        <v>15</v>
      </c>
      <c r="C13" s="13" t="s">
        <v>302</v>
      </c>
      <c r="D13" s="12"/>
    </row>
    <row r="14" spans="1:3">
      <c r="A14" s="12" t="s">
        <v>303</v>
      </c>
      <c r="B14" s="12">
        <v>200</v>
      </c>
      <c r="C14" s="11" t="s">
        <v>304</v>
      </c>
    </row>
    <row r="15" spans="1:3">
      <c r="A15" s="12" t="s">
        <v>305</v>
      </c>
      <c r="B15" s="12">
        <v>5</v>
      </c>
      <c r="C15" s="11" t="s">
        <v>306</v>
      </c>
    </row>
    <row r="16" spans="1:3">
      <c r="A16" s="10" t="s">
        <v>307</v>
      </c>
      <c r="B16" s="12">
        <v>10</v>
      </c>
      <c r="C16" s="11" t="s">
        <v>308</v>
      </c>
    </row>
    <row r="17" spans="1:3">
      <c r="A17" s="10" t="s">
        <v>309</v>
      </c>
      <c r="B17" s="12">
        <v>60</v>
      </c>
      <c r="C17" s="11" t="s">
        <v>310</v>
      </c>
    </row>
    <row r="18" spans="1:3">
      <c r="A18" s="12" t="s">
        <v>311</v>
      </c>
      <c r="B18" s="11">
        <f>export_petMoneyShop!A3</f>
        <v>1</v>
      </c>
      <c r="C18" s="11" t="s">
        <v>312</v>
      </c>
    </row>
    <row r="19" spans="1:3">
      <c r="A19" s="12" t="s">
        <v>313</v>
      </c>
      <c r="B19" s="11">
        <f>export_petMoneyShop!C3</f>
        <v>107</v>
      </c>
      <c r="C19" s="11" t="s">
        <v>314</v>
      </c>
    </row>
    <row r="20" spans="1:3">
      <c r="A20" s="10" t="s">
        <v>315</v>
      </c>
      <c r="B20" s="11">
        <v>300</v>
      </c>
      <c r="C20" s="11" t="s">
        <v>316</v>
      </c>
    </row>
    <row r="21" spans="1:4">
      <c r="A21" s="10" t="s">
        <v>307</v>
      </c>
      <c r="B21" s="11">
        <v>10</v>
      </c>
      <c r="C21" s="11" t="s">
        <v>308</v>
      </c>
      <c r="D21" t="s">
        <v>317</v>
      </c>
    </row>
    <row r="22" spans="1:4">
      <c r="A22" s="10" t="s">
        <v>318</v>
      </c>
      <c r="B22" s="11">
        <v>5</v>
      </c>
      <c r="C22" s="11" t="s">
        <v>319</v>
      </c>
      <c r="D22" t="s">
        <v>317</v>
      </c>
    </row>
    <row r="23" spans="1:4">
      <c r="A23" s="10" t="s">
        <v>309</v>
      </c>
      <c r="B23" s="11">
        <v>10</v>
      </c>
      <c r="C23" s="11" t="s">
        <v>310</v>
      </c>
      <c r="D23" t="s">
        <v>317</v>
      </c>
    </row>
    <row r="24" spans="1:4">
      <c r="A24" s="10" t="s">
        <v>320</v>
      </c>
      <c r="B24" s="11">
        <v>5</v>
      </c>
      <c r="C24" s="11" t="s">
        <v>321</v>
      </c>
      <c r="D24" t="s">
        <v>317</v>
      </c>
    </row>
    <row r="25" spans="1:4">
      <c r="A25" s="10" t="s">
        <v>322</v>
      </c>
      <c r="B25" s="11">
        <v>200</v>
      </c>
      <c r="C25" s="11" t="s">
        <v>323</v>
      </c>
      <c r="D25" t="s">
        <v>317</v>
      </c>
    </row>
    <row r="26" spans="1:3">
      <c r="A26" s="12" t="s">
        <v>324</v>
      </c>
      <c r="B26" s="11">
        <v>39</v>
      </c>
      <c r="C26" t="s">
        <v>325</v>
      </c>
    </row>
    <row r="27" spans="1:4">
      <c r="A27" s="16" t="s">
        <v>326</v>
      </c>
      <c r="B27" s="9">
        <f>60*60*10</f>
        <v>36000</v>
      </c>
      <c r="C27" s="9" t="s">
        <v>327</v>
      </c>
      <c r="D27" s="11" t="s">
        <v>328</v>
      </c>
    </row>
    <row r="28" spans="1:4">
      <c r="A28" s="16" t="s">
        <v>329</v>
      </c>
      <c r="B28" s="11" t="s">
        <v>330</v>
      </c>
      <c r="C28" s="9" t="s">
        <v>331</v>
      </c>
      <c r="D28" s="11" t="s">
        <v>332</v>
      </c>
    </row>
    <row r="29" spans="1:4">
      <c r="A29" s="16" t="s">
        <v>333</v>
      </c>
      <c r="B29" s="17" t="s">
        <v>334</v>
      </c>
      <c r="C29" s="9" t="s">
        <v>335</v>
      </c>
      <c r="D29" s="11" t="s">
        <v>336</v>
      </c>
    </row>
  </sheetData>
  <hyperlinks>
    <hyperlink ref="B29" r:id="rId1" display="http://download.world18618.com/"/>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Q13" sqref="Q13:R13"/>
    </sheetView>
  </sheetViews>
  <sheetFormatPr defaultColWidth="9" defaultRowHeight="14.25" outlineLevelCol="3"/>
  <sheetData>
    <row r="1" spans="1:4">
      <c r="A1" t="s">
        <v>276</v>
      </c>
      <c r="B1" t="s">
        <v>337</v>
      </c>
      <c r="C1" t="s">
        <v>338</v>
      </c>
      <c r="D1" t="s">
        <v>339</v>
      </c>
    </row>
    <row r="2" spans="1:4">
      <c r="A2" t="s">
        <v>278</v>
      </c>
      <c r="B2" s="9" t="s">
        <v>340</v>
      </c>
      <c r="C2" t="s">
        <v>279</v>
      </c>
      <c r="D2" s="9" t="s">
        <v>341</v>
      </c>
    </row>
    <row r="3" spans="1:4">
      <c r="A3" s="10">
        <v>1</v>
      </c>
      <c r="B3" s="10">
        <v>2</v>
      </c>
      <c r="C3" s="10">
        <v>1</v>
      </c>
      <c r="D3" s="10">
        <v>2</v>
      </c>
    </row>
    <row r="4" spans="1:4">
      <c r="A4" s="10">
        <v>2</v>
      </c>
      <c r="B4" s="10">
        <v>2</v>
      </c>
      <c r="C4" s="10">
        <v>1</v>
      </c>
      <c r="D4" s="10">
        <v>2</v>
      </c>
    </row>
    <row r="5" spans="1:4">
      <c r="A5" s="10">
        <v>3</v>
      </c>
      <c r="B5" s="10">
        <v>2</v>
      </c>
      <c r="C5" s="10">
        <v>1</v>
      </c>
      <c r="D5" s="10">
        <v>2</v>
      </c>
    </row>
    <row r="6" spans="1:4">
      <c r="A6" s="10">
        <v>4</v>
      </c>
      <c r="B6" s="10">
        <v>2</v>
      </c>
      <c r="C6" s="10">
        <v>100</v>
      </c>
      <c r="D6" s="10">
        <v>1</v>
      </c>
    </row>
    <row r="7" spans="1:4">
      <c r="A7" s="10">
        <v>5</v>
      </c>
      <c r="B7" s="10">
        <v>2</v>
      </c>
      <c r="C7" s="10">
        <v>100</v>
      </c>
      <c r="D7" s="10">
        <v>1</v>
      </c>
    </row>
    <row r="8" spans="1:4">
      <c r="A8" s="10">
        <v>6</v>
      </c>
      <c r="B8" s="10">
        <v>2</v>
      </c>
      <c r="C8" s="10">
        <v>200</v>
      </c>
      <c r="D8" s="10">
        <v>1</v>
      </c>
    </row>
    <row r="9" spans="1:4">
      <c r="A9" s="10">
        <v>7</v>
      </c>
      <c r="B9" s="10">
        <v>2</v>
      </c>
      <c r="C9" s="10">
        <v>200</v>
      </c>
      <c r="D9" s="10">
        <v>1</v>
      </c>
    </row>
    <row r="10" spans="1:4">
      <c r="A10" s="10">
        <v>8</v>
      </c>
      <c r="B10" s="10">
        <v>2</v>
      </c>
      <c r="C10" s="10">
        <v>300</v>
      </c>
      <c r="D10" s="10">
        <v>1</v>
      </c>
    </row>
    <row r="11" spans="1:4">
      <c r="A11" s="10">
        <v>9</v>
      </c>
      <c r="B11" s="10">
        <v>2</v>
      </c>
      <c r="C11" s="10">
        <v>300</v>
      </c>
      <c r="D11" s="10">
        <v>1</v>
      </c>
    </row>
    <row r="12" spans="1:4">
      <c r="A12" s="10">
        <v>10</v>
      </c>
      <c r="B12" s="10">
        <v>2</v>
      </c>
      <c r="C12" s="10">
        <v>500</v>
      </c>
      <c r="D12" s="10">
        <v>1</v>
      </c>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K29" sqref="K29"/>
    </sheetView>
  </sheetViews>
  <sheetFormatPr defaultColWidth="9" defaultRowHeight="14.25" outlineLevelRow="1" outlineLevelCol="7"/>
  <cols>
    <col min="3" max="3" width="20.25" customWidth="1"/>
    <col min="4" max="4" width="9.5" customWidth="1"/>
  </cols>
  <sheetData>
    <row r="1" spans="1:8">
      <c r="A1" s="6" t="s">
        <v>342</v>
      </c>
      <c r="B1" s="6" t="s">
        <v>343</v>
      </c>
      <c r="C1" s="6" t="s">
        <v>344</v>
      </c>
      <c r="D1" s="6" t="s">
        <v>345</v>
      </c>
      <c r="E1" s="6" t="s">
        <v>346</v>
      </c>
      <c r="F1" s="7"/>
      <c r="G1" s="8"/>
      <c r="H1" s="8"/>
    </row>
    <row r="2" spans="1:8">
      <c r="A2" s="6" t="s">
        <v>278</v>
      </c>
      <c r="B2" s="6" t="s">
        <v>347</v>
      </c>
      <c r="C2" s="6" t="s">
        <v>348</v>
      </c>
      <c r="D2" s="6" t="s">
        <v>349</v>
      </c>
      <c r="E2" s="6" t="s">
        <v>350</v>
      </c>
      <c r="F2" s="7"/>
      <c r="G2" s="8"/>
      <c r="H2" s="8"/>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各等级称号</vt:lpstr>
      <vt:lpstr>购买单价公式（钻石）</vt:lpstr>
      <vt:lpstr>购买单价公式（金币）</vt:lpstr>
      <vt:lpstr>购买单价</vt:lpstr>
      <vt:lpstr>周边数值设计</vt:lpstr>
      <vt:lpstr>其他设置</vt:lpstr>
      <vt:lpstr>export_global</vt:lpstr>
      <vt:lpstr>export_invite</vt:lpstr>
      <vt:lpstr>export_recommend</vt:lpstr>
      <vt:lpstr>export_share</vt:lpstr>
      <vt:lpstr>export_shop</vt:lpstr>
      <vt:lpstr>export_petEarn</vt:lpstr>
      <vt:lpstr>export_petMoneyShop</vt:lpstr>
      <vt:lpstr>export_petRmbShop</vt:lpstr>
      <vt:lpstr>export_petSell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陈膑</cp:lastModifiedBy>
  <dcterms:created xsi:type="dcterms:W3CDTF">2018-10-09T19:48:00Z</dcterms:created>
  <dcterms:modified xsi:type="dcterms:W3CDTF">2020-05-20T07:00:30Z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