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2"/>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7" l="1"/>
  <c r="G8" i="6" l="1"/>
  <c r="E13" i="6"/>
  <c r="A12" i="6"/>
  <c r="I12" i="6" s="1"/>
  <c r="J13" i="6"/>
  <c r="D13" i="6"/>
  <c r="E12" i="6"/>
  <c r="D12" i="6" s="1"/>
  <c r="E11" i="6"/>
  <c r="J12" i="6" l="1"/>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I11" i="6" s="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<sst xmlns="http://schemas.openxmlformats.org/spreadsheetml/2006/main" count="2209" uniqueCount="1303">
  <si>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</si>
  <si>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</si>
  <si>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</si>
  <si>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</si>
  <si>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</si>
  <si>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</si>
  <si>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</si>
  <si>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</si>
  <si>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</si>
  <si>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</si>
  <si>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</si>
  <si>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</si>
  <si>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</si>
  <si>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</si>
  <si>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</si>
  <si>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</si>
  <si>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</si>
  <si>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</si>
  <si>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</si>
  <si>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</si>
  <si>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</si>
  <si>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</si>
  <si>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</si>
  <si>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</si>
  <si>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</si>
  <si>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</si>
  <si>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</si>
  <si>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</si>
  <si>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</si>
  <si>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</si>
  <si>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</si>
  <si>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</si>
  <si>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</si>
  <si>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</si>
  <si>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</si>
  <si>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</si>
  <si>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</si>
  <si>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</si>
  <si>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</si>
  <si>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</si>
  <si>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</si>
  <si>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</si>
  <si>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</si>
  <si>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</si>
  <si>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</si>
  <si>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</si>
  <si>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</si>
  <si>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</si>
  <si>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</si>
  <si>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</si>
  <si>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</si>
  <si>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</si>
  <si>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</si>
  <si>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</si>
  <si>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</si>
  <si>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</si>
  <si>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</si>
  <si>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</si>
  <si>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</si>
  <si>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</si>
  <si>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</si>
  <si>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</si>
  <si>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</si>
  <si>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</si>
  <si>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</si>
  <si>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</si>
  <si>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</si>
  <si>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</si>
  <si>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</si>
  <si>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</si>
  <si>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</si>
  <si>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</si>
  <si>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</si>
  <si>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</si>
  <si>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</si>
  <si>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</si>
  <si>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</si>
  <si>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</si>
  <si>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</si>
  <si>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</si>
  <si>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</si>
  <si>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</si>
  <si>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</si>
  <si>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</si>
  <si>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</si>
  <si>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</si>
  <si>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</si>
  <si>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</si>
  <si>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</si>
  <si>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</si>
  <si>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</si>
  <si>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</si>
  <si>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</si>
  <si>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</si>
  <si>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</si>
  <si>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</si>
  <si>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</si>
  <si>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</si>
  <si>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</si>
  <si>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</si>
  <si>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</si>
  <si>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</si>
  <si>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</si>
  <si>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</si>
  <si>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</si>
  <si>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</si>
  <si>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</si>
  <si>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</si>
  <si>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</si>
  <si>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</si>
  <si>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</si>
  <si>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</si>
  <si>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</si>
  <si>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</si>
  <si>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</si>
  <si>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</si>
  <si>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</si>
  <si>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</si>
  <si>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</si>
  <si>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</si>
  <si>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</si>
  <si>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</si>
  <si>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</si>
  <si>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</si>
  <si>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</si>
  <si>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</si>
  <si>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</si>
  <si>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</si>
  <si>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</si>
  <si>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</si>
  <si>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</si>
  <si>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</si>
  <si>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</si>
  <si>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</si>
  <si>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</si>
  <si>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</si>
  <si>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</si>
  <si>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</si>
  <si>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</si>
  <si>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</si>
  <si>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</si>
  <si>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</si>
  <si>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</si>
  <si>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</si>
  <si>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</si>
  <si>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</si>
  <si>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</si>
  <si>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</si>
  <si>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</si>
  <si>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</si>
  <si>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</si>
  <si>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</si>
  <si>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</si>
  <si>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</si>
  <si>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</si>
  <si>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</si>
  <si>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</si>
  <si>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</si>
  <si>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</si>
  <si>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</si>
  <si>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</si>
  <si>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</si>
  <si>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</si>
  <si>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</si>
  <si>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</si>
  <si>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</si>
  <si>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</si>
  <si>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</si>
  <si>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</si>
  <si>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</si>
  <si>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</si>
  <si>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</si>
  <si>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</si>
  <si>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</si>
  <si>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</si>
  <si>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</si>
  <si>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</si>
  <si>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</si>
  <si>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</si>
  <si>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</si>
  <si>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</si>
  <si>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</si>
  <si>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</si>
  <si>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</si>
  <si>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</si>
  <si>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</si>
  <si>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</si>
  <si>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</si>
  <si>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</si>
  <si>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</si>
  <si>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</si>
  <si>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</si>
  <si>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</si>
  <si>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</si>
  <si>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</si>
  <si>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</si>
  <si>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</si>
  <si>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</si>
  <si>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</si>
  <si>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</si>
  <si>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</si>
  <si>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</si>
  <si>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</si>
  <si>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</si>
  <si>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</si>
  <si>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</si>
  <si>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</si>
  <si>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</si>
  <si>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</si>
  <si>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</si>
  <si>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</si>
  <si>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</si>
  <si>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</si>
  <si>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</si>
  <si>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</si>
  <si>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</si>
  <si>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</si>
  <si>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</si>
  <si>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</si>
  <si>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</si>
  <si>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</si>
  <si>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</si>
  <si>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</si>
  <si>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</si>
  <si>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</si>
  <si>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</si>
  <si>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</si>
  <si>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</si>
  <si>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</si>
  <si>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</si>
  <si>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</si>
  <si>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</si>
  <si>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</si>
  <si>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</si>
  <si>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</si>
  <si>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</si>
  <si>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</si>
  <si>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</si>
  <si>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</si>
  <si>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</si>
  <si>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</si>
  <si>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</si>
  <si>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</si>
  <si>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</si>
  <si>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</si>
  <si>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</si>
  <si>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</si>
  <si>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</si>
  <si>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</si>
  <si>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</si>
  <si>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</si>
  <si>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</si>
  <si>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</si>
  <si>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</si>
  <si>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</si>
  <si>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</si>
  <si>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</si>
  <si>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</si>
  <si>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</si>
  <si>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</si>
  <si>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</si>
  <si>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</si>
  <si>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</si>
  <si>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</si>
  <si>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</si>
  <si>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</si>
  <si>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</si>
  <si>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</si>
  <si>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</si>
  <si>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</si>
  <si>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</si>
  <si>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</si>
  <si>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</si>
  <si>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</si>
  <si>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</si>
  <si>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</si>
  <si>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</si>
  <si>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</si>
  <si>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</si>
  <si>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</si>
  <si>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</si>
  <si>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</si>
  <si>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</si>
  <si>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</si>
  <si>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</si>
  <si>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</si>
  <si>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</si>
  <si>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</si>
  <si>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</si>
  <si>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</si>
  <si>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</si>
  <si>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</si>
  <si>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</si>
  <si>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</si>
  <si>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</si>
  <si>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</si>
  <si>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</si>
  <si>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</si>
  <si>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</si>
  <si>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</si>
  <si>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</si>
  <si>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</si>
  <si>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</si>
  <si>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</si>
  <si>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</si>
  <si>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</si>
  <si>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</si>
  <si>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</si>
  <si>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</si>
  <si>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</si>
  <si>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</si>
  <si>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</si>
  <si>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</si>
  <si>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</si>
  <si>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</si>
  <si>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</si>
  <si>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</si>
  <si>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</si>
  <si>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</si>
  <si>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</si>
  <si>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</si>
  <si>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</si>
  <si>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</si>
  <si>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</si>
  <si>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</si>
  <si>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</si>
  <si>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</si>
  <si>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</si>
  <si>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</si>
  <si>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</si>
  <si>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</si>
  <si>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</si>
  <si>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</si>
  <si>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</si>
  <si>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</si>
  <si>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</si>
  <si>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</si>
  <si>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</si>
  <si>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</si>
  <si>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</si>
  <si>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</si>
  <si>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</si>
  <si>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</si>
  <si>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</si>
  <si>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</si>
  <si>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</si>
  <si>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</si>
  <si>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</si>
  <si>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</si>
  <si>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</si>
  <si>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</si>
  <si>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</si>
  <si>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</si>
  <si>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</si>
  <si>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</si>
  <si>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</si>
  <si>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</si>
  <si>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</si>
  <si>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</si>
  <si>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</si>
  <si>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</si>
  <si>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</si>
  <si>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</si>
  <si>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</si>
  <si>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</si>
  <si>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</si>
  <si>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</si>
  <si>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</si>
  <si>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</si>
  <si>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</si>
  <si>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</si>
  <si>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</si>
  <si>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</si>
  <si>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</si>
  <si>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</si>
  <si>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</si>
  <si>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</si>
  <si>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</si>
  <si>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</si>
  <si>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</si>
  <si>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</si>
  <si>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</si>
  <si>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</si>
  <si>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</si>
  <si>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</si>
  <si>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</si>
  <si>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</si>
  <si>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</si>
  <si>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</si>
  <si>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</si>
  <si>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</si>
  <si>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</si>
  <si>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</si>
  <si>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</si>
  <si>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</si>
  <si>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</si>
  <si>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</si>
  <si>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</si>
  <si>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</si>
  <si>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</si>
  <si>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</si>
  <si>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</si>
  <si>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</si>
  <si>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</si>
  <si>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</si>
  <si>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</si>
  <si>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</si>
  <si>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</si>
  <si>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</si>
  <si>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</si>
  <si>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</si>
  <si>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</si>
  <si>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</si>
  <si>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</si>
  <si>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</si>
  <si>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</si>
  <si>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</si>
  <si>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</si>
  <si>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</si>
  <si>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</si>
  <si>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</si>
  <si>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</si>
  <si>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</si>
  <si>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</si>
  <si>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</si>
  <si>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</si>
  <si>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</si>
  <si>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</si>
  <si>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</si>
  <si>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</si>
  <si>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</si>
  <si>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</si>
  <si>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</si>
  <si>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</si>
  <si>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</si>
  <si>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</si>
  <si>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</si>
  <si>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</si>
  <si>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</si>
  <si>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</si>
  <si>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</si>
  <si>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</si>
  <si>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</si>
  <si>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</si>
  <si>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</si>
  <si>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</si>
  <si>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</si>
  <si>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</si>
  <si>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</si>
  <si>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</si>
  <si>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</si>
  <si>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</si>
  <si>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</si>
  <si>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</si>
  <si>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</si>
  <si>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</si>
  <si>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</si>
  <si>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</si>
  <si>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</si>
  <si>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</si>
  <si>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</si>
  <si>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</si>
  <si>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</si>
  <si>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</si>
  <si>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</si>
  <si>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</si>
  <si>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</si>
  <si>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</si>
  <si>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</si>
  <si>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</si>
  <si>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</si>
  <si>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</si>
  <si>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</si>
  <si>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</si>
  <si>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</si>
  <si>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</si>
  <si>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</si>
  <si>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</si>
  <si>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</si>
  <si>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</si>
  <si>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</si>
  <si>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</si>
  <si>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</si>
  <si>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</si>
  <si>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</si>
  <si>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</si>
  <si>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</si>
  <si>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</si>
  <si>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</si>
  <si>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</si>
  <si>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</si>
  <si>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</si>
  <si>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</si>
  <si>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</si>
  <si>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</si>
  <si>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</si>
  <si>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</si>
  <si>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</si>
  <si>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</si>
  <si>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</si>
  <si>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</si>
  <si>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</si>
  <si>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</si>
  <si>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</si>
  <si>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</si>
  <si>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</si>
  <si>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</si>
  <si>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</si>
  <si>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</si>
  <si>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</si>
  <si>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</si>
  <si>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</si>
  <si>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</si>
  <si>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</si>
  <si>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</si>
  <si>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</si>
  <si>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</si>
  <si>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</si>
  <si>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</si>
  <si>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</si>
  <si>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</si>
  <si>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</si>
  <si>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</si>
  <si>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</si>
  <si>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</si>
  <si>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</si>
  <si>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</si>
  <si>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</si>
  <si>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</si>
  <si>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</si>
  <si>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</si>
  <si>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</si>
  <si>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</si>
  <si>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</si>
  <si>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</si>
  <si>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</si>
  <si>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</si>
  <si>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</si>
  <si>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</si>
  <si>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</si>
  <si>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</si>
  <si>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</si>
  <si>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</si>
  <si>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</si>
  <si>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</si>
  <si>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</si>
  <si>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</si>
  <si>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</si>
  <si>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</si>
  <si>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</si>
  <si>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</si>
  <si>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</si>
  <si>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</si>
  <si>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</si>
  <si>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</si>
  <si>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</si>
  <si>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</si>
  <si>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</si>
  <si>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</si>
  <si>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</si>
  <si>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</si>
  <si>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</si>
  <si>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</si>
  <si>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</si>
  <si>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</si>
  <si>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</si>
  <si>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</si>
  <si>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</si>
  <si>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</si>
  <si>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</si>
  <si>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</si>
  <si>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</si>
  <si>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</si>
  <si>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</si>
  <si>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</si>
  <si>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</si>
  <si>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</si>
  <si>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</si>
  <si>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</si>
  <si>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</si>
  <si>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</si>
  <si>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</si>
  <si>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</si>
  <si>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</si>
  <si>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</si>
  <si>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</si>
  <si>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</si>
  <si>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</si>
  <si>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</si>
  <si>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</si>
  <si>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</si>
  <si>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</si>
  <si>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</si>
  <si>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</si>
  <si>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</si>
  <si>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</si>
  <si>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</si>
  <si>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</si>
  <si>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</si>
  <si>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</si>
  <si>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</si>
  <si>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</si>
  <si>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</si>
  <si>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</si>
  <si>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</si>
  <si>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</si>
  <si>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</si>
  <si>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</si>
  <si>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</si>
  <si>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</si>
  <si>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</si>
  <si>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</si>
  <si>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</si>
  <si>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</si>
  <si>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</si>
  <si>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</si>
  <si>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</si>
  <si>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</si>
  <si>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</si>
  <si>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</si>
  <si>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</si>
  <si>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</si>
  <si>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</si>
  <si>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</si>
  <si>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</si>
  <si>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</si>
  <si>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</si>
  <si>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</si>
  <si>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</si>
  <si>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</si>
  <si>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</si>
  <si>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</si>
  <si>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</si>
  <si>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</si>
  <si>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</si>
  <si>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</si>
  <si>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</si>
  <si>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</si>
  <si>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</si>
  <si>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</si>
  <si>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</si>
  <si>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</si>
  <si>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</si>
  <si>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</si>
  <si>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</si>
  <si>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</si>
  <si>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</si>
  <si>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</si>
  <si>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</si>
  <si>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</si>
  <si>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</si>
  <si>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</si>
  <si>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</si>
  <si>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</si>
  <si>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</si>
  <si>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</si>
  <si>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</si>
  <si>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</si>
  <si>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</si>
  <si>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</si>
  <si>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</si>
  <si>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</si>
  <si>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</si>
  <si>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</si>
  <si>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</si>
  <si>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</si>
  <si>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</si>
  <si>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</si>
  <si>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</si>
  <si>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</si>
  <si>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</si>
  <si>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</si>
  <si>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</si>
  <si>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</si>
  <si>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</si>
  <si>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</si>
  <si>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</si>
  <si>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</si>
  <si>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</si>
  <si>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</si>
  <si>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</si>
  <si>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</si>
  <si>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</si>
  <si>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</si>
  <si>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</si>
  <si>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</si>
  <si>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</si>
  <si>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</si>
  <si>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</si>
  <si>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</si>
  <si>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</si>
  <si>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</si>
  <si>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</si>
  <si>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</si>
  <si>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</si>
  <si>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</si>
  <si>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</si>
  <si>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</si>
  <si>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</si>
  <si>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</si>
  <si>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</si>
  <si>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</si>
  <si>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</si>
  <si>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</si>
  <si>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</si>
  <si>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</si>
  <si>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</si>
  <si>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</si>
  <si>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</si>
  <si>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</si>
  <si>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</si>
  <si>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</si>
  <si>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</si>
  <si>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</si>
  <si>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</si>
  <si>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</si>
  <si>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</si>
  <si>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</si>
  <si>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</si>
  <si>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</si>
  <si>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</si>
  <si>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</si>
  <si>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</si>
  <si>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</si>
  <si>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</si>
  <si>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</si>
  <si>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</si>
  <si>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</si>
  <si>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</si>
  <si>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</si>
  <si>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</si>
  <si>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</si>
  <si>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</si>
  <si>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</si>
  <si>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</si>
  <si>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</si>
  <si>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</si>
  <si>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</si>
  <si>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</si>
  <si>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</si>
  <si>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</si>
  <si>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</si>
  <si>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</si>
  <si>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</si>
  <si>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</si>
  <si>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</si>
  <si>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</si>
  <si>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</si>
  <si>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</si>
  <si>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</si>
  <si>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</si>
  <si>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</si>
  <si>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</si>
  <si>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</si>
  <si>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</si>
  <si>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</si>
  <si>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</si>
  <si>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</si>
  <si>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</si>
  <si>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</si>
  <si>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</si>
  <si>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</si>
  <si>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</si>
  <si>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</si>
  <si>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</si>
  <si>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</si>
  <si>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</si>
  <si>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</si>
  <si>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</si>
  <si>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</si>
  <si>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</si>
  <si>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</si>
  <si>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</si>
  <si>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</si>
  <si>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</si>
  <si>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</si>
  <si>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</si>
  <si>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</si>
  <si>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</si>
  <si>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</si>
  <si>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</si>
  <si>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</si>
  <si>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</si>
  <si>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</si>
  <si>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</si>
  <si>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</si>
  <si>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</si>
  <si>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</si>
  <si>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</si>
  <si>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</si>
  <si>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</si>
  <si>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</si>
  <si>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</si>
  <si>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</si>
  <si>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</si>
  <si>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</si>
  <si>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</si>
  <si>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</si>
  <si>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</si>
  <si>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</si>
  <si>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</si>
  <si>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</si>
  <si>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</si>
  <si>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</si>
  <si>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</si>
  <si>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</si>
  <si>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</si>
  <si>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</si>
  <si>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</si>
  <si>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</si>
  <si>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</si>
  <si>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</si>
  <si>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</si>
  <si>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</si>
  <si>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</si>
  <si>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</si>
  <si>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</si>
  <si>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</si>
  <si>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</si>
  <si>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</si>
  <si>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</si>
  <si>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</si>
  <si>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</si>
  <si>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</si>
  <si>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</si>
  <si>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</si>
  <si>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</si>
  <si>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</si>
  <si>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</si>
  <si>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</si>
  <si>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</si>
  <si>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</si>
  <si>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</si>
  <si>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</si>
  <si>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</si>
  <si>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</si>
  <si>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</si>
  <si>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</si>
  <si>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</si>
  <si>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</si>
  <si>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</si>
  <si>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</si>
  <si>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</si>
  <si>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</si>
  <si>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</si>
  <si>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</si>
  <si>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</si>
  <si>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</si>
  <si>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</si>
  <si>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</si>
  <si>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</si>
  <si>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</si>
  <si>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</si>
  <si>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</si>
  <si>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</si>
  <si>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</si>
  <si>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</si>
  <si>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</si>
  <si>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</si>
  <si>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</si>
  <si>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</si>
  <si>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</si>
  <si>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</si>
  <si>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</si>
  <si>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</si>
  <si>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</si>
  <si>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</si>
  <si>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</si>
  <si>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</si>
  <si>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</si>
  <si>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</si>
  <si>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</si>
  <si>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</si>
  <si>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</si>
  <si>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</si>
  <si>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</si>
  <si>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</si>
  <si>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</si>
  <si>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</si>
  <si>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</si>
  <si>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</si>
  <si>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</si>
  <si>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</si>
  <si>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</si>
  <si>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</si>
  <si>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</si>
  <si>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</si>
  <si>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</si>
  <si>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</si>
  <si>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</si>
  <si>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</si>
  <si>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</si>
  <si>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</si>
  <si>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</si>
  <si>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</si>
  <si>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</si>
  <si>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</si>
  <si>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</si>
  <si>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</si>
  <si>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</si>
  <si>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</si>
  <si>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</si>
  <si>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</si>
  <si>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</si>
  <si>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</si>
  <si>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</si>
  <si>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</si>
  <si>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</si>
  <si>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</si>
  <si>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</si>
  <si>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</si>
  <si>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</si>
  <si>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</si>
  <si>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</si>
  <si>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</si>
  <si>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</si>
  <si>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</si>
  <si>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</si>
  <si>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</si>
  <si>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</si>
  <si>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</si>
  <si>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</si>
  <si>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</si>
  <si>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</si>
  <si>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</si>
  <si>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</si>
  <si>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</si>
  <si>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</si>
  <si>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</si>
  <si>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</si>
  <si>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</si>
  <si>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</si>
  <si>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</si>
  <si>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</si>
  <si>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</si>
  <si>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</si>
  <si>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</si>
  <si>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</si>
  <si>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</si>
  <si>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</si>
  <si>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</si>
  <si>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</si>
  <si>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</si>
  <si>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</si>
  <si>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</si>
  <si>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</si>
  <si>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</si>
  <si>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</si>
  <si>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</si>
  <si>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</si>
  <si>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</si>
  <si>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</si>
  <si>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</si>
  <si>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</si>
  <si>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</si>
  <si>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</si>
  <si>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</si>
  <si>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</si>
  <si>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</si>
  <si>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</si>
  <si>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</si>
  <si>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</si>
  <si>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</si>
  <si>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</si>
  <si>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</si>
  <si>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</si>
  <si>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</si>
  <si>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</si>
  <si>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</si>
  <si>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</si>
  <si>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</si>
  <si>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</si>
  <si>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</si>
  <si>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</si>
  <si>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</si>
  <si>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</si>
  <si>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</si>
  <si>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</si>
  <si>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</si>
  <si>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</si>
  <si>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</si>
  <si>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</si>
  <si>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</si>
  <si>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</si>
  <si>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</si>
  <si>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</si>
  <si>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</si>
  <si>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</si>
  <si>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</si>
  <si>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</si>
  <si>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</si>
  <si>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</si>
  <si>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</si>
  <si>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</si>
  <si>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</si>
  <si>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</si>
  <si>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</si>
  <si>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</si>
  <si>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</si>
  <si>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</si>
  <si>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</si>
  <si>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</si>
  <si>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</si>
  <si>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</si>
  <si>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</si>
  <si>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</si>
  <si>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</si>
  <si>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</si>
  <si>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</si>
  <si>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</si>
  <si>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</si>
  <si>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</si>
  <si>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</si>
  <si>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</si>
  <si>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</si>
  <si>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</si>
  <si>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</si>
  <si>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</si>
  <si>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</si>
  <si>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</si>
  <si>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</si>
  <si>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</si>
  <si>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</si>
  <si>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</si>
  <si>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</si>
  <si>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</si>
  <si>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</si>
  <si>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</si>
  <si>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</si>
  <si>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</si>
  <si>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</si>
  <si>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</si>
  <si>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</si>
  <si>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</si>
  <si>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</si>
  <si>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</si>
  <si>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</si>
  <si>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</si>
  <si>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</si>
  <si>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</si>
  <si>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</si>
  <si>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</si>
  <si>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</si>
  <si>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</si>
  <si>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</si>
  <si>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</si>
  <si>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</si>
  <si>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</si>
  <si>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</si>
  <si>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</si>
  <si>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</si>
  <si>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</si>
  <si>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</si>
  <si>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</si>
  <si>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</si>
  <si>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</si>
  <si>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</si>
  <si>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</si>
  <si>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</si>
  <si>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</si>
  <si>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</si>
  <si>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</si>
  <si>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</si>
  <si>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</si>
  <si>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</si>
  <si>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</si>
  <si>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</si>
  <si>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</si>
  <si>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</si>
  <si>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</si>
  <si>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</si>
  <si>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</si>
  <si>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</si>
  <si>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</si>
  <si>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</si>
  <si>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</si>
  <si>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</si>
  <si>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</si>
  <si>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</si>
  <si>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</si>
  <si>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</si>
  <si>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</si>
  <si>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</si>
  <si>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</si>
  <si>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</si>
  <si>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</si>
  <si>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</si>
  <si>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</si>
  <si>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</si>
  <si>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</si>
  <si>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</si>
  <si>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</si>
  <si>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</si>
  <si>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</si>
  <si>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</si>
  <si>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</si>
  <si>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</si>
  <si>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</si>
  <si>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</si>
  <si>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</si>
  <si>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</si>
  <si>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</si>
  <si>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</si>
  <si>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</si>
  <si>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</si>
  <si>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</si>
  <si>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</si>
  <si>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</si>
  <si>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</si>
  <si>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</si>
  <si>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</si>
  <si>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</si>
  <si>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</si>
  <si>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</si>
  <si>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</si>
  <si>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</si>
  <si>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</si>
  <si>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</si>
  <si>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</si>
  <si>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</si>
  <si>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</si>
  <si>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</si>
  <si>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</si>
  <si>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</si>
  <si>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</si>
  <si>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</si>
  <si>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</si>
  <si>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</si>
  <si>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</si>
  <si>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</si>
  <si>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</si>
  <si>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</si>
  <si>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</si>
  <si>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</si>
  <si>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</si>
  <si>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</si>
  <si>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</si>
  <si>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</si>
  <si>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</si>
  <si>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</si>
  <si>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</si>
  <si>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</si>
  <si>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</si>
  <si>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</si>
  <si>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</si>
  <si>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</si>
  <si>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</si>
  <si>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</si>
  <si>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</si>
  <si>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</si>
  <si>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</si>
  <si>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</si>
  <si>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</si>
  <si>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</si>
  <si>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</si>
  <si>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</si>
  <si>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</si>
  <si>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</si>
  <si>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</si>
  <si>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</si>
  <si>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</si>
  <si>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</si>
  <si>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</si>
  <si>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</si>
  <si>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</si>
  <si>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</si>
  <si>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</si>
  <si>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</si>
  <si>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</si>
  <si>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</si>
  <si>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</si>
  <si>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</si>
  <si>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</si>
  <si>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</si>
  <si>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</si>
  <si>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</si>
  <si>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</si>
  <si>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</si>
  <si>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</si>
  <si>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</si>
  <si>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</si>
  <si>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</si>
  <si>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</si>
  <si>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</si>
  <si>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</si>
  <si>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</si>
  <si>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</si>
  <si>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</si>
  <si>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</si>
  <si>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</si>
  <si>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</si>
  <si>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</si>
  <si>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</si>
  <si>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</si>
  <si>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</si>
  <si>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</si>
  <si>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</si>
  <si>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</si>
  <si>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</si>
  <si>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</si>
  <si>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</si>
  <si>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</si>
  <si>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</si>
  <si>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</si>
  <si>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</si>
  <si>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</si>
  <si>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</si>
  <si>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</si>
  <si>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</si>
  <si>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</si>
  <si>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</si>
  <si>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</si>
  <si>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</si>
  <si>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</si>
  <si>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</si>
  <si>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</si>
  <si>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</si>
  <si>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</si>
  <si>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</si>
  <si>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</si>
  <si>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</si>
  <si>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</si>
  <si>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</si>
  <si>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</si>
  <si>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</si>
  <si>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</si>
  <si>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</si>
  <si>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</si>
  <si>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</si>
  <si>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</si>
  <si>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</si>
  <si>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</si>
  <si>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</si>
  <si>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</si>
  <si>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</si>
  <si>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</si>
  <si>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</si>
  <si>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</si>
  <si>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</si>
  <si>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</si>
  <si>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</si>
  <si>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</si>
  <si>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</si>
  <si>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</si>
  <si>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</si>
  <si>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</si>
  <si>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</si>
  <si>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</si>
  <si>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</si>
  <si>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</si>
  <si>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</si>
  <si>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</si>
  <si>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</si>
  <si>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</si>
  <si>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</si>
  <si>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</si>
  <si>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</si>
  <si>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</si>
  <si>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</si>
  <si>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</si>
  <si>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</si>
  <si>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</si>
  <si>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</si>
  <si>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</si>
  <si>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</si>
  <si>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</si>
  <si>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</si>
  <si>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</si>
  <si>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</si>
  <si>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</si>
  <si>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</si>
  <si>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</si>
  <si>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</si>
  <si>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</si>
  <si>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</si>
  <si>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</si>
  <si>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</si>
  <si>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</si>
  <si>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</si>
  <si>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</si>
  <si>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</si>
  <si>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</si>
  <si>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</si>
  <si>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</si>
  <si>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</si>
  <si>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</si>
  <si>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</si>
  <si>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</si>
  <si>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</si>
  <si>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</si>
  <si>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</si>
  <si>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</si>
  <si>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</si>
  <si>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</si>
  <si>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</si>
  <si>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</si>
  <si>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</si>
  <si>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</si>
  <si>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</si>
  <si>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</si>
  <si>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Nạp lại để khỏi vay và cơ cấu tiền sẵn có để mua PHT - không giao dịch chứng khoán nữa mà thử giữ luôn 1 doanh nghiệp</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</si>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</sst>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opLeftCell="A2" zoomScaleNormal="100" workbookViewId="0">
      <selection activeCell="M22" sqref="M22"/>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56224.192279999988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248500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-60772.025749999419</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504974.77747114887</v>
      </c>
      <c r="O7" s="36">
        <f>SUM(O4:O6)</f>
        <v>317246.80322114832</v>
      </c>
      <c r="P7" s="12"/>
      <c r="Q7" s="12"/>
      <c r="S7" s="18"/>
      <c r="V7" s="2" t="s">
        <v>280</v>
      </c>
    </row>
    <row r="8" spans="1:28" x14ac:dyDescent="0.35">
      <c r="A8" s="44">
        <v>44754</v>
      </c>
      <c r="B8" s="12"/>
      <c r="C8" s="12"/>
      <c r="D8" s="17"/>
      <c r="E8" s="12"/>
      <c r="F8" s="12"/>
      <c r="G8" s="12">
        <f>130000+141000</f>
        <v>271000</v>
      </c>
      <c r="H8" s="97"/>
      <c r="I8" s="67"/>
      <c r="J8" s="161"/>
      <c r="K8" s="49" t="s">
        <v>1300</v>
      </c>
      <c r="L8" t="s">
        <v>756</v>
      </c>
      <c r="M8" s="13" t="s">
        <v>407</v>
      </c>
      <c r="N8" s="65">
        <f ca="1">ROUNDDOWN((N6/(N4+N5)),3)</f>
        <v>-0.107</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44755</v>
      </c>
      <c r="B10" s="14" t="s">
        <v>90</v>
      </c>
      <c r="C10" s="14" t="s">
        <v>907</v>
      </c>
      <c r="D10" s="16">
        <f>-F10*E10*0.0025</f>
        <v>337.5</v>
      </c>
      <c r="E10" s="14">
        <v>13.5</v>
      </c>
      <c r="F10" s="14">
        <v>-10000</v>
      </c>
      <c r="G10" s="14"/>
      <c r="H10" s="97">
        <f ca="1">Table1[[#This Row],[Result]]/(E11*F11)</f>
        <v>-0.14559130706691681</v>
      </c>
      <c r="I10" s="69">
        <f ca="1">Table1[[#This Row],[Date]]-A11</f>
        <v>23</v>
      </c>
      <c r="J10" s="162">
        <f ca="1">-Table1[[#This Row],[Price]]*Table1[[#This Row],[Volume]]-E11*F11-Table1[[#This Row],[Commission]]-D11+I11</f>
        <v>-23280.05</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2197.2999999999997</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35">
      <c r="A12" s="43">
        <f ca="1">TODAY()</f>
        <v>44755</v>
      </c>
      <c r="B12" s="14" t="s">
        <v>90</v>
      </c>
      <c r="C12" s="14" t="s">
        <v>907</v>
      </c>
      <c r="D12" s="16">
        <f>-F12*E12*0.0025</f>
        <v>687.5</v>
      </c>
      <c r="E12" s="14">
        <f>(2*13.775+13.7)/3</f>
        <v>13.75</v>
      </c>
      <c r="F12" s="14">
        <v>-20000</v>
      </c>
      <c r="G12" s="14"/>
      <c r="H12" s="97">
        <f>Table1[[#This Row],[Result]]/(E13*F13)</f>
        <v>-1.0463963963963964E-2</v>
      </c>
      <c r="I12" s="69">
        <f ca="1">Table1[[#This Row],[Date]]-A13</f>
        <v>1</v>
      </c>
      <c r="J12" s="162">
        <f>-Table1[[#This Row],[Price]]*Table1[[#This Row],[Volume]]-E13*F13-Table1[[#This Row],[Commission]]-D13+I13</f>
        <v>-2903.75</v>
      </c>
      <c r="K12" s="121" t="s">
        <v>1301</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c r="N21" s="31"/>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1302</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tabSelected="1" workbookViewId="0">
      <selection activeCell="M3" sqref="M3"/>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18907.800000000003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-1684.2999999996391</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36041.700000000354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5.7000000000000002E-2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35">
      <c r="A16" s="43">
        <v>44761</v>
      </c>
      <c r="B16" s="14"/>
      <c r="C16" s="16"/>
      <c r="D16" s="14"/>
      <c r="E16" s="14"/>
      <c r="F16" s="98"/>
      <c r="G16" s="153">
        <f>Table6[[#This Row],[Vị thế đóng]]-Table6[[#This Row],[Commission]]</f>
        <v>0</v>
      </c>
      <c r="H16" s="24"/>
      <c r="I16" s="152"/>
      <c r="J16" s="45"/>
      <c r="AA16" t="s">
        <v>1100</v>
      </c>
      <c r="AB16" t="s">
        <v>1072</v>
      </c>
    </row>
    <row r="17" spans="1:28" x14ac:dyDescent="0.3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3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3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2022-07-12T17:31:28Z</dcterms:modified>
</cp:coreProperties>
</file>