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D:\Ky7\PBL6\"/>
    </mc:Choice>
  </mc:AlternateContent>
  <xr:revisionPtr revIDLastSave="0" documentId="8_{181AE161-D8ED-478D-AB50-57FF6FBAF60D}"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E15" i="11" s="1"/>
  <c r="F15" i="11" s="1"/>
  <c r="H7" i="11"/>
  <c r="E10" i="11" l="1"/>
  <c r="F10" i="11" s="1"/>
  <c r="F9" i="11"/>
  <c r="E21" i="11"/>
  <c r="F21" i="11" s="1"/>
  <c r="I5" i="11"/>
  <c r="H33" i="11"/>
  <c r="H32" i="11"/>
  <c r="H26" i="11"/>
  <c r="H20" i="11"/>
  <c r="H14" i="11"/>
  <c r="H8" i="11"/>
  <c r="E13" i="11" l="1"/>
  <c r="E27" i="11"/>
  <c r="F27" i="11" s="1"/>
  <c r="E22" i="11"/>
  <c r="H9" i="11"/>
  <c r="E11" i="11"/>
  <c r="I6" i="11"/>
  <c r="E28" i="11" l="1"/>
  <c r="F28" i="11" s="1"/>
  <c r="E29" i="11" s="1"/>
  <c r="H21" i="11"/>
  <c r="E23" i="11"/>
  <c r="F22" i="11"/>
  <c r="H22" i="11" s="1"/>
  <c r="E31" i="11"/>
  <c r="E30" i="11"/>
  <c r="F30" i="11" s="1"/>
  <c r="H30" i="11" s="1"/>
  <c r="E16" i="11"/>
  <c r="F16" i="11" s="1"/>
  <c r="H15" i="11"/>
  <c r="H10" i="11"/>
  <c r="F13" i="11"/>
  <c r="H13" i="11" s="1"/>
  <c r="F11" i="11"/>
  <c r="E12" i="11" s="1"/>
  <c r="J5" i="11"/>
  <c r="K5" i="11" s="1"/>
  <c r="L5" i="11" s="1"/>
  <c r="M5" i="11" s="1"/>
  <c r="N5" i="11" s="1"/>
  <c r="O5" i="11" s="1"/>
  <c r="P5" i="11" s="1"/>
  <c r="I4" i="11"/>
  <c r="H27" i="11" l="1"/>
  <c r="F23" i="11"/>
  <c r="E25" i="11"/>
  <c r="F25" i="11" s="1"/>
  <c r="H25" i="11" s="1"/>
  <c r="F31" i="11"/>
  <c r="H31" i="11" s="1"/>
  <c r="H28" i="11"/>
  <c r="F29" i="11"/>
  <c r="H29" i="11" s="1"/>
  <c r="H16" i="11"/>
  <c r="E17" i="11"/>
  <c r="H11" i="11"/>
  <c r="F12" i="11"/>
  <c r="H12" i="11" s="1"/>
  <c r="P4" i="11"/>
  <c r="Q5" i="11"/>
  <c r="R5" i="11" s="1"/>
  <c r="S5" i="11" s="1"/>
  <c r="T5" i="11" s="1"/>
  <c r="U5" i="11" s="1"/>
  <c r="V5" i="11" s="1"/>
  <c r="W5" i="11" s="1"/>
  <c r="J6" i="11"/>
  <c r="E18" i="11" l="1"/>
  <c r="F18" i="11" s="1"/>
  <c r="F17" i="11"/>
  <c r="H17" i="11" s="1"/>
  <c r="H23" i="11"/>
  <c r="E24" i="11"/>
  <c r="F24" i="11" s="1"/>
  <c r="H24" i="11" s="1"/>
  <c r="W4" i="11"/>
  <c r="X5" i="11"/>
  <c r="Y5" i="11" s="1"/>
  <c r="Z5" i="11" s="1"/>
  <c r="AA5" i="11" s="1"/>
  <c r="AB5" i="11" s="1"/>
  <c r="AC5" i="11" s="1"/>
  <c r="AD5" i="11" s="1"/>
  <c r="K6" i="11"/>
  <c r="E19" i="11" l="1"/>
  <c r="F19" i="11" s="1"/>
  <c r="H18" i="1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<sst xmlns="http://schemas.openxmlformats.org/spreadsheetml/2006/main" count="14" uniqueCount="14">
  <si>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</si>
  <si>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</si>
  <si>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</si>
  <si>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</si>
  <si>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</si>
  <si>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</si>
  <si>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</si>
  <si>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</si>
  <si>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Leader : Phạm Trung Nguyên</t>
  </si>
  <si>
    <t>PB6 : Bán sách online</t>
  </si>
  <si>
    <t>BE</t>
  </si>
  <si>
    <t>FE</t>
  </si>
  <si>
    <t>Report</t>
  </si>
  <si>
    <t>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</si>
</sst>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36"/>
      <color theme="9" tint="-0.499984740745262"/>
      <name val="Arial Black"/>
      <family val="2"/>
      <scheme val="major"/>
    </font>
    <font>
      <b/>
      <sz val="20"/>
      <color theme="9" tint="-0.499984740745262"/>
      <name val="Arial"/>
      <family val="2"/>
    </font>
    <font>
      <sz val="10"/>
      <color theme="9" tint="-0.499984740745262"/>
      <name val="Arial"/>
      <family val="2"/>
    </font>
    <font>
      <b/>
      <sz val="16"/>
      <color theme="9" tint="-0.499984740745262"/>
      <name val="Arial"/>
      <family val="2"/>
      <scheme val="minor"/>
    </font>
    <font>
      <sz val="11"/>
      <color theme="9" tint="-0.499984740745262"/>
      <name val="Arial"/>
      <family val="2"/>
    </font>
    <font>
      <sz val="11"/>
      <color theme="9" tint="-0.499984740745262"/>
      <name val="Arial"/>
      <family val="2"/>
      <scheme val="minor"/>
    </font>
    <font>
      <sz val="16"/>
      <color theme="9" tint="-0.499984740745262"/>
      <name val="Arial"/>
      <family val="2"/>
      <scheme val="minor"/>
    </font>
    <font>
      <b/>
      <sz val="16"/>
      <color theme="9" tint="-0.499984740745262"/>
      <name val="Arial Black"/>
      <family val="2"/>
      <scheme val="major"/>
    </font>
    <font>
      <sz val="11"/>
      <color theme="9" tint="-0.499984740745262"/>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0"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3" fillId="12" borderId="20" xfId="0" applyNumberFormat="1" applyFont="1" applyFill="1" applyBorder="1" applyAlignment="1">
      <alignment horizontal="center" vertical="center"/>
    </xf>
    <xf numFmtId="167" fontId="13" fillId="12" borderId="18" xfId="0" applyNumberFormat="1" applyFont="1" applyFill="1" applyBorder="1" applyAlignment="1">
      <alignment horizontal="center" vertical="center"/>
    </xf>
    <xf numFmtId="167" fontId="13" fillId="12" borderId="19" xfId="0" applyNumberFormat="1" applyFont="1" applyFill="1" applyBorder="1" applyAlignment="1">
      <alignment horizontal="center" vertical="center"/>
    </xf>
    <xf numFmtId="0" fontId="14" fillId="2" borderId="17" xfId="0" applyFont="1" applyFill="1" applyBorder="1" applyAlignment="1">
      <alignment horizontal="center" vertical="center" shrinkToFit="1"/>
    </xf>
    <xf numFmtId="0" fontId="14" fillId="2" borderId="14" xfId="0" applyFont="1" applyFill="1" applyBorder="1" applyAlignment="1">
      <alignment horizontal="center" vertical="center" shrinkToFit="1"/>
    </xf>
    <xf numFmtId="0" fontId="14" fillId="2" borderId="15" xfId="0" applyFont="1" applyFill="1" applyBorder="1" applyAlignment="1">
      <alignment horizontal="center" vertical="center" shrinkToFit="1"/>
    </xf>
    <xf numFmtId="0" fontId="11" fillId="0" borderId="0" xfId="0" applyFont="1"/>
    <xf numFmtId="0" fontId="11" fillId="0" borderId="0" xfId="0" applyFont="1" applyAlignment="1">
      <alignment wrapText="1"/>
    </xf>
    <xf numFmtId="0" fontId="4" fillId="0" borderId="3" xfId="0" applyFont="1" applyBorder="1" applyAlignment="1">
      <alignment vertical="center"/>
    </xf>
    <xf numFmtId="0" fontId="15" fillId="6" borderId="0" xfId="0" applyFont="1" applyFill="1" applyAlignment="1">
      <alignment horizontal="left" vertical="center" indent="1"/>
    </xf>
    <xf numFmtId="0" fontId="11" fillId="6" borderId="0" xfId="11" applyFont="1" applyFill="1" applyBorder="1" applyAlignment="1">
      <alignment vertical="center"/>
    </xf>
    <xf numFmtId="9" fontId="1" fillId="6" borderId="0" xfId="2" applyFont="1" applyFill="1" applyBorder="1" applyAlignment="1">
      <alignment horizontal="center" vertical="center"/>
    </xf>
    <xf numFmtId="164" fontId="11"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1" fillId="3" borderId="6" xfId="12" applyFont="1" applyFill="1" applyBorder="1">
      <alignment horizontal="left" vertical="center" indent="2"/>
    </xf>
    <xf numFmtId="0" fontId="11" fillId="3" borderId="6" xfId="11" applyFont="1" applyFill="1" applyBorder="1" applyAlignment="1">
      <alignment vertical="center"/>
    </xf>
    <xf numFmtId="9" fontId="1" fillId="3" borderId="6" xfId="2" applyFont="1" applyFill="1" applyBorder="1" applyAlignment="1">
      <alignment horizontal="center" vertical="center"/>
    </xf>
    <xf numFmtId="164" fontId="11" fillId="3" borderId="6" xfId="10" applyFont="1" applyFill="1" applyBorder="1">
      <alignment horizontal="center" vertical="center"/>
    </xf>
    <xf numFmtId="0" fontId="4" fillId="0" borderId="4" xfId="0" applyFont="1" applyBorder="1" applyAlignment="1">
      <alignment vertical="center"/>
    </xf>
    <xf numFmtId="0" fontId="11" fillId="3" borderId="7" xfId="12" applyFont="1" applyFill="1" applyBorder="1">
      <alignment horizontal="left" vertical="center" indent="2"/>
    </xf>
    <xf numFmtId="0" fontId="11" fillId="3" borderId="7" xfId="11" applyFont="1" applyFill="1" applyBorder="1" applyAlignment="1">
      <alignment vertical="center"/>
    </xf>
    <xf numFmtId="9" fontId="1" fillId="3" borderId="7" xfId="2" applyFont="1" applyFill="1" applyBorder="1" applyAlignment="1">
      <alignment horizontal="center" vertical="center"/>
    </xf>
    <xf numFmtId="164" fontId="11" fillId="3" borderId="7" xfId="10" applyFont="1" applyFill="1" applyBorder="1">
      <alignment horizontal="center" vertical="center"/>
    </xf>
    <xf numFmtId="0" fontId="4" fillId="0" borderId="4" xfId="0" applyFont="1" applyBorder="1" applyAlignment="1">
      <alignment horizontal="right" vertical="center"/>
    </xf>
    <xf numFmtId="0" fontId="15" fillId="7" borderId="0" xfId="0" applyFont="1" applyFill="1" applyAlignment="1">
      <alignment horizontal="left" vertical="center" indent="1"/>
    </xf>
    <xf numFmtId="0" fontId="11" fillId="7" borderId="0" xfId="11" applyFont="1" applyFill="1" applyBorder="1" applyAlignment="1">
      <alignment vertical="center"/>
    </xf>
    <xf numFmtId="9" fontId="1" fillId="7" borderId="0" xfId="2" applyFont="1" applyFill="1" applyBorder="1" applyAlignment="1">
      <alignment horizontal="center" vertical="center"/>
    </xf>
    <xf numFmtId="164" fontId="11"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1" fillId="4" borderId="5" xfId="12" applyFont="1" applyFill="1" applyBorder="1">
      <alignment horizontal="left" vertical="center" indent="2"/>
    </xf>
    <xf numFmtId="0" fontId="11" fillId="4" borderId="5" xfId="11" applyFont="1" applyFill="1" applyBorder="1" applyAlignment="1">
      <alignment vertical="center"/>
    </xf>
    <xf numFmtId="9" fontId="1" fillId="4" borderId="5" xfId="2" applyFont="1" applyFill="1" applyBorder="1" applyAlignment="1">
      <alignment horizontal="center" vertical="center"/>
    </xf>
    <xf numFmtId="164" fontId="11" fillId="4" borderId="5" xfId="10" applyFont="1" applyFill="1" applyBorder="1">
      <alignment horizontal="center" vertical="center"/>
    </xf>
    <xf numFmtId="0" fontId="15" fillId="8" borderId="0" xfId="0" applyFont="1" applyFill="1" applyAlignment="1">
      <alignment horizontal="left" vertical="center" indent="1"/>
    </xf>
    <xf numFmtId="0" fontId="11" fillId="8" borderId="0" xfId="11" applyFont="1" applyFill="1" applyBorder="1" applyAlignment="1">
      <alignment vertical="center"/>
    </xf>
    <xf numFmtId="9" fontId="1" fillId="8" borderId="0" xfId="2" applyFont="1" applyFill="1" applyBorder="1" applyAlignment="1">
      <alignment horizontal="center" vertical="center"/>
    </xf>
    <xf numFmtId="164" fontId="11"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1" fillId="5" borderId="8" xfId="12" applyFont="1" applyFill="1" applyBorder="1">
      <alignment horizontal="left" vertical="center" indent="2"/>
    </xf>
    <xf numFmtId="0" fontId="11" fillId="5" borderId="8" xfId="11" applyFont="1" applyFill="1" applyBorder="1" applyAlignment="1">
      <alignment vertical="center"/>
    </xf>
    <xf numFmtId="9" fontId="1" fillId="5" borderId="8" xfId="2" applyFont="1" applyFill="1" applyBorder="1" applyAlignment="1">
      <alignment horizontal="center" vertical="center"/>
    </xf>
    <xf numFmtId="164" fontId="11" fillId="5" borderId="8" xfId="10" applyFont="1" applyFill="1" applyBorder="1">
      <alignment horizontal="center" vertical="center"/>
    </xf>
    <xf numFmtId="0" fontId="15" fillId="9" borderId="0" xfId="0" applyFont="1" applyFill="1" applyAlignment="1">
      <alignment horizontal="left" vertical="center" indent="1"/>
    </xf>
    <xf numFmtId="0" fontId="11" fillId="9" borderId="0" xfId="11" applyFont="1" applyFill="1" applyBorder="1" applyAlignment="1">
      <alignment vertical="center"/>
    </xf>
    <xf numFmtId="9" fontId="1" fillId="9" borderId="0" xfId="2" applyFont="1" applyFill="1" applyBorder="1" applyAlignment="1">
      <alignment horizontal="center" vertical="center"/>
    </xf>
    <xf numFmtId="164" fontId="11"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1" fillId="10" borderId="9" xfId="12" applyFont="1" applyFill="1" applyBorder="1">
      <alignment horizontal="left" vertical="center" indent="2"/>
    </xf>
    <xf numFmtId="0" fontId="11" fillId="10" borderId="9" xfId="11" applyFont="1" applyFill="1" applyBorder="1" applyAlignment="1">
      <alignment vertical="center"/>
    </xf>
    <xf numFmtId="9" fontId="1" fillId="10" borderId="9" xfId="2" applyFont="1" applyFill="1" applyBorder="1" applyAlignment="1">
      <alignment horizontal="center" vertical="center"/>
    </xf>
    <xf numFmtId="164" fontId="11" fillId="10" borderId="9" xfId="10" applyFont="1" applyFill="1" applyBorder="1">
      <alignment horizontal="center" vertical="center"/>
    </xf>
    <xf numFmtId="0" fontId="11" fillId="0" borderId="0" xfId="12" applyFont="1" applyBorder="1">
      <alignment horizontal="left" vertical="center" indent="2"/>
    </xf>
    <xf numFmtId="0" fontId="11" fillId="0" borderId="0" xfId="11" applyFont="1" applyBorder="1" applyAlignment="1">
      <alignment vertical="center"/>
    </xf>
    <xf numFmtId="9" fontId="1" fillId="0" borderId="0" xfId="2" applyFont="1" applyBorder="1" applyAlignment="1">
      <alignment horizontal="center" vertical="center"/>
    </xf>
    <xf numFmtId="164" fontId="11" fillId="0" borderId="0" xfId="10" applyFont="1" applyBorder="1">
      <alignment horizontal="center" vertical="center"/>
    </xf>
    <xf numFmtId="0" fontId="16" fillId="2" borderId="0" xfId="0" applyFont="1" applyFill="1" applyAlignment="1">
      <alignment horizontal="left" vertical="center" indent="1"/>
    </xf>
    <xf numFmtId="0" fontId="16" fillId="2" borderId="0" xfId="0" applyFont="1" applyFill="1" applyAlignment="1">
      <alignment vertical="center"/>
    </xf>
    <xf numFmtId="9" fontId="1" fillId="2" borderId="0" xfId="2" applyFont="1" applyFill="1" applyBorder="1" applyAlignment="1">
      <alignment horizontal="center" vertical="center"/>
    </xf>
    <xf numFmtId="164" fontId="17"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3" applyAlignment="1">
      <alignment wrapText="1"/>
    </xf>
    <xf numFmtId="0" fontId="12"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2" fillId="11" borderId="16" xfId="0" applyFont="1" applyFill="1" applyBorder="1" applyAlignment="1">
      <alignment vertical="center"/>
    </xf>
    <xf numFmtId="0" fontId="4" fillId="2" borderId="21" xfId="0" applyFont="1" applyFill="1" applyBorder="1"/>
    <xf numFmtId="0" fontId="12" fillId="11" borderId="16" xfId="0" applyFont="1" applyFill="1" applyBorder="1" applyAlignment="1">
      <alignment horizontal="center" vertical="center"/>
    </xf>
    <xf numFmtId="166" fontId="11" fillId="2" borderId="13" xfId="0" applyNumberFormat="1" applyFont="1" applyFill="1" applyBorder="1" applyAlignment="1">
      <alignment horizontal="center" vertical="center" wrapText="1"/>
    </xf>
    <xf numFmtId="166" fontId="11" fillId="2" borderId="19" xfId="0" applyNumberFormat="1" applyFont="1" applyFill="1" applyBorder="1" applyAlignment="1">
      <alignment horizontal="center" vertical="center" wrapText="1"/>
    </xf>
    <xf numFmtId="166" fontId="11" fillId="2" borderId="18" xfId="0" applyNumberFormat="1" applyFont="1" applyFill="1" applyBorder="1" applyAlignment="1">
      <alignment horizontal="center" vertical="center" wrapText="1"/>
    </xf>
    <xf numFmtId="0" fontId="18" fillId="0" borderId="0" xfId="5" applyFont="1" applyAlignment="1">
      <alignment horizontal="left"/>
    </xf>
    <xf numFmtId="0" fontId="19" fillId="0" borderId="0" xfId="0" applyFont="1"/>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6" applyFont="1" applyAlignment="1">
      <alignment horizontal="left" vertical="center" indent="1"/>
    </xf>
    <xf numFmtId="0" fontId="21" fillId="0" borderId="0" xfId="7" applyFont="1" applyAlignment="1">
      <alignment horizontal="left" vertical="center" indent="1"/>
    </xf>
    <xf numFmtId="0" fontId="22" fillId="0" borderId="0" xfId="0" applyFont="1"/>
    <xf numFmtId="0" fontId="22" fillId="0" borderId="0" xfId="0" applyFont="1" applyAlignment="1">
      <alignment horizontal="center"/>
    </xf>
    <xf numFmtId="0" fontId="21" fillId="0" borderId="0" xfId="8" applyFont="1" applyAlignment="1">
      <alignment horizontal="left"/>
    </xf>
    <xf numFmtId="0" fontId="23" fillId="0" borderId="0" xfId="0" applyFont="1"/>
    <xf numFmtId="0" fontId="24" fillId="0" borderId="0" xfId="0" applyFont="1"/>
    <xf numFmtId="165" fontId="25" fillId="0" borderId="0" xfId="9" applyFont="1" applyBorder="1" applyAlignment="1">
      <alignment horizontal="left"/>
    </xf>
    <xf numFmtId="0" fontId="26" fillId="0" borderId="0" xfId="0" applyFont="1"/>
    <xf numFmtId="0" fontId="25" fillId="0" borderId="0" xfId="0"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creativecommons.org/licenses/by-sa/3.0/" TargetMode="External"/><Relationship Id="rId2" Type="http://schemas.openxmlformats.org/officeDocument/2006/relationships/hyperlink" Target="http://commons.wikimedia.org/wiki/File:Milky_Way_Galaxy_shimmering_over_Nanga_Parbat,_Pakistan.jpg"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22860</xdr:rowOff>
    </xdr:from>
    <xdr:to>
      <xdr:col>66</xdr:col>
      <xdr:colOff>140970</xdr:colOff>
      <xdr:row>56</xdr:row>
      <xdr:rowOff>281940</xdr:rowOff>
    </xdr:to>
    <xdr:pic>
      <xdr:nvPicPr>
        <xdr:cNvPr id="3" name="Picture 2" hidden="1">
          <a:extLst>
            <a:ext uri="{FF2B5EF4-FFF2-40B4-BE49-F238E27FC236}">
              <a16:creationId xmlns:a16="http://schemas.microsoft.com/office/drawing/2014/main" id="{00FD2C86-3054-3EC3-BF6A-03AA8A24571D}"/>
            </a:ext>
          </a:extLst>
        </xdr:cNvPr>
        <xdr:cNvPicPr>
          <a:picLocks noChangeAspect="1"/>
        </xdr:cNvPicPr>
      </xdr:nvPicPr>
      <xdr:blipFill>
        <a:blip xmlns:r="http://schemas.openxmlformats.org/officeDocument/2006/relationships" r:embed="rId1" cstate="email">
          <a:alphaModFix amt="5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22860"/>
          <a:ext cx="18390870" cy="21595080"/>
        </a:xfrm>
        <a:prstGeom prst="rect">
          <a:avLst/>
        </a:prstGeom>
      </xdr:spPr>
    </xdr:pic>
    <xdr:clientData/>
  </xdr:twoCellAnchor>
  <xdr:oneCellAnchor>
    <xdr:from>
      <xdr:col>1</xdr:col>
      <xdr:colOff>0</xdr:colOff>
      <xdr:row>17</xdr:row>
      <xdr:rowOff>228600</xdr:rowOff>
    </xdr:from>
    <xdr:ext cx="7772400" cy="224998"/>
    <xdr:sp macro="" textlink="">
      <xdr:nvSpPr>
        <xdr:cNvPr id="4" name="TextBox 3" hidden="1">
          <a:extLst>
            <a:ext uri="{FF2B5EF4-FFF2-40B4-BE49-F238E27FC236}">
              <a16:creationId xmlns:a16="http://schemas.microsoft.com/office/drawing/2014/main" id="{0CDE2571-390F-A398-0E59-7C80B42CE833}"/>
            </a:ext>
          </a:extLst>
        </xdr:cNvPr>
        <xdr:cNvSpPr txBox="1"/>
      </xdr:nvSpPr>
      <xdr:spPr>
        <a:xfrm>
          <a:off x="205740" y="6705600"/>
          <a:ext cx="777240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2" tooltip="http://commons.wikimedia.org/wiki/File:Milky_Way_Galaxy_shimmering_over_Nanga_Parbat,_Pakistan.jpg"/>
            </a:rPr>
            <a:t>This Photo</a:t>
          </a:r>
          <a:r>
            <a:rPr lang="en-US" sz="900"/>
            <a:t> by Unknown Author is licensed under </a:t>
          </a:r>
          <a:r>
            <a:rPr lang="en-US" sz="900">
              <a:hlinkClick xmlns:r="http://schemas.openxmlformats.org/officeDocument/2006/relationships" r:id="rId3" tooltip="https://creativecommons.org/licenses/by-sa/3.0/"/>
            </a:rPr>
            <a:t>CC BY-SA</a:t>
          </a:r>
          <a:endParaRPr lang="en-US" sz="900"/>
        </a:p>
      </xdr:txBody>
    </xdr:sp>
    <xdr:clientData/>
  </xdr:one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5" zoomScaleNormal="100" zoomScalePageLayoutView="70" workbookViewId="0">
      <selection activeCell="P19" sqref="P19"/>
    </sheetView>
  </sheetViews>
  <sheetFormatPr defaultColWidth="8.69921875" defaultRowHeight="30" customHeight="1" x14ac:dyDescent="0.25"/>
  <cols>
    <col min="1" max="1" width="2.69921875" style="7"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3">
      <c r="A1" s="8"/>
      <c r="B1" s="92" t="s">
        <v>9</v>
      </c>
      <c r="C1" s="93"/>
      <c r="D1" s="94"/>
      <c r="E1" s="95"/>
      <c r="F1" s="96"/>
      <c r="H1" s="1"/>
      <c r="I1" s="101" t="s">
        <v>5</v>
      </c>
      <c r="J1" s="102"/>
      <c r="K1" s="102"/>
      <c r="L1" s="102"/>
      <c r="M1" s="102"/>
      <c r="N1" s="102"/>
      <c r="O1" s="102"/>
      <c r="P1" s="103"/>
      <c r="Q1" s="104">
        <f ca="1">TODAY()</f>
        <v>45180</v>
      </c>
      <c r="R1" s="104"/>
      <c r="S1" s="104"/>
      <c r="T1" s="104"/>
      <c r="U1" s="104"/>
      <c r="V1" s="104"/>
      <c r="W1" s="104"/>
      <c r="X1" s="104"/>
      <c r="Y1" s="104"/>
      <c r="Z1" s="104"/>
    </row>
    <row r="2" spans="1:64" ht="30" customHeight="1" x14ac:dyDescent="0.6">
      <c r="B2" s="97" t="s">
        <v>8</v>
      </c>
      <c r="C2" s="98"/>
      <c r="D2" s="99"/>
      <c r="E2" s="100"/>
      <c r="F2" s="99"/>
      <c r="I2" s="101" t="s">
        <v>6</v>
      </c>
      <c r="J2" s="102"/>
      <c r="K2" s="102"/>
      <c r="L2" s="102"/>
      <c r="M2" s="102"/>
      <c r="N2" s="102"/>
      <c r="O2" s="102"/>
      <c r="P2" s="103"/>
      <c r="Q2" s="106">
        <v>10</v>
      </c>
      <c r="R2" s="105"/>
      <c r="S2" s="105"/>
      <c r="T2" s="105"/>
      <c r="U2" s="105"/>
      <c r="V2" s="105"/>
      <c r="W2" s="105"/>
      <c r="X2" s="105"/>
      <c r="Y2" s="105"/>
      <c r="Z2" s="105"/>
    </row>
    <row r="3" spans="1:64" s="13" customFormat="1" ht="30" customHeight="1" x14ac:dyDescent="0.25">
      <c r="A3" s="7"/>
      <c r="B3" s="12"/>
      <c r="D3" s="14"/>
      <c r="E3" s="15"/>
    </row>
    <row r="4" spans="1:64" s="13" customFormat="1" ht="30" customHeight="1" x14ac:dyDescent="0.25">
      <c r="A4" s="8"/>
      <c r="B4" s="16"/>
      <c r="E4" s="17"/>
      <c r="I4" s="91">
        <f ca="1">I5</f>
        <v>45243</v>
      </c>
      <c r="J4" s="89"/>
      <c r="K4" s="89"/>
      <c r="L4" s="89"/>
      <c r="M4" s="89"/>
      <c r="N4" s="89"/>
      <c r="O4" s="89"/>
      <c r="P4" s="89">
        <f ca="1">P5</f>
        <v>45250</v>
      </c>
      <c r="Q4" s="89"/>
      <c r="R4" s="89"/>
      <c r="S4" s="89"/>
      <c r="T4" s="89"/>
      <c r="U4" s="89"/>
      <c r="V4" s="89"/>
      <c r="W4" s="89">
        <f ca="1">W5</f>
        <v>45257</v>
      </c>
      <c r="X4" s="89"/>
      <c r="Y4" s="89"/>
      <c r="Z4" s="89"/>
      <c r="AA4" s="89"/>
      <c r="AB4" s="89"/>
      <c r="AC4" s="89"/>
      <c r="AD4" s="89">
        <f ca="1">AD5</f>
        <v>45264</v>
      </c>
      <c r="AE4" s="89"/>
      <c r="AF4" s="89"/>
      <c r="AG4" s="89"/>
      <c r="AH4" s="89"/>
      <c r="AI4" s="89"/>
      <c r="AJ4" s="89"/>
      <c r="AK4" s="89">
        <f ca="1">AK5</f>
        <v>45271</v>
      </c>
      <c r="AL4" s="89"/>
      <c r="AM4" s="89"/>
      <c r="AN4" s="89"/>
      <c r="AO4" s="89"/>
      <c r="AP4" s="89"/>
      <c r="AQ4" s="89"/>
      <c r="AR4" s="89">
        <f ca="1">AR5</f>
        <v>45278</v>
      </c>
      <c r="AS4" s="89"/>
      <c r="AT4" s="89"/>
      <c r="AU4" s="89"/>
      <c r="AV4" s="89"/>
      <c r="AW4" s="89"/>
      <c r="AX4" s="89"/>
      <c r="AY4" s="89">
        <f ca="1">AY5</f>
        <v>45285</v>
      </c>
      <c r="AZ4" s="89"/>
      <c r="BA4" s="89"/>
      <c r="BB4" s="89"/>
      <c r="BC4" s="89"/>
      <c r="BD4" s="89"/>
      <c r="BE4" s="89"/>
      <c r="BF4" s="89">
        <f ca="1">BF5</f>
        <v>45292</v>
      </c>
      <c r="BG4" s="89"/>
      <c r="BH4" s="89"/>
      <c r="BI4" s="89"/>
      <c r="BJ4" s="89"/>
      <c r="BK4" s="89"/>
      <c r="BL4" s="90"/>
    </row>
    <row r="5" spans="1:64" s="13" customFormat="1" ht="15" customHeight="1" x14ac:dyDescent="0.25">
      <c r="A5" s="83"/>
      <c r="B5" s="84" t="s">
        <v>3</v>
      </c>
      <c r="C5" s="86" t="s">
        <v>7</v>
      </c>
      <c r="D5" s="88" t="s">
        <v>0</v>
      </c>
      <c r="E5" s="88" t="s">
        <v>1</v>
      </c>
      <c r="F5" s="88" t="s">
        <v>2</v>
      </c>
      <c r="I5" s="18">
        <f ca="1">Project_Start-WEEKDAY(Project_Start,1)+2+7*(Display_Week-1)</f>
        <v>45243</v>
      </c>
      <c r="J5" s="18">
        <f ca="1">I5+1</f>
        <v>45244</v>
      </c>
      <c r="K5" s="18">
        <f t="shared" ref="K5:AX5" ca="1" si="0">J5+1</f>
        <v>45245</v>
      </c>
      <c r="L5" s="18">
        <f t="shared" ca="1" si="0"/>
        <v>45246</v>
      </c>
      <c r="M5" s="18">
        <f t="shared" ca="1" si="0"/>
        <v>45247</v>
      </c>
      <c r="N5" s="18">
        <f t="shared" ca="1" si="0"/>
        <v>45248</v>
      </c>
      <c r="O5" s="19">
        <f t="shared" ca="1" si="0"/>
        <v>45249</v>
      </c>
      <c r="P5" s="20">
        <f ca="1">O5+1</f>
        <v>45250</v>
      </c>
      <c r="Q5" s="18">
        <f ca="1">P5+1</f>
        <v>45251</v>
      </c>
      <c r="R5" s="18">
        <f t="shared" ca="1" si="0"/>
        <v>45252</v>
      </c>
      <c r="S5" s="18">
        <f t="shared" ca="1" si="0"/>
        <v>45253</v>
      </c>
      <c r="T5" s="18">
        <f t="shared" ca="1" si="0"/>
        <v>45254</v>
      </c>
      <c r="U5" s="18">
        <f t="shared" ca="1" si="0"/>
        <v>45255</v>
      </c>
      <c r="V5" s="19">
        <f t="shared" ca="1" si="0"/>
        <v>45256</v>
      </c>
      <c r="W5" s="20">
        <f ca="1">V5+1</f>
        <v>45257</v>
      </c>
      <c r="X5" s="18">
        <f ca="1">W5+1</f>
        <v>45258</v>
      </c>
      <c r="Y5" s="18">
        <f t="shared" ca="1" si="0"/>
        <v>45259</v>
      </c>
      <c r="Z5" s="18">
        <f t="shared" ca="1" si="0"/>
        <v>45260</v>
      </c>
      <c r="AA5" s="18">
        <f t="shared" ca="1" si="0"/>
        <v>45261</v>
      </c>
      <c r="AB5" s="18">
        <f t="shared" ca="1" si="0"/>
        <v>45262</v>
      </c>
      <c r="AC5" s="19">
        <f t="shared" ca="1" si="0"/>
        <v>45263</v>
      </c>
      <c r="AD5" s="20">
        <f ca="1">AC5+1</f>
        <v>45264</v>
      </c>
      <c r="AE5" s="18">
        <f ca="1">AD5+1</f>
        <v>45265</v>
      </c>
      <c r="AF5" s="18">
        <f t="shared" ca="1" si="0"/>
        <v>45266</v>
      </c>
      <c r="AG5" s="18">
        <f t="shared" ca="1" si="0"/>
        <v>45267</v>
      </c>
      <c r="AH5" s="18">
        <f t="shared" ca="1" si="0"/>
        <v>45268</v>
      </c>
      <c r="AI5" s="18">
        <f t="shared" ca="1" si="0"/>
        <v>45269</v>
      </c>
      <c r="AJ5" s="19">
        <f t="shared" ca="1" si="0"/>
        <v>45270</v>
      </c>
      <c r="AK5" s="20">
        <f ca="1">AJ5+1</f>
        <v>45271</v>
      </c>
      <c r="AL5" s="18">
        <f ca="1">AK5+1</f>
        <v>45272</v>
      </c>
      <c r="AM5" s="18">
        <f t="shared" ca="1" si="0"/>
        <v>45273</v>
      </c>
      <c r="AN5" s="18">
        <f t="shared" ca="1" si="0"/>
        <v>45274</v>
      </c>
      <c r="AO5" s="18">
        <f t="shared" ca="1" si="0"/>
        <v>45275</v>
      </c>
      <c r="AP5" s="18">
        <f t="shared" ca="1" si="0"/>
        <v>45276</v>
      </c>
      <c r="AQ5" s="19">
        <f t="shared" ca="1" si="0"/>
        <v>45277</v>
      </c>
      <c r="AR5" s="20">
        <f ca="1">AQ5+1</f>
        <v>45278</v>
      </c>
      <c r="AS5" s="18">
        <f ca="1">AR5+1</f>
        <v>45279</v>
      </c>
      <c r="AT5" s="18">
        <f t="shared" ca="1" si="0"/>
        <v>45280</v>
      </c>
      <c r="AU5" s="18">
        <f t="shared" ca="1" si="0"/>
        <v>45281</v>
      </c>
      <c r="AV5" s="18">
        <f t="shared" ca="1" si="0"/>
        <v>45282</v>
      </c>
      <c r="AW5" s="18">
        <f t="shared" ca="1" si="0"/>
        <v>45283</v>
      </c>
      <c r="AX5" s="19">
        <f t="shared" ca="1" si="0"/>
        <v>45284</v>
      </c>
      <c r="AY5" s="20">
        <f ca="1">AX5+1</f>
        <v>45285</v>
      </c>
      <c r="AZ5" s="18">
        <f ca="1">AY5+1</f>
        <v>45286</v>
      </c>
      <c r="BA5" s="18">
        <f t="shared" ref="BA5:BE5" ca="1" si="1">AZ5+1</f>
        <v>45287</v>
      </c>
      <c r="BB5" s="18">
        <f t="shared" ca="1" si="1"/>
        <v>45288</v>
      </c>
      <c r="BC5" s="18">
        <f t="shared" ca="1" si="1"/>
        <v>45289</v>
      </c>
      <c r="BD5" s="18">
        <f t="shared" ca="1" si="1"/>
        <v>45290</v>
      </c>
      <c r="BE5" s="19">
        <f t="shared" ca="1" si="1"/>
        <v>45291</v>
      </c>
      <c r="BF5" s="20">
        <f ca="1">BE5+1</f>
        <v>45292</v>
      </c>
      <c r="BG5" s="18">
        <f ca="1">BF5+1</f>
        <v>45293</v>
      </c>
      <c r="BH5" s="18">
        <f t="shared" ref="BH5:BL5" ca="1" si="2">BG5+1</f>
        <v>45294</v>
      </c>
      <c r="BI5" s="18">
        <f t="shared" ca="1" si="2"/>
        <v>45295</v>
      </c>
      <c r="BJ5" s="18">
        <f t="shared" ca="1" si="2"/>
        <v>45296</v>
      </c>
      <c r="BK5" s="18">
        <f t="shared" ca="1" si="2"/>
        <v>45297</v>
      </c>
      <c r="BL5" s="18">
        <f t="shared" ca="1" si="2"/>
        <v>45298</v>
      </c>
    </row>
    <row r="6" spans="1:64" s="13" customFormat="1" ht="15" customHeight="1" thickBot="1" x14ac:dyDescent="0.3">
      <c r="A6" s="83"/>
      <c r="B6" s="85"/>
      <c r="C6" s="87"/>
      <c r="D6" s="87"/>
      <c r="E6" s="87"/>
      <c r="F6" s="87"/>
      <c r="I6" s="21" t="str">
        <f t="shared" ref="I6:AN6" ca="1" si="3">LEFT(TEXT(I5,"ddd"),1)</f>
        <v>M</v>
      </c>
      <c r="J6" s="22" t="str">
        <f t="shared" ca="1" si="3"/>
        <v>T</v>
      </c>
      <c r="K6" s="22" t="str">
        <f t="shared" ca="1" si="3"/>
        <v>W</v>
      </c>
      <c r="L6" s="22" t="str">
        <f t="shared" ca="1" si="3"/>
        <v>T</v>
      </c>
      <c r="M6" s="22" t="str">
        <f t="shared" ca="1" si="3"/>
        <v>F</v>
      </c>
      <c r="N6" s="22" t="str">
        <f t="shared" ca="1" si="3"/>
        <v>S</v>
      </c>
      <c r="O6" s="22" t="str">
        <f t="shared" ca="1" si="3"/>
        <v>S</v>
      </c>
      <c r="P6" s="22" t="str">
        <f t="shared" ca="1" si="3"/>
        <v>M</v>
      </c>
      <c r="Q6" s="22" t="str">
        <f t="shared" ca="1" si="3"/>
        <v>T</v>
      </c>
      <c r="R6" s="22" t="str">
        <f t="shared" ca="1" si="3"/>
        <v>W</v>
      </c>
      <c r="S6" s="22" t="str">
        <f t="shared" ca="1" si="3"/>
        <v>T</v>
      </c>
      <c r="T6" s="22" t="str">
        <f t="shared" ca="1" si="3"/>
        <v>F</v>
      </c>
      <c r="U6" s="22" t="str">
        <f t="shared" ca="1" si="3"/>
        <v>S</v>
      </c>
      <c r="V6" s="22" t="str">
        <f t="shared" ca="1" si="3"/>
        <v>S</v>
      </c>
      <c r="W6" s="22" t="str">
        <f t="shared" ca="1" si="3"/>
        <v>M</v>
      </c>
      <c r="X6" s="22" t="str">
        <f t="shared" ca="1" si="3"/>
        <v>T</v>
      </c>
      <c r="Y6" s="22" t="str">
        <f t="shared" ca="1" si="3"/>
        <v>W</v>
      </c>
      <c r="Z6" s="22" t="str">
        <f t="shared" ca="1" si="3"/>
        <v>T</v>
      </c>
      <c r="AA6" s="22" t="str">
        <f t="shared" ca="1" si="3"/>
        <v>F</v>
      </c>
      <c r="AB6" s="22" t="str">
        <f t="shared" ca="1" si="3"/>
        <v>S</v>
      </c>
      <c r="AC6" s="22" t="str">
        <f t="shared" ca="1" si="3"/>
        <v>S</v>
      </c>
      <c r="AD6" s="22" t="str">
        <f t="shared" ca="1" si="3"/>
        <v>M</v>
      </c>
      <c r="AE6" s="22" t="str">
        <f t="shared" ca="1" si="3"/>
        <v>T</v>
      </c>
      <c r="AF6" s="22" t="str">
        <f t="shared" ca="1" si="3"/>
        <v>W</v>
      </c>
      <c r="AG6" s="22" t="str">
        <f t="shared" ca="1" si="3"/>
        <v>T</v>
      </c>
      <c r="AH6" s="22" t="str">
        <f t="shared" ca="1" si="3"/>
        <v>F</v>
      </c>
      <c r="AI6" s="22" t="str">
        <f t="shared" ca="1" si="3"/>
        <v>S</v>
      </c>
      <c r="AJ6" s="22" t="str">
        <f t="shared" ca="1" si="3"/>
        <v>S</v>
      </c>
      <c r="AK6" s="22" t="str">
        <f t="shared" ca="1" si="3"/>
        <v>M</v>
      </c>
      <c r="AL6" s="22" t="str">
        <f t="shared" ca="1" si="3"/>
        <v>T</v>
      </c>
      <c r="AM6" s="22" t="str">
        <f t="shared" ca="1" si="3"/>
        <v>W</v>
      </c>
      <c r="AN6" s="22" t="str">
        <f t="shared" ca="1" si="3"/>
        <v>T</v>
      </c>
      <c r="AO6" s="22" t="str">
        <f t="shared" ref="AO6:BL6" ca="1" si="4">LEFT(TEXT(AO5,"ddd"),1)</f>
        <v>F</v>
      </c>
      <c r="AP6" s="22" t="str">
        <f t="shared" ca="1" si="4"/>
        <v>S</v>
      </c>
      <c r="AQ6" s="22" t="str">
        <f t="shared" ca="1" si="4"/>
        <v>S</v>
      </c>
      <c r="AR6" s="22" t="str">
        <f t="shared" ca="1" si="4"/>
        <v>M</v>
      </c>
      <c r="AS6" s="22" t="str">
        <f t="shared" ca="1" si="4"/>
        <v>T</v>
      </c>
      <c r="AT6" s="22" t="str">
        <f t="shared" ca="1" si="4"/>
        <v>W</v>
      </c>
      <c r="AU6" s="22" t="str">
        <f t="shared" ca="1" si="4"/>
        <v>T</v>
      </c>
      <c r="AV6" s="22" t="str">
        <f t="shared" ca="1" si="4"/>
        <v>F</v>
      </c>
      <c r="AW6" s="22" t="str">
        <f t="shared" ca="1" si="4"/>
        <v>S</v>
      </c>
      <c r="AX6" s="22" t="str">
        <f t="shared" ca="1" si="4"/>
        <v>S</v>
      </c>
      <c r="AY6" s="22" t="str">
        <f t="shared" ca="1" si="4"/>
        <v>M</v>
      </c>
      <c r="AZ6" s="22" t="str">
        <f t="shared" ca="1" si="4"/>
        <v>T</v>
      </c>
      <c r="BA6" s="22" t="str">
        <f t="shared" ca="1" si="4"/>
        <v>W</v>
      </c>
      <c r="BB6" s="22" t="str">
        <f t="shared" ca="1" si="4"/>
        <v>T</v>
      </c>
      <c r="BC6" s="22" t="str">
        <f t="shared" ca="1" si="4"/>
        <v>F</v>
      </c>
      <c r="BD6" s="22" t="str">
        <f t="shared" ca="1" si="4"/>
        <v>S</v>
      </c>
      <c r="BE6" s="22" t="str">
        <f t="shared" ca="1" si="4"/>
        <v>S</v>
      </c>
      <c r="BF6" s="22" t="str">
        <f t="shared" ca="1" si="4"/>
        <v>M</v>
      </c>
      <c r="BG6" s="22" t="str">
        <f t="shared" ca="1" si="4"/>
        <v>T</v>
      </c>
      <c r="BH6" s="22" t="str">
        <f t="shared" ca="1" si="4"/>
        <v>W</v>
      </c>
      <c r="BI6" s="22" t="str">
        <f t="shared" ca="1" si="4"/>
        <v>T</v>
      </c>
      <c r="BJ6" s="22" t="str">
        <f t="shared" ca="1" si="4"/>
        <v>F</v>
      </c>
      <c r="BK6" s="22" t="str">
        <f t="shared" ca="1" si="4"/>
        <v>S</v>
      </c>
      <c r="BL6" s="23" t="str">
        <f t="shared" ca="1" si="4"/>
        <v>S</v>
      </c>
    </row>
    <row r="7" spans="1:64" s="13" customFormat="1" ht="30" hidden="1" customHeight="1" thickBot="1" x14ac:dyDescent="0.3">
      <c r="A7" s="7" t="s">
        <v>4</v>
      </c>
      <c r="B7" s="24"/>
      <c r="C7" s="25"/>
      <c r="D7" s="24"/>
      <c r="E7" s="24"/>
      <c r="F7" s="24"/>
      <c r="H7" s="13"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3" customFormat="1" ht="30" customHeight="1" thickBot="1" x14ac:dyDescent="0.3">
      <c r="A8" s="8"/>
      <c r="B8" s="27" t="s">
        <v>10</v>
      </c>
      <c r="C8" s="28"/>
      <c r="D8" s="29"/>
      <c r="E8" s="30"/>
      <c r="F8" s="31"/>
      <c r="G8" s="11"/>
      <c r="H8" s="5" t="str">
        <f t="shared" ref="H8:H33" si="5">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3" customFormat="1" ht="30" customHeight="1" thickBot="1" x14ac:dyDescent="0.3">
      <c r="A9" s="8"/>
      <c r="B9" s="34"/>
      <c r="C9" s="35"/>
      <c r="D9" s="36">
        <v>1</v>
      </c>
      <c r="E9" s="37">
        <f ca="1">Project_Start</f>
        <v>45180</v>
      </c>
      <c r="F9" s="37">
        <f ca="1">E9+60</f>
        <v>45240</v>
      </c>
      <c r="G9" s="11"/>
      <c r="H9" s="5">
        <f t="shared" ca="1" si="5"/>
        <v>61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3" customFormat="1" ht="30" customHeight="1" thickBot="1" x14ac:dyDescent="0.3">
      <c r="A10" s="8"/>
      <c r="B10" s="39"/>
      <c r="C10" s="40"/>
      <c r="D10" s="41">
        <v>0.8</v>
      </c>
      <c r="E10" s="42">
        <f ca="1">E9</f>
        <v>45180</v>
      </c>
      <c r="F10" s="42">
        <f ca="1">E10+70</f>
        <v>45250</v>
      </c>
      <c r="G10" s="11"/>
      <c r="H10" s="5">
        <f t="shared" ca="1" si="5"/>
        <v>71</v>
      </c>
      <c r="I10" s="38"/>
      <c r="J10" s="38"/>
      <c r="K10" s="38"/>
      <c r="L10" s="38"/>
      <c r="M10" s="38"/>
      <c r="N10" s="38"/>
      <c r="O10" s="38"/>
      <c r="P10" s="38"/>
      <c r="Q10" s="38"/>
      <c r="R10" s="38"/>
      <c r="S10" s="38"/>
      <c r="T10" s="38"/>
      <c r="U10" s="43"/>
      <c r="V10" s="43"/>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3" customFormat="1" ht="30" customHeight="1" thickBot="1" x14ac:dyDescent="0.3">
      <c r="A11" s="7"/>
      <c r="B11" s="39"/>
      <c r="C11" s="40"/>
      <c r="D11" s="41">
        <v>0.5</v>
      </c>
      <c r="E11" s="42">
        <f ca="1">F10</f>
        <v>45250</v>
      </c>
      <c r="F11" s="42">
        <f ca="1">E11+4</f>
        <v>45254</v>
      </c>
      <c r="G11" s="11"/>
      <c r="H11" s="5">
        <f t="shared" ca="1" si="5"/>
        <v>5</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3" customFormat="1" ht="30" customHeight="1" thickBot="1" x14ac:dyDescent="0.3">
      <c r="A12" s="7"/>
      <c r="B12" s="39"/>
      <c r="C12" s="40"/>
      <c r="D12" s="41">
        <v>0.25</v>
      </c>
      <c r="E12" s="42">
        <f ca="1">F11</f>
        <v>45254</v>
      </c>
      <c r="F12" s="42">
        <f ca="1">E12+5</f>
        <v>45259</v>
      </c>
      <c r="G12" s="11"/>
      <c r="H12" s="5">
        <f t="shared" ca="1" si="5"/>
        <v>6</v>
      </c>
      <c r="I12" s="38"/>
      <c r="J12" s="38"/>
      <c r="K12" s="38"/>
      <c r="L12" s="38"/>
      <c r="M12" s="38"/>
      <c r="N12" s="38"/>
      <c r="O12" s="38"/>
      <c r="P12" s="38"/>
      <c r="Q12" s="38"/>
      <c r="R12" s="38"/>
      <c r="S12" s="38"/>
      <c r="T12" s="38"/>
      <c r="U12" s="38"/>
      <c r="V12" s="38"/>
      <c r="W12" s="38"/>
      <c r="X12" s="38"/>
      <c r="Y12" s="43"/>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3" customFormat="1" ht="30" customHeight="1" thickBot="1" x14ac:dyDescent="0.3">
      <c r="A13" s="7"/>
      <c r="B13" s="39"/>
      <c r="C13" s="40"/>
      <c r="D13" s="41"/>
      <c r="E13" s="42">
        <f ca="1">E10+1</f>
        <v>45181</v>
      </c>
      <c r="F13" s="42">
        <f ca="1">E13+2</f>
        <v>45183</v>
      </c>
      <c r="G13" s="11"/>
      <c r="H13" s="5">
        <f t="shared" ca="1" si="5"/>
        <v>3</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3" customFormat="1" ht="30" customHeight="1" thickBot="1" x14ac:dyDescent="0.3">
      <c r="A14" s="8"/>
      <c r="B14" s="44" t="s">
        <v>11</v>
      </c>
      <c r="C14" s="45"/>
      <c r="D14" s="46"/>
      <c r="E14" s="47"/>
      <c r="F14" s="48"/>
      <c r="G14" s="11"/>
      <c r="H14" s="5" t="str">
        <f t="shared" si="5"/>
        <v/>
      </c>
    </row>
    <row r="15" spans="1:64" s="33" customFormat="1" ht="30" customHeight="1" thickBot="1" x14ac:dyDescent="0.3">
      <c r="A15" s="8"/>
      <c r="B15" s="49"/>
      <c r="C15" s="50"/>
      <c r="D15" s="51">
        <v>1</v>
      </c>
      <c r="E15" s="52">
        <f ca="1">E9</f>
        <v>45180</v>
      </c>
      <c r="F15" s="52">
        <f ca="1">E15+60</f>
        <v>45240</v>
      </c>
      <c r="G15" s="11"/>
      <c r="H15" s="5">
        <f t="shared" ca="1" si="5"/>
        <v>61</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3" customFormat="1" ht="30" customHeight="1" thickBot="1" x14ac:dyDescent="0.3">
      <c r="A16" s="7"/>
      <c r="B16" s="49"/>
      <c r="C16" s="50"/>
      <c r="D16" s="51">
        <v>1</v>
      </c>
      <c r="E16" s="52">
        <f ca="1">E15+2</f>
        <v>45182</v>
      </c>
      <c r="F16" s="52">
        <f ca="1">E16+30</f>
        <v>45212</v>
      </c>
      <c r="G16" s="11"/>
      <c r="H16" s="5">
        <f t="shared" ca="1" si="5"/>
        <v>31</v>
      </c>
      <c r="I16" s="38"/>
      <c r="J16" s="38"/>
      <c r="K16" s="38"/>
      <c r="L16" s="38"/>
      <c r="M16" s="38"/>
      <c r="N16" s="38"/>
      <c r="O16" s="38"/>
      <c r="P16" s="38"/>
      <c r="Q16" s="38"/>
      <c r="R16" s="38"/>
      <c r="S16" s="38"/>
      <c r="T16" s="38"/>
      <c r="U16" s="43"/>
      <c r="V16" s="43"/>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3" customFormat="1" ht="30" customHeight="1" thickBot="1" x14ac:dyDescent="0.3">
      <c r="A17" s="7"/>
      <c r="B17" s="49"/>
      <c r="C17" s="50"/>
      <c r="D17" s="51">
        <v>0.8</v>
      </c>
      <c r="E17" s="52">
        <f ca="1">F16</f>
        <v>45212</v>
      </c>
      <c r="F17" s="52">
        <f ca="1">E17+45</f>
        <v>45257</v>
      </c>
      <c r="G17" s="11"/>
      <c r="H17" s="5">
        <f t="shared" ca="1" si="5"/>
        <v>46</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3" customFormat="1" ht="30" customHeight="1" thickBot="1" x14ac:dyDescent="0.3">
      <c r="A18" s="7"/>
      <c r="B18" s="49"/>
      <c r="C18" s="50"/>
      <c r="D18" s="51">
        <v>0.8</v>
      </c>
      <c r="E18" s="52">
        <f ca="1">E17</f>
        <v>45212</v>
      </c>
      <c r="F18" s="52">
        <f ca="1">E18+25</f>
        <v>45237</v>
      </c>
      <c r="G18" s="11"/>
      <c r="H18" s="5">
        <f t="shared" ca="1" si="5"/>
        <v>26</v>
      </c>
      <c r="I18" s="38"/>
      <c r="J18" s="38"/>
      <c r="K18" s="38"/>
      <c r="L18" s="38"/>
      <c r="M18" s="38"/>
      <c r="N18" s="38"/>
      <c r="O18" s="38"/>
      <c r="P18" s="38"/>
      <c r="Q18" s="38"/>
      <c r="R18" s="38"/>
      <c r="S18" s="38"/>
      <c r="T18" s="38"/>
      <c r="U18" s="38"/>
      <c r="V18" s="38"/>
      <c r="W18" s="38"/>
      <c r="X18" s="38"/>
      <c r="Y18" s="43"/>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3" customFormat="1" ht="30" customHeight="1" thickBot="1" x14ac:dyDescent="0.3">
      <c r="A19" s="7"/>
      <c r="B19" s="49"/>
      <c r="C19" s="50"/>
      <c r="D19" s="51">
        <v>0.9</v>
      </c>
      <c r="E19" s="52">
        <f ca="1">E18</f>
        <v>45212</v>
      </c>
      <c r="F19" s="52">
        <f ca="1">E19+25</f>
        <v>45237</v>
      </c>
      <c r="G19" s="11"/>
      <c r="H19" s="5">
        <f t="shared" ca="1" si="5"/>
        <v>26</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3" customFormat="1" ht="30" customHeight="1" thickBot="1" x14ac:dyDescent="0.3">
      <c r="A20" s="7"/>
      <c r="B20" s="53" t="s">
        <v>13</v>
      </c>
      <c r="C20" s="54"/>
      <c r="D20" s="55"/>
      <c r="E20" s="56"/>
      <c r="F20" s="57"/>
      <c r="G20" s="11"/>
      <c r="H20" s="5" t="str">
        <f t="shared" si="5"/>
        <v/>
      </c>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row>
    <row r="21" spans="1:64" s="33" customFormat="1" ht="30" customHeight="1" thickBot="1" x14ac:dyDescent="0.3">
      <c r="A21" s="7"/>
      <c r="B21" s="59"/>
      <c r="C21" s="60"/>
      <c r="D21" s="61">
        <v>1</v>
      </c>
      <c r="E21" s="62">
        <f ca="1">E9</f>
        <v>45180</v>
      </c>
      <c r="F21" s="62">
        <f ca="1">E21+60</f>
        <v>45240</v>
      </c>
      <c r="G21" s="11"/>
      <c r="H21" s="5">
        <f t="shared" ca="1" si="5"/>
        <v>61</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3" customFormat="1" ht="30" customHeight="1" thickBot="1" x14ac:dyDescent="0.3">
      <c r="A22" s="7"/>
      <c r="B22" s="59"/>
      <c r="C22" s="60"/>
      <c r="D22" s="61">
        <v>0.6</v>
      </c>
      <c r="E22" s="62">
        <f ca="1">F21+2</f>
        <v>45242</v>
      </c>
      <c r="F22" s="62">
        <f ca="1">E22+4</f>
        <v>45246</v>
      </c>
      <c r="G22" s="11"/>
      <c r="H22" s="5">
        <f t="shared" ca="1" si="5"/>
        <v>5</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3" customFormat="1" ht="30" customHeight="1" thickBot="1" x14ac:dyDescent="0.3">
      <c r="A23" s="7"/>
      <c r="B23" s="59"/>
      <c r="C23" s="60"/>
      <c r="D23" s="61">
        <v>0.5</v>
      </c>
      <c r="E23" s="62">
        <f ca="1">E22+5</f>
        <v>45247</v>
      </c>
      <c r="F23" s="62">
        <f ca="1">E23+5</f>
        <v>45252</v>
      </c>
      <c r="G23" s="11"/>
      <c r="H23" s="5">
        <f t="shared" ca="1" si="5"/>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3" customFormat="1" ht="30" customHeight="1" thickBot="1" x14ac:dyDescent="0.3">
      <c r="A24" s="7"/>
      <c r="B24" s="59"/>
      <c r="C24" s="60"/>
      <c r="D24" s="61">
        <v>0.25</v>
      </c>
      <c r="E24" s="62">
        <f ca="1">F23+1</f>
        <v>45253</v>
      </c>
      <c r="F24" s="62">
        <f ca="1">E24+4</f>
        <v>45257</v>
      </c>
      <c r="G24" s="11"/>
      <c r="H24" s="5">
        <f t="shared" ca="1" si="5"/>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3" customFormat="1" ht="30" customHeight="1" thickBot="1" x14ac:dyDescent="0.3">
      <c r="A25" s="7"/>
      <c r="B25" s="59"/>
      <c r="C25" s="60"/>
      <c r="D25" s="61">
        <v>0.25</v>
      </c>
      <c r="E25" s="62">
        <f ca="1">E23</f>
        <v>45247</v>
      </c>
      <c r="F25" s="62">
        <f ca="1">E25+4</f>
        <v>45251</v>
      </c>
      <c r="G25" s="11"/>
      <c r="H25" s="5">
        <f t="shared" ca="1" si="5"/>
        <v>5</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3" customFormat="1" ht="30" customHeight="1" thickBot="1" x14ac:dyDescent="0.3">
      <c r="A26" s="7"/>
      <c r="B26" s="63" t="s">
        <v>12</v>
      </c>
      <c r="C26" s="64"/>
      <c r="D26" s="65"/>
      <c r="E26" s="66"/>
      <c r="F26" s="67"/>
      <c r="G26" s="11"/>
      <c r="H26" s="5" t="str">
        <f t="shared" si="5"/>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33" customFormat="1" ht="30" customHeight="1" thickBot="1" x14ac:dyDescent="0.3">
      <c r="A27" s="7"/>
      <c r="B27" s="69"/>
      <c r="C27" s="70"/>
      <c r="D27" s="71">
        <v>1</v>
      </c>
      <c r="E27" s="72">
        <f ca="1">E21</f>
        <v>45180</v>
      </c>
      <c r="F27" s="72">
        <f ca="1">E27+60</f>
        <v>45240</v>
      </c>
      <c r="G27" s="11"/>
      <c r="H27" s="5">
        <f t="shared" ca="1" si="5"/>
        <v>61</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3" customFormat="1" ht="30" customHeight="1" thickBot="1" x14ac:dyDescent="0.3">
      <c r="A28" s="7"/>
      <c r="B28" s="69"/>
      <c r="C28" s="70"/>
      <c r="D28" s="71">
        <v>0.25</v>
      </c>
      <c r="E28" s="72">
        <f ca="1">F27</f>
        <v>45240</v>
      </c>
      <c r="F28" s="72">
        <f ca="1">E28+4</f>
        <v>45244</v>
      </c>
      <c r="G28" s="11"/>
      <c r="H28" s="5">
        <f t="shared" ca="1" si="5"/>
        <v>5</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3" customFormat="1" ht="30" customHeight="1" thickBot="1" x14ac:dyDescent="0.3">
      <c r="A29" s="7"/>
      <c r="B29" s="69"/>
      <c r="C29" s="70"/>
      <c r="D29" s="71">
        <v>0.5</v>
      </c>
      <c r="E29" s="72">
        <f ca="1">F28+1</f>
        <v>45245</v>
      </c>
      <c r="F29" s="72">
        <f ca="1">E29+3</f>
        <v>45248</v>
      </c>
      <c r="G29" s="11"/>
      <c r="H29" s="5">
        <f t="shared" ca="1" si="5"/>
        <v>4</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3" customFormat="1" ht="30" customHeight="1" thickBot="1" x14ac:dyDescent="0.3">
      <c r="A30" s="7"/>
      <c r="B30" s="69"/>
      <c r="C30" s="70"/>
      <c r="D30" s="71">
        <v>0.6</v>
      </c>
      <c r="E30" s="72">
        <f ca="1">E27+5</f>
        <v>45185</v>
      </c>
      <c r="F30" s="72">
        <f ca="1">E30+3</f>
        <v>45188</v>
      </c>
      <c r="G30" s="11"/>
      <c r="H30" s="5">
        <f t="shared" ca="1" si="5"/>
        <v>4</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3" customFormat="1" ht="30" customHeight="1" thickBot="1" x14ac:dyDescent="0.3">
      <c r="A31" s="7"/>
      <c r="B31" s="69"/>
      <c r="C31" s="70"/>
      <c r="D31" s="71">
        <v>1</v>
      </c>
      <c r="E31" s="72">
        <f ca="1">E27+7</f>
        <v>45187</v>
      </c>
      <c r="F31" s="72">
        <f ca="1">E31+30</f>
        <v>45217</v>
      </c>
      <c r="G31" s="11"/>
      <c r="H31" s="5">
        <f t="shared" ca="1" si="5"/>
        <v>31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3" customFormat="1" ht="30" customHeight="1" thickBot="1" x14ac:dyDescent="0.3">
      <c r="A32" s="7"/>
      <c r="B32" s="73"/>
      <c r="C32" s="74"/>
      <c r="D32" s="75"/>
      <c r="E32" s="76"/>
      <c r="F32" s="76"/>
      <c r="G32" s="11"/>
      <c r="H32" s="5" t="str">
        <f t="shared" si="5"/>
        <v/>
      </c>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row>
    <row r="33" spans="1:64" s="33" customFormat="1" ht="30" customHeight="1" thickBot="1" x14ac:dyDescent="0.3">
      <c r="A33" s="8"/>
      <c r="B33" s="77"/>
      <c r="C33" s="78"/>
      <c r="D33" s="79"/>
      <c r="E33" s="80"/>
      <c r="F33" s="81"/>
      <c r="G33" s="11"/>
      <c r="H33" s="6" t="str">
        <f t="shared" si="5"/>
        <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ht="30" customHeight="1" x14ac:dyDescent="0.25">
      <c r="G34" s="3"/>
    </row>
    <row r="35" spans="1:64" ht="30" customHeight="1" x14ac:dyDescent="0.25">
      <c r="C35" s="10"/>
      <c r="F35" s="9"/>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7" priority="8">
      <formula>AND(task_start&lt;=I$5,ROUNDDOWN((task_end-task_start+1)*task_progress,0)+task_start-1&gt;=I$5)</formula>
    </cfRule>
    <cfRule type="expression" dxfId="16" priority="9" stopIfTrue="1">
      <formula>AND(task_end&gt;=I$5,task_start&lt;J$5)</formula>
    </cfRule>
  </conditionalFormatting>
  <conditionalFormatting sqref="I15:BL19">
    <cfRule type="expression" dxfId="15" priority="6">
      <formula>AND(task_start&lt;=I$5,ROUNDDOWN((task_end-task_start+1)*task_progress,0)+task_start-1&gt;=I$5)</formula>
    </cfRule>
    <cfRule type="expression" dxfId="14" priority="7" stopIfTrue="1">
      <formula>AND(task_end&gt;=I$5,task_start&lt;J$5)</formula>
    </cfRule>
  </conditionalFormatting>
  <conditionalFormatting sqref="I21:BL25">
    <cfRule type="expression" dxfId="13" priority="4">
      <formula>AND(task_start&lt;=I$5,ROUNDDOWN((task_end-task_start+1)*task_progress,0)+task_start-1&gt;=I$5)</formula>
    </cfRule>
    <cfRule type="expression" dxfId="12" priority="5" stopIfTrue="1">
      <formula>AND(task_end&gt;=I$5,task_start&lt;J$5)</formula>
    </cfRule>
  </conditionalFormatting>
  <conditionalFormatting sqref="I27:BL31">
    <cfRule type="expression" dxfId="11" priority="38">
      <formula>AND(task_start&lt;=I$5,ROUNDDOWN((task_end-task_start+1)*task_progress,0)+task_start-1&gt;=I$5)</formula>
    </cfRule>
    <cfRule type="expression" dxfId="10" priority="39" stopIfTrue="1">
      <formula>AND(task_end&gt;=I$5,task_start&lt;J$5)</formula>
    </cfRule>
  </conditionalFormatting>
  <conditionalFormatting sqref="I4:BL31 I21:BL25 I15:BL19 I9:BL13 I27:BL31">
    <cfRule type="expression" dxfId="9" priority="3">
      <formula>AND(TODAY()&gt;=I$5, TODAY()&lt;J$5)</formula>
    </cfRule>
  </conditionalFormatting>
  <conditionalFormatting sqref="B15">
    <cfRule type="dataBar" priority="2">
      <dataBar>
        <cfvo type="min"/>
        <cfvo type="max"/>
        <color rgb="FF638EC6"/>
      </dataBar>
      <extLst>
        <ext xmlns:x14="http://schemas.microsoft.com/office/spreadsheetml/2009/9/main" uri="{B025F937-C7B1-47D3-B67F-A62EFF666E3E}">
          <x14:id>{ED73E370-0F9D-40F8-A670-038C974EBF2C}</x14:id>
        </ext>
      </extLst>
    </cfRule>
    <cfRule type="iconSet" priority="1">
      <iconSet iconSet="3Arrows">
        <cfvo type="percent" val="0"/>
        <cfvo type="percent" val="33"/>
        <cfvo type="percent" val="67"/>
      </iconSet>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28" formula="1"/>
  </ignoredErrors>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dataBar" id="{ED73E370-0F9D-40F8-A670-038C974EBF2C}">
            <x14:dataBar minLength="0" maxLength="100" border="1" negativeBarBorderColorSameAsPositive="0">
              <x14:cfvo type="autoMin"/>
              <x14:cfvo type="autoMax"/>
              <x14:borderColor rgb="FF638EC6"/>
              <x14:negativeFillColor rgb="FFFF0000"/>
              <x14:negativeBorderColor rgb="FFFF0000"/>
              <x14:axisColor rgb="FF000000"/>
            </x14:dataBar>
          </x14:cfRule>
          <xm:sqref>B15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Nguyễn Vy</dc:creator>
  <dc:description/>
  <cp:lastModifiedBy>Nguyễn Vy</cp:lastModifiedBy>
  <dcterms:created xsi:type="dcterms:W3CDTF">2022-03-11T22:41:12Z</dcterms:created>
  <dcterms:modified xsi:type="dcterms:W3CDTF">2023-09-11T14:20:38Z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